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285" yWindow="0" windowWidth="26955" windowHeight="15975" tabRatio="951"/>
  </bookViews>
  <sheets>
    <sheet name="Intro" sheetId="8" r:id="rId1"/>
    <sheet name="For Reserves % ALL" sheetId="16" r:id="rId2"/>
    <sheet name="For Reserves Calculations" sheetId="13" r:id="rId3"/>
    <sheet name="Financial Crises All" sheetId="7" r:id="rId4"/>
    <sheet name="Financial Crises Cy Bds" sheetId="12" r:id="rId5"/>
    <sheet name="Exchange Rates" sheetId="9" r:id="rId6"/>
    <sheet name="Exchange Rates Original" sheetId="10" r:id="rId7"/>
    <sheet name="ER Cy Bd Changes" sheetId="11" r:id="rId8"/>
    <sheet name="Convertibility" sheetId="15" r:id="rId9"/>
  </sheets>
  <definedNames>
    <definedName name="_xlnm._FilterDatabase" localSheetId="5" hidden="1">'Exchange Rates'!$A$459:$B$528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N64" i="9" l="1"/>
  <c r="U32" i="9"/>
  <c r="N56" i="9"/>
  <c r="AP138" i="16"/>
  <c r="AP206" i="16"/>
  <c r="AQ138" i="16"/>
  <c r="AQ206" i="16"/>
  <c r="AR138" i="16"/>
  <c r="AR206" i="16"/>
  <c r="AS138" i="16"/>
  <c r="AS206" i="16"/>
  <c r="AT138" i="16"/>
  <c r="AT206" i="16"/>
  <c r="AU138" i="16"/>
  <c r="AU206" i="16"/>
  <c r="AV138" i="16"/>
  <c r="AV206" i="16"/>
  <c r="AW138" i="16"/>
  <c r="AW206" i="16"/>
  <c r="AX138" i="16"/>
  <c r="AX206" i="16"/>
  <c r="AY138" i="16"/>
  <c r="AY206" i="16"/>
  <c r="BH138" i="16"/>
  <c r="BH206" i="16"/>
  <c r="BI138" i="16"/>
  <c r="BI206" i="16"/>
  <c r="BJ138" i="16"/>
  <c r="BJ206" i="16"/>
  <c r="BK138" i="16"/>
  <c r="BK206" i="16"/>
  <c r="BL138" i="16"/>
  <c r="BL206" i="16"/>
  <c r="BM138" i="16"/>
  <c r="BM206" i="16"/>
  <c r="BN138" i="16"/>
  <c r="BN206" i="16"/>
  <c r="BO138" i="16"/>
  <c r="BO206" i="16"/>
  <c r="BP138" i="16"/>
  <c r="BP206" i="16"/>
  <c r="BQ138" i="16"/>
  <c r="BQ206" i="16"/>
  <c r="BR138" i="16"/>
  <c r="BR206" i="16"/>
  <c r="BS138" i="16"/>
  <c r="BS206" i="16"/>
  <c r="BT138" i="16"/>
  <c r="BT206" i="16"/>
  <c r="BU138" i="16"/>
  <c r="BU206" i="16"/>
  <c r="BV138" i="16"/>
  <c r="BV206" i="16"/>
  <c r="BW138" i="16"/>
  <c r="BW206" i="16"/>
  <c r="BX138" i="16"/>
  <c r="BX206" i="16"/>
  <c r="BY138" i="16"/>
  <c r="BY206" i="16"/>
  <c r="BZ138" i="16"/>
  <c r="BZ206" i="16"/>
  <c r="CA138" i="16"/>
  <c r="CA206" i="16"/>
  <c r="CB138" i="16"/>
  <c r="CB206" i="16"/>
  <c r="CC138" i="16"/>
  <c r="CC206" i="16"/>
  <c r="CD138" i="16"/>
  <c r="CD206" i="16"/>
  <c r="CE138" i="16"/>
  <c r="CE206" i="16"/>
  <c r="CF138" i="16"/>
  <c r="CF206" i="16"/>
  <c r="CG138" i="16"/>
  <c r="CG206" i="16"/>
  <c r="CH138" i="16"/>
  <c r="CH206" i="16"/>
  <c r="CJ138" i="16"/>
  <c r="CJ206" i="16"/>
  <c r="CK138" i="16"/>
  <c r="CK206" i="16"/>
  <c r="CL138" i="16"/>
  <c r="CL206" i="16"/>
  <c r="CM138" i="16"/>
  <c r="CM206" i="16"/>
  <c r="CN138" i="16"/>
  <c r="CN206" i="16"/>
  <c r="CO138" i="16"/>
  <c r="CO206" i="16"/>
  <c r="CP138" i="16"/>
  <c r="CP206" i="16"/>
  <c r="CQ138" i="16"/>
  <c r="CQ206" i="16"/>
  <c r="CR138" i="16"/>
  <c r="CR206" i="16"/>
  <c r="CS138" i="16"/>
  <c r="CS206" i="16"/>
  <c r="CT138" i="16"/>
  <c r="CT206" i="16"/>
  <c r="CU138" i="16"/>
  <c r="CU206" i="16"/>
  <c r="CV138" i="16"/>
  <c r="CV206" i="16"/>
  <c r="CW138" i="16"/>
  <c r="CW206" i="16"/>
  <c r="CX138" i="16"/>
  <c r="CX206" i="16"/>
  <c r="CY138" i="16"/>
  <c r="CY206" i="16"/>
  <c r="AP139" i="16"/>
  <c r="AP207" i="16"/>
  <c r="AQ139" i="16"/>
  <c r="AQ207" i="16"/>
  <c r="AR139" i="16"/>
  <c r="AR207" i="16"/>
  <c r="AS139" i="16"/>
  <c r="AS207" i="16"/>
  <c r="AT139" i="16"/>
  <c r="AT207" i="16"/>
  <c r="AU139" i="16"/>
  <c r="AU207" i="16"/>
  <c r="AV139" i="16"/>
  <c r="AV207" i="16"/>
  <c r="AW139" i="16"/>
  <c r="AW207" i="16"/>
  <c r="AX139" i="16"/>
  <c r="AX207" i="16"/>
  <c r="AY139" i="16"/>
  <c r="AY207" i="16"/>
  <c r="BH139" i="16"/>
  <c r="BH207" i="16"/>
  <c r="BI139" i="16"/>
  <c r="BI207" i="16"/>
  <c r="BJ139" i="16"/>
  <c r="BJ207" i="16"/>
  <c r="BK139" i="16"/>
  <c r="BK207" i="16"/>
  <c r="BL139" i="16"/>
  <c r="BL207" i="16"/>
  <c r="BM139" i="16"/>
  <c r="BM207" i="16"/>
  <c r="BN139" i="16"/>
  <c r="BN207" i="16"/>
  <c r="BO139" i="16"/>
  <c r="BO207" i="16"/>
  <c r="BP139" i="16"/>
  <c r="BP207" i="16"/>
  <c r="BQ139" i="16"/>
  <c r="BQ207" i="16"/>
  <c r="BR139" i="16"/>
  <c r="BR207" i="16"/>
  <c r="BS139" i="16"/>
  <c r="BS207" i="16"/>
  <c r="BT139" i="16"/>
  <c r="BT207" i="16"/>
  <c r="BU139" i="16"/>
  <c r="BU207" i="16"/>
  <c r="BV139" i="16"/>
  <c r="BV207" i="16"/>
  <c r="BW139" i="16"/>
  <c r="BW207" i="16"/>
  <c r="BX139" i="16"/>
  <c r="BX207" i="16"/>
  <c r="BY139" i="16"/>
  <c r="BY207" i="16"/>
  <c r="BZ139" i="16"/>
  <c r="BZ207" i="16"/>
  <c r="CA139" i="16"/>
  <c r="CA207" i="16"/>
  <c r="CB139" i="16"/>
  <c r="CB207" i="16"/>
  <c r="CC139" i="16"/>
  <c r="CC207" i="16"/>
  <c r="CD139" i="16"/>
  <c r="CD207" i="16"/>
  <c r="CE139" i="16"/>
  <c r="CE207" i="16"/>
  <c r="CF139" i="16"/>
  <c r="CF207" i="16"/>
  <c r="CG139" i="16"/>
  <c r="CG207" i="16"/>
  <c r="CH139" i="16"/>
  <c r="CH207" i="16"/>
  <c r="CI139" i="16"/>
  <c r="CI207" i="16"/>
  <c r="CJ139" i="16"/>
  <c r="CJ207" i="16"/>
  <c r="CK139" i="16"/>
  <c r="CK207" i="16"/>
  <c r="CL139" i="16"/>
  <c r="CL207" i="16"/>
  <c r="CM139" i="16"/>
  <c r="CM207" i="16"/>
  <c r="CN139" i="16"/>
  <c r="CN207" i="16"/>
  <c r="CO139" i="16"/>
  <c r="CO207" i="16"/>
  <c r="CP139" i="16"/>
  <c r="CP207" i="16"/>
  <c r="CQ139" i="16"/>
  <c r="CQ207" i="16"/>
  <c r="CR139" i="16"/>
  <c r="CR207" i="16"/>
  <c r="CS139" i="16"/>
  <c r="CS207" i="16"/>
  <c r="CT139" i="16"/>
  <c r="CT207" i="16"/>
  <c r="CU139" i="16"/>
  <c r="CU207" i="16"/>
  <c r="CV139" i="16"/>
  <c r="CV207" i="16"/>
  <c r="CW139" i="16"/>
  <c r="CW207" i="16"/>
  <c r="CX139" i="16"/>
  <c r="CX207" i="16"/>
  <c r="AT136" i="16"/>
  <c r="AT204" i="16"/>
  <c r="AU136" i="16"/>
  <c r="AU204" i="16"/>
  <c r="AV136" i="16"/>
  <c r="AV204" i="16"/>
  <c r="AW136" i="16"/>
  <c r="AW204" i="16"/>
  <c r="AX136" i="16"/>
  <c r="AX204" i="16"/>
  <c r="AY136" i="16"/>
  <c r="AY204" i="16"/>
  <c r="AZ136" i="16"/>
  <c r="AZ204" i="16"/>
  <c r="BA136" i="16"/>
  <c r="BA204" i="16"/>
  <c r="BB136" i="16"/>
  <c r="BB204" i="16"/>
  <c r="BC136" i="16"/>
  <c r="BC204" i="16"/>
  <c r="BD136" i="16"/>
  <c r="BD204" i="16"/>
  <c r="BE136" i="16"/>
  <c r="BE204" i="16"/>
  <c r="BF136" i="16"/>
  <c r="BF204" i="16"/>
  <c r="BG136" i="16"/>
  <c r="BG204" i="16"/>
  <c r="BH136" i="16"/>
  <c r="BH204" i="16"/>
  <c r="BI136" i="16"/>
  <c r="BI204" i="16"/>
  <c r="BJ136" i="16"/>
  <c r="BJ204" i="16"/>
  <c r="BK136" i="16"/>
  <c r="BK204" i="16"/>
  <c r="BL136" i="16"/>
  <c r="BL204" i="16"/>
  <c r="BM136" i="16"/>
  <c r="BM204" i="16"/>
  <c r="BN136" i="16"/>
  <c r="BN204" i="16"/>
  <c r="BO136" i="16"/>
  <c r="BO204" i="16"/>
  <c r="BP136" i="16"/>
  <c r="BP204" i="16"/>
  <c r="BQ136" i="16"/>
  <c r="BQ204" i="16"/>
  <c r="BR136" i="16"/>
  <c r="BR204" i="16"/>
  <c r="BS136" i="16"/>
  <c r="BS204" i="16"/>
  <c r="BT136" i="16"/>
  <c r="BT204" i="16"/>
  <c r="BU136" i="16"/>
  <c r="BU204" i="16"/>
  <c r="BV136" i="16"/>
  <c r="BV204" i="16"/>
  <c r="BW136" i="16"/>
  <c r="BW204" i="16"/>
  <c r="BX136" i="16"/>
  <c r="BX204" i="16"/>
  <c r="BY136" i="16"/>
  <c r="BY204" i="16"/>
  <c r="BZ136" i="16"/>
  <c r="BZ204" i="16"/>
  <c r="CA136" i="16"/>
  <c r="CA204" i="16"/>
  <c r="CB136" i="16"/>
  <c r="CB204" i="16"/>
  <c r="CC136" i="16"/>
  <c r="CC204" i="16"/>
  <c r="CI136" i="16"/>
  <c r="CI204" i="16"/>
  <c r="CJ136" i="16"/>
  <c r="CJ204" i="16"/>
  <c r="CK136" i="16"/>
  <c r="CK204" i="16"/>
  <c r="CL136" i="16"/>
  <c r="CL204" i="16"/>
  <c r="CM136" i="16"/>
  <c r="CM204" i="16"/>
  <c r="CN136" i="16"/>
  <c r="CN204" i="16"/>
  <c r="CO136" i="16"/>
  <c r="CO204" i="16"/>
  <c r="CP136" i="16"/>
  <c r="CP204" i="16"/>
  <c r="CQ136" i="16"/>
  <c r="CQ204" i="16"/>
  <c r="CR136" i="16"/>
  <c r="CR204" i="16"/>
  <c r="CS136" i="16"/>
  <c r="CS204" i="16"/>
  <c r="CT136" i="16"/>
  <c r="CT204" i="16"/>
  <c r="CU136" i="16"/>
  <c r="CU204" i="16"/>
  <c r="CV136" i="16"/>
  <c r="CV204" i="16"/>
  <c r="CW136" i="16"/>
  <c r="CW204" i="16"/>
  <c r="CX136" i="16"/>
  <c r="CX204" i="16"/>
  <c r="CY136" i="16"/>
  <c r="CY204" i="16"/>
  <c r="AZ131" i="16"/>
  <c r="AZ199" i="16"/>
  <c r="BA131" i="16"/>
  <c r="BA199" i="16"/>
  <c r="BB131" i="16"/>
  <c r="BB199" i="16"/>
  <c r="BC131" i="16"/>
  <c r="BC199" i="16"/>
  <c r="BF131" i="16"/>
  <c r="BF199" i="16"/>
  <c r="BG131" i="16"/>
  <c r="BG199" i="16"/>
  <c r="BH131" i="16"/>
  <c r="BH199" i="16"/>
  <c r="BI131" i="16"/>
  <c r="BI199" i="16"/>
  <c r="BJ131" i="16"/>
  <c r="BJ199" i="16"/>
  <c r="BK131" i="16"/>
  <c r="BK199" i="16"/>
  <c r="BL131" i="16"/>
  <c r="BL199" i="16"/>
  <c r="BM131" i="16"/>
  <c r="BM199" i="16"/>
  <c r="BN131" i="16"/>
  <c r="BN199" i="16"/>
  <c r="BO131" i="16"/>
  <c r="BO199" i="16"/>
  <c r="BP131" i="16"/>
  <c r="BP199" i="16"/>
  <c r="BQ131" i="16"/>
  <c r="BQ199" i="16"/>
  <c r="BR131" i="16"/>
  <c r="BR199" i="16"/>
  <c r="BS131" i="16"/>
  <c r="BS199" i="16"/>
  <c r="BT131" i="16"/>
  <c r="BT199" i="16"/>
  <c r="BU131" i="16"/>
  <c r="BU199" i="16"/>
  <c r="BV131" i="16"/>
  <c r="BV199" i="16"/>
  <c r="BW131" i="16"/>
  <c r="BW199" i="16"/>
  <c r="BX131" i="16"/>
  <c r="BX199" i="16"/>
  <c r="BY131" i="16"/>
  <c r="BY199" i="16"/>
  <c r="BZ131" i="16"/>
  <c r="BZ199" i="16"/>
  <c r="CA131" i="16"/>
  <c r="CA199" i="16"/>
  <c r="CB131" i="16"/>
  <c r="CB199" i="16"/>
  <c r="CC131" i="16"/>
  <c r="CC199" i="16"/>
  <c r="CD131" i="16"/>
  <c r="CD199" i="16"/>
  <c r="CE131" i="16"/>
  <c r="CE199" i="16"/>
  <c r="CF131" i="16"/>
  <c r="CF199" i="16"/>
  <c r="CG131" i="16"/>
  <c r="CG199" i="16"/>
  <c r="CH131" i="16"/>
  <c r="CH199" i="16"/>
  <c r="CI131" i="16"/>
  <c r="CI199" i="16"/>
  <c r="CJ131" i="16"/>
  <c r="CJ199" i="16"/>
  <c r="CK131" i="16"/>
  <c r="CK199" i="16"/>
  <c r="CL131" i="16"/>
  <c r="CL199" i="16"/>
  <c r="CM131" i="16"/>
  <c r="CM199" i="16"/>
  <c r="CN131" i="16"/>
  <c r="CN199" i="16"/>
  <c r="CO131" i="16"/>
  <c r="CO199" i="16"/>
  <c r="CP131" i="16"/>
  <c r="CP199" i="16"/>
  <c r="CQ131" i="16"/>
  <c r="CQ199" i="16"/>
  <c r="CR131" i="16"/>
  <c r="CR199" i="16"/>
  <c r="CS131" i="16"/>
  <c r="CS199" i="16"/>
  <c r="CT131" i="16"/>
  <c r="CT199" i="16"/>
  <c r="CU131" i="16"/>
  <c r="CU199" i="16"/>
  <c r="CV131" i="16"/>
  <c r="CV199" i="16"/>
  <c r="CW131" i="16"/>
  <c r="CW199" i="16"/>
  <c r="CX131" i="16"/>
  <c r="CX199" i="16"/>
  <c r="CY131" i="16"/>
  <c r="CY199" i="16"/>
  <c r="BQ132" i="16"/>
  <c r="BQ200" i="16"/>
  <c r="BR132" i="16"/>
  <c r="BR200" i="16"/>
  <c r="BS132" i="16"/>
  <c r="BS200" i="16"/>
  <c r="BT132" i="16"/>
  <c r="BT200" i="16"/>
  <c r="BU132" i="16"/>
  <c r="BU200" i="16"/>
  <c r="BV132" i="16"/>
  <c r="BV200" i="16"/>
  <c r="BW132" i="16"/>
  <c r="BW200" i="16"/>
  <c r="BX132" i="16"/>
  <c r="BX200" i="16"/>
  <c r="BY132" i="16"/>
  <c r="BY200" i="16"/>
  <c r="BZ132" i="16"/>
  <c r="BZ200" i="16"/>
  <c r="CA132" i="16"/>
  <c r="CA200" i="16"/>
  <c r="CB132" i="16"/>
  <c r="CB200" i="16"/>
  <c r="CC132" i="16"/>
  <c r="CC200" i="16"/>
  <c r="CD132" i="16"/>
  <c r="CD200" i="16"/>
  <c r="CE132" i="16"/>
  <c r="CE200" i="16"/>
  <c r="CF132" i="16"/>
  <c r="CF200" i="16"/>
  <c r="CG132" i="16"/>
  <c r="CG200" i="16"/>
  <c r="CH132" i="16"/>
  <c r="CH200" i="16"/>
  <c r="CI132" i="16"/>
  <c r="CI200" i="16"/>
  <c r="CJ132" i="16"/>
  <c r="CJ200" i="16"/>
  <c r="CK132" i="16"/>
  <c r="CK200" i="16"/>
  <c r="CL132" i="16"/>
  <c r="CL200" i="16"/>
  <c r="CM132" i="16"/>
  <c r="CM200" i="16"/>
  <c r="CN132" i="16"/>
  <c r="CN200" i="16"/>
  <c r="CO132" i="16"/>
  <c r="CO200" i="16"/>
  <c r="CP132" i="16"/>
  <c r="CP200" i="16"/>
  <c r="CQ132" i="16"/>
  <c r="CQ200" i="16"/>
  <c r="CR132" i="16"/>
  <c r="CR200" i="16"/>
  <c r="CS132" i="16"/>
  <c r="CS200" i="16"/>
  <c r="CT132" i="16"/>
  <c r="CT200" i="16"/>
  <c r="CU132" i="16"/>
  <c r="CU200" i="16"/>
  <c r="CV132" i="16"/>
  <c r="CV200" i="16"/>
  <c r="CW132" i="16"/>
  <c r="CW200" i="16"/>
  <c r="CX132" i="16"/>
  <c r="CX200" i="16"/>
  <c r="CY132" i="16"/>
  <c r="CY200" i="16"/>
  <c r="BF133" i="16"/>
  <c r="BF201" i="16"/>
  <c r="BG133" i="16"/>
  <c r="BG201" i="16"/>
  <c r="BH133" i="16"/>
  <c r="BH201" i="16"/>
  <c r="BI133" i="16"/>
  <c r="BI201" i="16"/>
  <c r="BJ133" i="16"/>
  <c r="BJ201" i="16"/>
  <c r="BK133" i="16"/>
  <c r="BK201" i="16"/>
  <c r="BL133" i="16"/>
  <c r="BL201" i="16"/>
  <c r="BM133" i="16"/>
  <c r="BM201" i="16"/>
  <c r="BN133" i="16"/>
  <c r="BN201" i="16"/>
  <c r="BO133" i="16"/>
  <c r="BO201" i="16"/>
  <c r="BP133" i="16"/>
  <c r="BP201" i="16"/>
  <c r="BQ133" i="16"/>
  <c r="BQ201" i="16"/>
  <c r="BR133" i="16"/>
  <c r="BR201" i="16"/>
  <c r="BS133" i="16"/>
  <c r="BS201" i="16"/>
  <c r="BT133" i="16"/>
  <c r="BT201" i="16"/>
  <c r="BU133" i="16"/>
  <c r="BU201" i="16"/>
  <c r="BV133" i="16"/>
  <c r="BV201" i="16"/>
  <c r="BW133" i="16"/>
  <c r="BW201" i="16"/>
  <c r="BX133" i="16"/>
  <c r="BX201" i="16"/>
  <c r="BY133" i="16"/>
  <c r="BY201" i="16"/>
  <c r="BZ133" i="16"/>
  <c r="BZ201" i="16"/>
  <c r="CA133" i="16"/>
  <c r="CA201" i="16"/>
  <c r="CB133" i="16"/>
  <c r="CB201" i="16"/>
  <c r="CC133" i="16"/>
  <c r="CC201" i="16"/>
  <c r="CD133" i="16"/>
  <c r="CD201" i="16"/>
  <c r="CE133" i="16"/>
  <c r="CE201" i="16"/>
  <c r="CF133" i="16"/>
  <c r="CF201" i="16"/>
  <c r="CG133" i="16"/>
  <c r="CG201" i="16"/>
  <c r="CH133" i="16"/>
  <c r="CH201" i="16"/>
  <c r="CI133" i="16"/>
  <c r="CI201" i="16"/>
  <c r="CJ133" i="16"/>
  <c r="CJ201" i="16"/>
  <c r="CK133" i="16"/>
  <c r="CK201" i="16"/>
  <c r="CL133" i="16"/>
  <c r="CL201" i="16"/>
  <c r="CM133" i="16"/>
  <c r="CM201" i="16"/>
  <c r="CN133" i="16"/>
  <c r="CN201" i="16"/>
  <c r="CO133" i="16"/>
  <c r="CO201" i="16"/>
  <c r="CP133" i="16"/>
  <c r="CP201" i="16"/>
  <c r="CQ133" i="16"/>
  <c r="CQ201" i="16"/>
  <c r="CR133" i="16"/>
  <c r="CR201" i="16"/>
  <c r="CS133" i="16"/>
  <c r="CS201" i="16"/>
  <c r="CT133" i="16"/>
  <c r="CT201" i="16"/>
  <c r="CU133" i="16"/>
  <c r="CU201" i="16"/>
  <c r="CV133" i="16"/>
  <c r="CV201" i="16"/>
  <c r="CW133" i="16"/>
  <c r="CW201" i="16"/>
  <c r="CX133" i="16"/>
  <c r="CX201" i="16"/>
  <c r="CY133" i="16"/>
  <c r="CY201" i="16"/>
  <c r="AY125" i="16"/>
  <c r="AY193" i="16"/>
  <c r="AZ125" i="16"/>
  <c r="AZ193" i="16"/>
  <c r="BA125" i="16"/>
  <c r="BA193" i="16"/>
  <c r="BB125" i="16"/>
  <c r="BB193" i="16"/>
  <c r="BC125" i="16"/>
  <c r="BC193" i="16"/>
  <c r="BD125" i="16"/>
  <c r="BD193" i="16"/>
  <c r="BE125" i="16"/>
  <c r="BE193" i="16"/>
  <c r="BF125" i="16"/>
  <c r="BF193" i="16"/>
  <c r="BG125" i="16"/>
  <c r="BG193" i="16"/>
  <c r="BH125" i="16"/>
  <c r="BH193" i="16"/>
  <c r="BI125" i="16"/>
  <c r="BI193" i="16"/>
  <c r="BJ125" i="16"/>
  <c r="BJ193" i="16"/>
  <c r="BK125" i="16"/>
  <c r="BK193" i="16"/>
  <c r="BL125" i="16"/>
  <c r="BL193" i="16"/>
  <c r="BM125" i="16"/>
  <c r="BM193" i="16"/>
  <c r="BO125" i="16"/>
  <c r="BO193" i="16"/>
  <c r="BP125" i="16"/>
  <c r="BP193" i="16"/>
  <c r="BQ125" i="16"/>
  <c r="BQ193" i="16"/>
  <c r="BR125" i="16"/>
  <c r="BR193" i="16"/>
  <c r="BS125" i="16"/>
  <c r="BS193" i="16"/>
  <c r="BT125" i="16"/>
  <c r="BT193" i="16"/>
  <c r="BU125" i="16"/>
  <c r="BU193" i="16"/>
  <c r="BV125" i="16"/>
  <c r="BV193" i="16"/>
  <c r="BW125" i="16"/>
  <c r="BW193" i="16"/>
  <c r="BX125" i="16"/>
  <c r="BX193" i="16"/>
  <c r="BY125" i="16"/>
  <c r="BY193" i="16"/>
  <c r="BZ125" i="16"/>
  <c r="BZ193" i="16"/>
  <c r="CA125" i="16"/>
  <c r="CA193" i="16"/>
  <c r="CB125" i="16"/>
  <c r="CB193" i="16"/>
  <c r="CC125" i="16"/>
  <c r="CC193" i="16"/>
  <c r="CD125" i="16"/>
  <c r="CD193" i="16"/>
  <c r="CE125" i="16"/>
  <c r="CE193" i="16"/>
  <c r="CF125" i="16"/>
  <c r="CF193" i="16"/>
  <c r="CG125" i="16"/>
  <c r="CG193" i="16"/>
  <c r="CH125" i="16"/>
  <c r="CH193" i="16"/>
  <c r="CI125" i="16"/>
  <c r="CI193" i="16"/>
  <c r="CJ125" i="16"/>
  <c r="CJ193" i="16"/>
  <c r="CK125" i="16"/>
  <c r="CK193" i="16"/>
  <c r="CL125" i="16"/>
  <c r="CL193" i="16"/>
  <c r="CM125" i="16"/>
  <c r="CM193" i="16"/>
  <c r="CN125" i="16"/>
  <c r="CN193" i="16"/>
  <c r="CO125" i="16"/>
  <c r="CO193" i="16"/>
  <c r="CP125" i="16"/>
  <c r="CP193" i="16"/>
  <c r="CQ125" i="16"/>
  <c r="CQ193" i="16"/>
  <c r="CR125" i="16"/>
  <c r="CR193" i="16"/>
  <c r="CS125" i="16"/>
  <c r="CS193" i="16"/>
  <c r="CT125" i="16"/>
  <c r="CT193" i="16"/>
  <c r="CU125" i="16"/>
  <c r="CU193" i="16"/>
  <c r="CV125" i="16"/>
  <c r="CV193" i="16"/>
  <c r="CW125" i="16"/>
  <c r="CW193" i="16"/>
  <c r="CX125" i="16"/>
  <c r="CX193" i="16"/>
  <c r="CY125" i="16"/>
  <c r="CY193" i="16"/>
  <c r="AY126" i="16"/>
  <c r="AY194" i="16"/>
  <c r="AZ126" i="16"/>
  <c r="AZ194" i="16"/>
  <c r="BA126" i="16"/>
  <c r="BA194" i="16"/>
  <c r="BB126" i="16"/>
  <c r="BB194" i="16"/>
  <c r="BC126" i="16"/>
  <c r="BC194" i="16"/>
  <c r="BD126" i="16"/>
  <c r="BD194" i="16"/>
  <c r="BE126" i="16"/>
  <c r="BE194" i="16"/>
  <c r="BF126" i="16"/>
  <c r="BF194" i="16"/>
  <c r="BG126" i="16"/>
  <c r="BG194" i="16"/>
  <c r="BH126" i="16"/>
  <c r="BH194" i="16"/>
  <c r="BI126" i="16"/>
  <c r="BI194" i="16"/>
  <c r="BJ126" i="16"/>
  <c r="BJ194" i="16"/>
  <c r="BK126" i="16"/>
  <c r="BK194" i="16"/>
  <c r="BL126" i="16"/>
  <c r="BL194" i="16"/>
  <c r="BM126" i="16"/>
  <c r="BM194" i="16"/>
  <c r="BN126" i="16"/>
  <c r="BN194" i="16"/>
  <c r="BO126" i="16"/>
  <c r="BO194" i="16"/>
  <c r="BP126" i="16"/>
  <c r="BP194" i="16"/>
  <c r="BQ126" i="16"/>
  <c r="BQ194" i="16"/>
  <c r="BR126" i="16"/>
  <c r="BR194" i="16"/>
  <c r="BS126" i="16"/>
  <c r="BS194" i="16"/>
  <c r="BT126" i="16"/>
  <c r="BT194" i="16"/>
  <c r="BU126" i="16"/>
  <c r="BU194" i="16"/>
  <c r="BV126" i="16"/>
  <c r="BV194" i="16"/>
  <c r="BW126" i="16"/>
  <c r="BW194" i="16"/>
  <c r="BX126" i="16"/>
  <c r="BX194" i="16"/>
  <c r="BY126" i="16"/>
  <c r="BY194" i="16"/>
  <c r="BZ126" i="16"/>
  <c r="BZ194" i="16"/>
  <c r="CA126" i="16"/>
  <c r="CA194" i="16"/>
  <c r="CB126" i="16"/>
  <c r="CB194" i="16"/>
  <c r="CC126" i="16"/>
  <c r="CC194" i="16"/>
  <c r="CD126" i="16"/>
  <c r="CD194" i="16"/>
  <c r="CE126" i="16"/>
  <c r="CE194" i="16"/>
  <c r="CF126" i="16"/>
  <c r="CF194" i="16"/>
  <c r="CG126" i="16"/>
  <c r="CG194" i="16"/>
  <c r="CH126" i="16"/>
  <c r="CH194" i="16"/>
  <c r="CI126" i="16"/>
  <c r="CI194" i="16"/>
  <c r="CJ126" i="16"/>
  <c r="CJ194" i="16"/>
  <c r="CK126" i="16"/>
  <c r="CK194" i="16"/>
  <c r="CL126" i="16"/>
  <c r="CL194" i="16"/>
  <c r="CM126" i="16"/>
  <c r="CM194" i="16"/>
  <c r="CN126" i="16"/>
  <c r="CN194" i="16"/>
  <c r="CO126" i="16"/>
  <c r="CO194" i="16"/>
  <c r="CP126" i="16"/>
  <c r="CP194" i="16"/>
  <c r="CQ126" i="16"/>
  <c r="CQ194" i="16"/>
  <c r="CR126" i="16"/>
  <c r="CR194" i="16"/>
  <c r="CS126" i="16"/>
  <c r="CS194" i="16"/>
  <c r="CT126" i="16"/>
  <c r="CT194" i="16"/>
  <c r="CU126" i="16"/>
  <c r="CU194" i="16"/>
  <c r="CV126" i="16"/>
  <c r="CV194" i="16"/>
  <c r="CW126" i="16"/>
  <c r="CW194" i="16"/>
  <c r="CX126" i="16"/>
  <c r="CX194" i="16"/>
  <c r="CY126" i="16"/>
  <c r="CY194" i="16"/>
  <c r="CZ126" i="16"/>
  <c r="CZ194" i="16"/>
  <c r="DA126" i="16"/>
  <c r="DA194" i="16"/>
  <c r="DB126" i="16"/>
  <c r="DB194" i="16"/>
  <c r="DC126" i="16"/>
  <c r="DC194" i="16"/>
  <c r="BB117" i="16"/>
  <c r="BB185" i="16"/>
  <c r="BC117" i="16"/>
  <c r="BC185" i="16"/>
  <c r="BD117" i="16"/>
  <c r="BD185" i="16"/>
  <c r="BE117" i="16"/>
  <c r="BE185" i="16"/>
  <c r="BF117" i="16"/>
  <c r="BF185" i="16"/>
  <c r="BG117" i="16"/>
  <c r="BG185" i="16"/>
  <c r="BH117" i="16"/>
  <c r="BH185" i="16"/>
  <c r="BI117" i="16"/>
  <c r="BI185" i="16"/>
  <c r="BJ117" i="16"/>
  <c r="BJ185" i="16"/>
  <c r="BK117" i="16"/>
  <c r="BK185" i="16"/>
  <c r="BL117" i="16"/>
  <c r="BL185" i="16"/>
  <c r="BM117" i="16"/>
  <c r="BM185" i="16"/>
  <c r="BN117" i="16"/>
  <c r="BN185" i="16"/>
  <c r="BO117" i="16"/>
  <c r="BO185" i="16"/>
  <c r="BP117" i="16"/>
  <c r="BP185" i="16"/>
  <c r="BQ117" i="16"/>
  <c r="BQ185" i="16"/>
  <c r="BR117" i="16"/>
  <c r="BR185" i="16"/>
  <c r="BS117" i="16"/>
  <c r="BS185" i="16"/>
  <c r="BT117" i="16"/>
  <c r="BT185" i="16"/>
  <c r="BU117" i="16"/>
  <c r="BU185" i="16"/>
  <c r="BV117" i="16"/>
  <c r="BV185" i="16"/>
  <c r="BW117" i="16"/>
  <c r="BW185" i="16"/>
  <c r="BX117" i="16"/>
  <c r="BX185" i="16"/>
  <c r="BY117" i="16"/>
  <c r="BY185" i="16"/>
  <c r="BZ117" i="16"/>
  <c r="BZ185" i="16"/>
  <c r="CA117" i="16"/>
  <c r="CA185" i="16"/>
  <c r="CB117" i="16"/>
  <c r="CB185" i="16"/>
  <c r="CC117" i="16"/>
  <c r="CC185" i="16"/>
  <c r="CD117" i="16"/>
  <c r="CD185" i="16"/>
  <c r="CE117" i="16"/>
  <c r="CE185" i="16"/>
  <c r="CF117" i="16"/>
  <c r="CF185" i="16"/>
  <c r="CG117" i="16"/>
  <c r="CG185" i="16"/>
  <c r="CH117" i="16"/>
  <c r="CH185" i="16"/>
  <c r="CI117" i="16"/>
  <c r="CI185" i="16"/>
  <c r="CJ117" i="16"/>
  <c r="CJ185" i="16"/>
  <c r="CK117" i="16"/>
  <c r="CK185" i="16"/>
  <c r="CL117" i="16"/>
  <c r="CL185" i="16"/>
  <c r="CM117" i="16"/>
  <c r="CM185" i="16"/>
  <c r="CN117" i="16"/>
  <c r="CN185" i="16"/>
  <c r="CO117" i="16"/>
  <c r="CO185" i="16"/>
  <c r="CP117" i="16"/>
  <c r="CP185" i="16"/>
  <c r="CQ117" i="16"/>
  <c r="CQ185" i="16"/>
  <c r="CR117" i="16"/>
  <c r="CR185" i="16"/>
  <c r="CS117" i="16"/>
  <c r="CS185" i="16"/>
  <c r="CT117" i="16"/>
  <c r="CT185" i="16"/>
  <c r="CU117" i="16"/>
  <c r="CU185" i="16"/>
  <c r="CV117" i="16"/>
  <c r="CV185" i="16"/>
  <c r="CW117" i="16"/>
  <c r="CW185" i="16"/>
  <c r="CX117" i="16"/>
  <c r="CX185" i="16"/>
  <c r="CY117" i="16"/>
  <c r="CY185" i="16"/>
  <c r="BB118" i="16"/>
  <c r="BB186" i="16"/>
  <c r="BC118" i="16"/>
  <c r="BC186" i="16"/>
  <c r="BD118" i="16"/>
  <c r="BD186" i="16"/>
  <c r="BE118" i="16"/>
  <c r="BE186" i="16"/>
  <c r="BF118" i="16"/>
  <c r="BF186" i="16"/>
  <c r="BG118" i="16"/>
  <c r="BG186" i="16"/>
  <c r="BH118" i="16"/>
  <c r="BH186" i="16"/>
  <c r="BI118" i="16"/>
  <c r="BI186" i="16"/>
  <c r="BJ118" i="16"/>
  <c r="BJ186" i="16"/>
  <c r="BK118" i="16"/>
  <c r="BK186" i="16"/>
  <c r="BL118" i="16"/>
  <c r="BL186" i="16"/>
  <c r="BM118" i="16"/>
  <c r="BM186" i="16"/>
  <c r="BN118" i="16"/>
  <c r="BN186" i="16"/>
  <c r="BO118" i="16"/>
  <c r="BO186" i="16"/>
  <c r="BP118" i="16"/>
  <c r="BP186" i="16"/>
  <c r="BQ118" i="16"/>
  <c r="BQ186" i="16"/>
  <c r="BR118" i="16"/>
  <c r="BR186" i="16"/>
  <c r="BS118" i="16"/>
  <c r="BS186" i="16"/>
  <c r="BT118" i="16"/>
  <c r="BT186" i="16"/>
  <c r="BU118" i="16"/>
  <c r="BU186" i="16"/>
  <c r="BV118" i="16"/>
  <c r="BV186" i="16"/>
  <c r="BW118" i="16"/>
  <c r="BW186" i="16"/>
  <c r="BX118" i="16"/>
  <c r="BX186" i="16"/>
  <c r="BY118" i="16"/>
  <c r="BY186" i="16"/>
  <c r="BZ118" i="16"/>
  <c r="BZ186" i="16"/>
  <c r="CA118" i="16"/>
  <c r="CA186" i="16"/>
  <c r="CB118" i="16"/>
  <c r="CB186" i="16"/>
  <c r="CC118" i="16"/>
  <c r="CC186" i="16"/>
  <c r="CD118" i="16"/>
  <c r="CD186" i="16"/>
  <c r="CE118" i="16"/>
  <c r="CE186" i="16"/>
  <c r="CF118" i="16"/>
  <c r="CF186" i="16"/>
  <c r="CG118" i="16"/>
  <c r="CG186" i="16"/>
  <c r="CH118" i="16"/>
  <c r="CH186" i="16"/>
  <c r="CI118" i="16"/>
  <c r="CI186" i="16"/>
  <c r="CJ118" i="16"/>
  <c r="CJ186" i="16"/>
  <c r="CK118" i="16"/>
  <c r="CK186" i="16"/>
  <c r="CL118" i="16"/>
  <c r="CL186" i="16"/>
  <c r="CM118" i="16"/>
  <c r="CM186" i="16"/>
  <c r="CN118" i="16"/>
  <c r="CN186" i="16"/>
  <c r="CO118" i="16"/>
  <c r="CO186" i="16"/>
  <c r="CP118" i="16"/>
  <c r="CP186" i="16"/>
  <c r="CQ118" i="16"/>
  <c r="CQ186" i="16"/>
  <c r="CR118" i="16"/>
  <c r="CR186" i="16"/>
  <c r="CS118" i="16"/>
  <c r="CS186" i="16"/>
  <c r="CT118" i="16"/>
  <c r="CT186" i="16"/>
  <c r="CU118" i="16"/>
  <c r="CU186" i="16"/>
  <c r="CV118" i="16"/>
  <c r="CV186" i="16"/>
  <c r="CW118" i="16"/>
  <c r="CW186" i="16"/>
  <c r="CX118" i="16"/>
  <c r="CX186" i="16"/>
  <c r="CY118" i="16"/>
  <c r="CY186" i="16"/>
  <c r="AY114" i="16"/>
  <c r="AY182" i="16"/>
  <c r="BH114" i="16"/>
  <c r="BH182" i="16"/>
  <c r="BI114" i="16"/>
  <c r="BI182" i="16"/>
  <c r="BJ114" i="16"/>
  <c r="BJ182" i="16"/>
  <c r="BK114" i="16"/>
  <c r="BK182" i="16"/>
  <c r="BL114" i="16"/>
  <c r="BL182" i="16"/>
  <c r="BM114" i="16"/>
  <c r="BM182" i="16"/>
  <c r="BN114" i="16"/>
  <c r="BN182" i="16"/>
  <c r="BO114" i="16"/>
  <c r="BO182" i="16"/>
  <c r="BP114" i="16"/>
  <c r="BP182" i="16"/>
  <c r="BQ114" i="16"/>
  <c r="BQ182" i="16"/>
  <c r="BR114" i="16"/>
  <c r="BR182" i="16"/>
  <c r="BS114" i="16"/>
  <c r="BS182" i="16"/>
  <c r="BT114" i="16"/>
  <c r="BT182" i="16"/>
  <c r="BU114" i="16"/>
  <c r="BU182" i="16"/>
  <c r="BV114" i="16"/>
  <c r="BV182" i="16"/>
  <c r="BW114" i="16"/>
  <c r="BW182" i="16"/>
  <c r="BX114" i="16"/>
  <c r="BX182" i="16"/>
  <c r="BY114" i="16"/>
  <c r="BY182" i="16"/>
  <c r="BZ114" i="16"/>
  <c r="BZ182" i="16"/>
  <c r="CA114" i="16"/>
  <c r="CA182" i="16"/>
  <c r="CB114" i="16"/>
  <c r="CB182" i="16"/>
  <c r="CC114" i="16"/>
  <c r="CC182" i="16"/>
  <c r="CD114" i="16"/>
  <c r="CD182" i="16"/>
  <c r="CE114" i="16"/>
  <c r="CE182" i="16"/>
  <c r="CF114" i="16"/>
  <c r="CF182" i="16"/>
  <c r="CG114" i="16"/>
  <c r="CG182" i="16"/>
  <c r="CH114" i="16"/>
  <c r="CH182" i="16"/>
  <c r="CI114" i="16"/>
  <c r="CI182" i="16"/>
  <c r="CJ114" i="16"/>
  <c r="CJ182" i="16"/>
  <c r="CK114" i="16"/>
  <c r="CK182" i="16"/>
  <c r="CL114" i="16"/>
  <c r="CL182" i="16"/>
  <c r="CM114" i="16"/>
  <c r="CM182" i="16"/>
  <c r="CN114" i="16"/>
  <c r="CN182" i="16"/>
  <c r="CO114" i="16"/>
  <c r="CO182" i="16"/>
  <c r="CP114" i="16"/>
  <c r="CP182" i="16"/>
  <c r="CQ114" i="16"/>
  <c r="CQ182" i="16"/>
  <c r="CR114" i="16"/>
  <c r="CR182" i="16"/>
  <c r="CS114" i="16"/>
  <c r="CS182" i="16"/>
  <c r="CT114" i="16"/>
  <c r="CT182" i="16"/>
  <c r="CU114" i="16"/>
  <c r="CU182" i="16"/>
  <c r="CV114" i="16"/>
  <c r="CV182" i="16"/>
  <c r="CW114" i="16"/>
  <c r="CW182" i="16"/>
  <c r="CX114" i="16"/>
  <c r="CX182" i="16"/>
  <c r="CY114" i="16"/>
  <c r="CY182" i="16"/>
  <c r="CZ114" i="16"/>
  <c r="CZ182" i="16"/>
  <c r="DA114" i="16"/>
  <c r="DA182" i="16"/>
  <c r="DB114" i="16"/>
  <c r="DB182" i="16"/>
  <c r="DC114" i="16"/>
  <c r="DC182" i="16"/>
  <c r="DD114" i="16"/>
  <c r="DD182" i="16"/>
  <c r="DE114" i="16"/>
  <c r="DE182" i="16"/>
  <c r="AY112" i="16"/>
  <c r="AY180" i="16"/>
  <c r="BA112" i="16"/>
  <c r="BA180" i="16"/>
  <c r="BB112" i="16"/>
  <c r="BB180" i="16"/>
  <c r="BC112" i="16"/>
  <c r="BC180" i="16"/>
  <c r="BD112" i="16"/>
  <c r="BD180" i="16"/>
  <c r="BE112" i="16"/>
  <c r="BE180" i="16"/>
  <c r="BF112" i="16"/>
  <c r="BF180" i="16"/>
  <c r="BG112" i="16"/>
  <c r="BG180" i="16"/>
  <c r="BH112" i="16"/>
  <c r="BH180" i="16"/>
  <c r="BI112" i="16"/>
  <c r="BI180" i="16"/>
  <c r="BJ112" i="16"/>
  <c r="BJ180" i="16"/>
  <c r="BK112" i="16"/>
  <c r="BK180" i="16"/>
  <c r="BL112" i="16"/>
  <c r="BL180" i="16"/>
  <c r="BM112" i="16"/>
  <c r="BM180" i="16"/>
  <c r="BN112" i="16"/>
  <c r="BN180" i="16"/>
  <c r="BO112" i="16"/>
  <c r="BO180" i="16"/>
  <c r="BP112" i="16"/>
  <c r="BP180" i="16"/>
  <c r="BQ112" i="16"/>
  <c r="BQ180" i="16"/>
  <c r="BR112" i="16"/>
  <c r="BR180" i="16"/>
  <c r="BS112" i="16"/>
  <c r="BS180" i="16"/>
  <c r="BT112" i="16"/>
  <c r="BT180" i="16"/>
  <c r="BU112" i="16"/>
  <c r="BU180" i="16"/>
  <c r="BV112" i="16"/>
  <c r="BV180" i="16"/>
  <c r="BW112" i="16"/>
  <c r="BW180" i="16"/>
  <c r="BX112" i="16"/>
  <c r="BX180" i="16"/>
  <c r="BY112" i="16"/>
  <c r="BY180" i="16"/>
  <c r="BZ112" i="16"/>
  <c r="BZ180" i="16"/>
  <c r="CA112" i="16"/>
  <c r="CA180" i="16"/>
  <c r="CB112" i="16"/>
  <c r="CB180" i="16"/>
  <c r="CC112" i="16"/>
  <c r="CC180" i="16"/>
  <c r="CD112" i="16"/>
  <c r="CD180" i="16"/>
  <c r="CE112" i="16"/>
  <c r="CE180" i="16"/>
  <c r="CF112" i="16"/>
  <c r="CF180" i="16"/>
  <c r="CG112" i="16"/>
  <c r="CG180" i="16"/>
  <c r="CH112" i="16"/>
  <c r="CH180" i="16"/>
  <c r="CI112" i="16"/>
  <c r="CI180" i="16"/>
  <c r="CJ112" i="16"/>
  <c r="CJ180" i="16"/>
  <c r="CK112" i="16"/>
  <c r="CK180" i="16"/>
  <c r="CL112" i="16"/>
  <c r="CL180" i="16"/>
  <c r="CM112" i="16"/>
  <c r="CM180" i="16"/>
  <c r="CN112" i="16"/>
  <c r="CN180" i="16"/>
  <c r="CO112" i="16"/>
  <c r="CO180" i="16"/>
  <c r="CP112" i="16"/>
  <c r="CP180" i="16"/>
  <c r="CQ112" i="16"/>
  <c r="CQ180" i="16"/>
  <c r="CR112" i="16"/>
  <c r="CR180" i="16"/>
  <c r="CS112" i="16"/>
  <c r="CS180" i="16"/>
  <c r="CT112" i="16"/>
  <c r="CT180" i="16"/>
  <c r="CU112" i="16"/>
  <c r="CU180" i="16"/>
  <c r="CV112" i="16"/>
  <c r="CV180" i="16"/>
  <c r="CW112" i="16"/>
  <c r="CW180" i="16"/>
  <c r="CX112" i="16"/>
  <c r="CX180" i="16"/>
  <c r="CY112" i="16"/>
  <c r="CY180" i="16"/>
  <c r="CZ112" i="16"/>
  <c r="CZ180" i="16"/>
  <c r="DA112" i="16"/>
  <c r="DA180" i="16"/>
  <c r="DB112" i="16"/>
  <c r="DB180" i="16"/>
  <c r="DC112" i="16"/>
  <c r="DC180" i="16"/>
  <c r="DD112" i="16"/>
  <c r="DD180" i="16"/>
  <c r="DE112" i="16"/>
  <c r="DE180" i="16"/>
  <c r="DF112" i="16"/>
  <c r="DF180" i="16"/>
  <c r="AP110" i="16"/>
  <c r="AP178" i="16"/>
  <c r="AQ110" i="16"/>
  <c r="AQ178" i="16"/>
  <c r="AR110" i="16"/>
  <c r="AR178" i="16"/>
  <c r="AS110" i="16"/>
  <c r="AS178" i="16"/>
  <c r="AT110" i="16"/>
  <c r="AT178" i="16"/>
  <c r="AU110" i="16"/>
  <c r="AU178" i="16"/>
  <c r="AV110" i="16"/>
  <c r="AV178" i="16"/>
  <c r="AW110" i="16"/>
  <c r="AW178" i="16"/>
  <c r="AX110" i="16"/>
  <c r="AX178" i="16"/>
  <c r="AY110" i="16"/>
  <c r="AY178" i="16"/>
  <c r="AZ110" i="16"/>
  <c r="AZ178" i="16"/>
  <c r="BA110" i="16"/>
  <c r="BA178" i="16"/>
  <c r="BB110" i="16"/>
  <c r="BB178" i="16"/>
  <c r="BC110" i="16"/>
  <c r="BC178" i="16"/>
  <c r="BD110" i="16"/>
  <c r="BD178" i="16"/>
  <c r="BE110" i="16"/>
  <c r="BE178" i="16"/>
  <c r="BF110" i="16"/>
  <c r="BF178" i="16"/>
  <c r="BG110" i="16"/>
  <c r="BG178" i="16"/>
  <c r="BH110" i="16"/>
  <c r="BH178" i="16"/>
  <c r="BI110" i="16"/>
  <c r="BI178" i="16"/>
  <c r="BJ110" i="16"/>
  <c r="BJ178" i="16"/>
  <c r="BK110" i="16"/>
  <c r="BK178" i="16"/>
  <c r="BL110" i="16"/>
  <c r="BL178" i="16"/>
  <c r="BM110" i="16"/>
  <c r="BM178" i="16"/>
  <c r="BN110" i="16"/>
  <c r="BN178" i="16"/>
  <c r="BO110" i="16"/>
  <c r="BO178" i="16"/>
  <c r="BP110" i="16"/>
  <c r="BP178" i="16"/>
  <c r="BQ110" i="16"/>
  <c r="BQ178" i="16"/>
  <c r="BR110" i="16"/>
  <c r="BR178" i="16"/>
  <c r="BS110" i="16"/>
  <c r="BS178" i="16"/>
  <c r="BT110" i="16"/>
  <c r="BT178" i="16"/>
  <c r="BU110" i="16"/>
  <c r="BU178" i="16"/>
  <c r="BV110" i="16"/>
  <c r="BV178" i="16"/>
  <c r="BW110" i="16"/>
  <c r="BW178" i="16"/>
  <c r="BX110" i="16"/>
  <c r="BX178" i="16"/>
  <c r="BY110" i="16"/>
  <c r="BY178" i="16"/>
  <c r="BZ110" i="16"/>
  <c r="BZ178" i="16"/>
  <c r="CA110" i="16"/>
  <c r="CA178" i="16"/>
  <c r="CB110" i="16"/>
  <c r="CB178" i="16"/>
  <c r="CC110" i="16"/>
  <c r="CC178" i="16"/>
  <c r="CD110" i="16"/>
  <c r="CD178" i="16"/>
  <c r="CE110" i="16"/>
  <c r="CE178" i="16"/>
  <c r="CF110" i="16"/>
  <c r="CF178" i="16"/>
  <c r="CG110" i="16"/>
  <c r="CG178" i="16"/>
  <c r="CH110" i="16"/>
  <c r="CH178" i="16"/>
  <c r="CI110" i="16"/>
  <c r="CI178" i="16"/>
  <c r="CJ110" i="16"/>
  <c r="CJ178" i="16"/>
  <c r="CK110" i="16"/>
  <c r="CK178" i="16"/>
  <c r="CL110" i="16"/>
  <c r="CL178" i="16"/>
  <c r="CM110" i="16"/>
  <c r="CM178" i="16"/>
  <c r="CN110" i="16"/>
  <c r="CN178" i="16"/>
  <c r="CO110" i="16"/>
  <c r="CO178" i="16"/>
  <c r="CP110" i="16"/>
  <c r="CP178" i="16"/>
  <c r="CQ110" i="16"/>
  <c r="CQ178" i="16"/>
  <c r="CR110" i="16"/>
  <c r="CR178" i="16"/>
  <c r="CS110" i="16"/>
  <c r="CS178" i="16"/>
  <c r="CT110" i="16"/>
  <c r="CT178" i="16"/>
  <c r="CU110" i="16"/>
  <c r="CU178" i="16"/>
  <c r="CV110" i="16"/>
  <c r="CV178" i="16"/>
  <c r="CW110" i="16"/>
  <c r="CW178" i="16"/>
  <c r="CX110" i="16"/>
  <c r="CX178" i="16"/>
  <c r="CY110" i="16"/>
  <c r="CY178" i="16"/>
  <c r="AZ98" i="16"/>
  <c r="AZ166" i="16"/>
  <c r="BA98" i="16"/>
  <c r="BA166" i="16"/>
  <c r="BB98" i="16"/>
  <c r="BB166" i="16"/>
  <c r="BC98" i="16"/>
  <c r="BC166" i="16"/>
  <c r="BD98" i="16"/>
  <c r="BD166" i="16"/>
  <c r="BE98" i="16"/>
  <c r="BE166" i="16"/>
  <c r="BF98" i="16"/>
  <c r="BF166" i="16"/>
  <c r="BG98" i="16"/>
  <c r="BG166" i="16"/>
  <c r="BH98" i="16"/>
  <c r="BH166" i="16"/>
  <c r="BI98" i="16"/>
  <c r="BI166" i="16"/>
  <c r="BJ98" i="16"/>
  <c r="BJ166" i="16"/>
  <c r="BK98" i="16"/>
  <c r="BK166" i="16"/>
  <c r="BL98" i="16"/>
  <c r="BL166" i="16"/>
  <c r="BM98" i="16"/>
  <c r="BM166" i="16"/>
  <c r="BN98" i="16"/>
  <c r="BN166" i="16"/>
  <c r="BO98" i="16"/>
  <c r="BO166" i="16"/>
  <c r="BP98" i="16"/>
  <c r="BP166" i="16"/>
  <c r="BQ98" i="16"/>
  <c r="BQ166" i="16"/>
  <c r="BR98" i="16"/>
  <c r="BR166" i="16"/>
  <c r="BS98" i="16"/>
  <c r="BS166" i="16"/>
  <c r="BT98" i="16"/>
  <c r="BT166" i="16"/>
  <c r="BU98" i="16"/>
  <c r="BU166" i="16"/>
  <c r="BV98" i="16"/>
  <c r="BV166" i="16"/>
  <c r="BW98" i="16"/>
  <c r="BW166" i="16"/>
  <c r="BX98" i="16"/>
  <c r="BX166" i="16"/>
  <c r="BY98" i="16"/>
  <c r="BY166" i="16"/>
  <c r="BZ98" i="16"/>
  <c r="BZ166" i="16"/>
  <c r="CA98" i="16"/>
  <c r="CA166" i="16"/>
  <c r="CB98" i="16"/>
  <c r="CB166" i="16"/>
  <c r="CC98" i="16"/>
  <c r="CC166" i="16"/>
  <c r="CD98" i="16"/>
  <c r="CD166" i="16"/>
  <c r="CE98" i="16"/>
  <c r="CE166" i="16"/>
  <c r="CF98" i="16"/>
  <c r="CF166" i="16"/>
  <c r="CG98" i="16"/>
  <c r="CG166" i="16"/>
  <c r="CH98" i="16"/>
  <c r="CH166" i="16"/>
  <c r="CI98" i="16"/>
  <c r="CI166" i="16"/>
  <c r="CJ98" i="16"/>
  <c r="CJ166" i="16"/>
  <c r="CK98" i="16"/>
  <c r="CK166" i="16"/>
  <c r="CL98" i="16"/>
  <c r="CL166" i="16"/>
  <c r="CM98" i="16"/>
  <c r="CM166" i="16"/>
  <c r="CN98" i="16"/>
  <c r="CN166" i="16"/>
  <c r="CO98" i="16"/>
  <c r="CO166" i="16"/>
  <c r="CP98" i="16"/>
  <c r="CP166" i="16"/>
  <c r="CQ98" i="16"/>
  <c r="CQ166" i="16"/>
  <c r="CR98" i="16"/>
  <c r="CR166" i="16"/>
  <c r="CS98" i="16"/>
  <c r="CS166" i="16"/>
  <c r="CT98" i="16"/>
  <c r="CT166" i="16"/>
  <c r="CU98" i="16"/>
  <c r="CU166" i="16"/>
  <c r="CV98" i="16"/>
  <c r="CV166" i="16"/>
  <c r="CW98" i="16"/>
  <c r="CW166" i="16"/>
  <c r="CX98" i="16"/>
  <c r="CX166" i="16"/>
  <c r="CY98" i="16"/>
  <c r="CY166" i="16"/>
  <c r="CZ98" i="16"/>
  <c r="CZ166" i="16"/>
  <c r="DA98" i="16"/>
  <c r="DA166" i="16"/>
  <c r="DB98" i="16"/>
  <c r="DB166" i="16"/>
  <c r="AZ99" i="16"/>
  <c r="AZ167" i="16"/>
  <c r="BA99" i="16"/>
  <c r="BA167" i="16"/>
  <c r="BB99" i="16"/>
  <c r="BB167" i="16"/>
  <c r="BC99" i="16"/>
  <c r="BC167" i="16"/>
  <c r="BD99" i="16"/>
  <c r="BD167" i="16"/>
  <c r="BE99" i="16"/>
  <c r="BE167" i="16"/>
  <c r="BF99" i="16"/>
  <c r="BF167" i="16"/>
  <c r="BG99" i="16"/>
  <c r="BG167" i="16"/>
  <c r="BH99" i="16"/>
  <c r="BH167" i="16"/>
  <c r="BI99" i="16"/>
  <c r="BI167" i="16"/>
  <c r="BJ99" i="16"/>
  <c r="BJ167" i="16"/>
  <c r="BK99" i="16"/>
  <c r="BK167" i="16"/>
  <c r="BL99" i="16"/>
  <c r="BL167" i="16"/>
  <c r="BM99" i="16"/>
  <c r="BM167" i="16"/>
  <c r="BN99" i="16"/>
  <c r="BN167" i="16"/>
  <c r="BO99" i="16"/>
  <c r="BO167" i="16"/>
  <c r="BP99" i="16"/>
  <c r="BP167" i="16"/>
  <c r="BQ99" i="16"/>
  <c r="BQ167" i="16"/>
  <c r="BR99" i="16"/>
  <c r="BR167" i="16"/>
  <c r="BS99" i="16"/>
  <c r="BS167" i="16"/>
  <c r="BT99" i="16"/>
  <c r="BT167" i="16"/>
  <c r="BU99" i="16"/>
  <c r="BU167" i="16"/>
  <c r="BV99" i="16"/>
  <c r="BV167" i="16"/>
  <c r="BW99" i="16"/>
  <c r="BW167" i="16"/>
  <c r="BX99" i="16"/>
  <c r="BX167" i="16"/>
  <c r="BY99" i="16"/>
  <c r="BY167" i="16"/>
  <c r="BZ99" i="16"/>
  <c r="BZ167" i="16"/>
  <c r="CA99" i="16"/>
  <c r="CA167" i="16"/>
  <c r="CB99" i="16"/>
  <c r="CB167" i="16"/>
  <c r="CC99" i="16"/>
  <c r="CC167" i="16"/>
  <c r="CD99" i="16"/>
  <c r="CD167" i="16"/>
  <c r="CE99" i="16"/>
  <c r="CE167" i="16"/>
  <c r="CF99" i="16"/>
  <c r="CF167" i="16"/>
  <c r="CG99" i="16"/>
  <c r="CG167" i="16"/>
  <c r="CH99" i="16"/>
  <c r="CH167" i="16"/>
  <c r="CI99" i="16"/>
  <c r="CI167" i="16"/>
  <c r="CJ99" i="16"/>
  <c r="CJ167" i="16"/>
  <c r="CK99" i="16"/>
  <c r="CK167" i="16"/>
  <c r="CL99" i="16"/>
  <c r="CL167" i="16"/>
  <c r="CM99" i="16"/>
  <c r="CM167" i="16"/>
  <c r="CN99" i="16"/>
  <c r="CN167" i="16"/>
  <c r="CO99" i="16"/>
  <c r="CO167" i="16"/>
  <c r="CP99" i="16"/>
  <c r="CP167" i="16"/>
  <c r="CQ99" i="16"/>
  <c r="CQ167" i="16"/>
  <c r="CR99" i="16"/>
  <c r="CR167" i="16"/>
  <c r="CS99" i="16"/>
  <c r="CS167" i="16"/>
  <c r="CT99" i="16"/>
  <c r="CT167" i="16"/>
  <c r="CU99" i="16"/>
  <c r="CU167" i="16"/>
  <c r="CV99" i="16"/>
  <c r="CV167" i="16"/>
  <c r="CW99" i="16"/>
  <c r="CW167" i="16"/>
  <c r="BC96" i="16"/>
  <c r="BC164" i="16"/>
  <c r="BD96" i="16"/>
  <c r="BD164" i="16"/>
  <c r="BE96" i="16"/>
  <c r="BE164" i="16"/>
  <c r="BF96" i="16"/>
  <c r="BF164" i="16"/>
  <c r="BG96" i="16"/>
  <c r="BG164" i="16"/>
  <c r="BH96" i="16"/>
  <c r="BH164" i="16"/>
  <c r="BI96" i="16"/>
  <c r="BI164" i="16"/>
  <c r="BJ96" i="16"/>
  <c r="BJ164" i="16"/>
  <c r="BK96" i="16"/>
  <c r="BK164" i="16"/>
  <c r="BL96" i="16"/>
  <c r="BL164" i="16"/>
  <c r="BM96" i="16"/>
  <c r="BM164" i="16"/>
  <c r="BN96" i="16"/>
  <c r="BN164" i="16"/>
  <c r="BO96" i="16"/>
  <c r="BO164" i="16"/>
  <c r="BP96" i="16"/>
  <c r="BP164" i="16"/>
  <c r="BQ96" i="16"/>
  <c r="BQ164" i="16"/>
  <c r="BR96" i="16"/>
  <c r="BR164" i="16"/>
  <c r="BS96" i="16"/>
  <c r="BS164" i="16"/>
  <c r="BT96" i="16"/>
  <c r="BT164" i="16"/>
  <c r="BU96" i="16"/>
  <c r="BU164" i="16"/>
  <c r="BV96" i="16"/>
  <c r="BV164" i="16"/>
  <c r="BW96" i="16"/>
  <c r="BW164" i="16"/>
  <c r="BX96" i="16"/>
  <c r="BX164" i="16"/>
  <c r="BY96" i="16"/>
  <c r="BY164" i="16"/>
  <c r="BZ96" i="16"/>
  <c r="BZ164" i="16"/>
  <c r="CA96" i="16"/>
  <c r="CA164" i="16"/>
  <c r="CB96" i="16"/>
  <c r="CB164" i="16"/>
  <c r="CC96" i="16"/>
  <c r="CC164" i="16"/>
  <c r="CD96" i="16"/>
  <c r="CD164" i="16"/>
  <c r="CE96" i="16"/>
  <c r="CE164" i="16"/>
  <c r="CF96" i="16"/>
  <c r="CF164" i="16"/>
  <c r="CG96" i="16"/>
  <c r="CG164" i="16"/>
  <c r="CH96" i="16"/>
  <c r="CH164" i="16"/>
  <c r="CI96" i="16"/>
  <c r="CI164" i="16"/>
  <c r="CJ96" i="16"/>
  <c r="CJ164" i="16"/>
  <c r="CK96" i="16"/>
  <c r="CK164" i="16"/>
  <c r="CL96" i="16"/>
  <c r="CL164" i="16"/>
  <c r="CM96" i="16"/>
  <c r="CM164" i="16"/>
  <c r="CN96" i="16"/>
  <c r="CN164" i="16"/>
  <c r="CO96" i="16"/>
  <c r="CO164" i="16"/>
  <c r="CP96" i="16"/>
  <c r="CP164" i="16"/>
  <c r="CQ96" i="16"/>
  <c r="CQ164" i="16"/>
  <c r="CR96" i="16"/>
  <c r="CR164" i="16"/>
  <c r="CS96" i="16"/>
  <c r="CS164" i="16"/>
  <c r="CT96" i="16"/>
  <c r="CT164" i="16"/>
  <c r="CU96" i="16"/>
  <c r="CU164" i="16"/>
  <c r="CV96" i="16"/>
  <c r="CV164" i="16"/>
  <c r="CW96" i="16"/>
  <c r="CW164" i="16"/>
  <c r="CX96" i="16"/>
  <c r="CX164" i="16"/>
  <c r="CY96" i="16"/>
  <c r="CY164" i="16"/>
  <c r="CL94" i="16"/>
  <c r="CL162" i="16"/>
  <c r="CM94" i="16"/>
  <c r="CM162" i="16"/>
  <c r="CN94" i="16"/>
  <c r="CN162" i="16"/>
  <c r="CO94" i="16"/>
  <c r="CO162" i="16"/>
  <c r="CP94" i="16"/>
  <c r="CP162" i="16"/>
  <c r="CQ94" i="16"/>
  <c r="CQ162" i="16"/>
  <c r="CR94" i="16"/>
  <c r="CR162" i="16"/>
  <c r="CS94" i="16"/>
  <c r="CS162" i="16"/>
  <c r="CT94" i="16"/>
  <c r="CT162" i="16"/>
  <c r="CU94" i="16"/>
  <c r="CU162" i="16"/>
  <c r="CV94" i="16"/>
  <c r="CV162" i="16"/>
  <c r="CW94" i="16"/>
  <c r="CW162" i="16"/>
  <c r="CX94" i="16"/>
  <c r="CX162" i="16"/>
  <c r="CY94" i="16"/>
  <c r="CY162" i="16"/>
  <c r="CG137" i="16"/>
  <c r="CG205" i="16"/>
  <c r="CH137" i="16"/>
  <c r="CH205" i="16"/>
  <c r="CI137" i="16"/>
  <c r="CI205" i="16"/>
  <c r="CJ137" i="16"/>
  <c r="CJ205" i="16"/>
  <c r="CK137" i="16"/>
  <c r="CK205" i="16"/>
  <c r="CL137" i="16"/>
  <c r="CL205" i="16"/>
  <c r="CM137" i="16"/>
  <c r="CM205" i="16"/>
  <c r="CN137" i="16"/>
  <c r="CN205" i="16"/>
  <c r="CO137" i="16"/>
  <c r="CO205" i="16"/>
  <c r="CP137" i="16"/>
  <c r="CP205" i="16"/>
  <c r="CQ137" i="16"/>
  <c r="CQ205" i="16"/>
  <c r="CR137" i="16"/>
  <c r="CR205" i="16"/>
  <c r="CS137" i="16"/>
  <c r="CS205" i="16"/>
  <c r="CT137" i="16"/>
  <c r="CT205" i="16"/>
  <c r="CU137" i="16"/>
  <c r="CU205" i="16"/>
  <c r="CV137" i="16"/>
  <c r="CV205" i="16"/>
  <c r="CW137" i="16"/>
  <c r="CW205" i="16"/>
  <c r="CX137" i="16"/>
  <c r="CX205" i="16"/>
  <c r="CY137" i="16"/>
  <c r="CY205" i="16"/>
  <c r="CZ137" i="16"/>
  <c r="CZ205" i="16"/>
  <c r="DA137" i="16"/>
  <c r="DA205" i="16"/>
  <c r="DB137" i="16"/>
  <c r="DB205" i="16"/>
  <c r="DC137" i="16"/>
  <c r="DC205" i="16"/>
  <c r="DD137" i="16"/>
  <c r="DD205" i="16"/>
  <c r="BP123" i="16"/>
  <c r="BP191" i="16"/>
  <c r="BQ123" i="16"/>
  <c r="BQ191" i="16"/>
  <c r="BR123" i="16"/>
  <c r="BR191" i="16"/>
  <c r="BS123" i="16"/>
  <c r="BS191" i="16"/>
  <c r="BT123" i="16"/>
  <c r="BT191" i="16"/>
  <c r="BU123" i="16"/>
  <c r="BU191" i="16"/>
  <c r="BV123" i="16"/>
  <c r="BV191" i="16"/>
  <c r="BW123" i="16"/>
  <c r="BW191" i="16"/>
  <c r="BX123" i="16"/>
  <c r="BX191" i="16"/>
  <c r="BY123" i="16"/>
  <c r="BY191" i="16"/>
  <c r="BZ123" i="16"/>
  <c r="BZ191" i="16"/>
  <c r="CA123" i="16"/>
  <c r="CA191" i="16"/>
  <c r="CB123" i="16"/>
  <c r="CB191" i="16"/>
  <c r="CC123" i="16"/>
  <c r="CC191" i="16"/>
  <c r="CD123" i="16"/>
  <c r="CD191" i="16"/>
  <c r="CE123" i="16"/>
  <c r="CE191" i="16"/>
  <c r="CF123" i="16"/>
  <c r="CF191" i="16"/>
  <c r="CG123" i="16"/>
  <c r="CG191" i="16"/>
  <c r="CH123" i="16"/>
  <c r="CH191" i="16"/>
  <c r="CI123" i="16"/>
  <c r="CI191" i="16"/>
  <c r="CJ123" i="16"/>
  <c r="CJ191" i="16"/>
  <c r="CK123" i="16"/>
  <c r="CK191" i="16"/>
  <c r="CL123" i="16"/>
  <c r="CL191" i="16"/>
  <c r="CM123" i="16"/>
  <c r="CM191" i="16"/>
  <c r="CN123" i="16"/>
  <c r="CN191" i="16"/>
  <c r="CO123" i="16"/>
  <c r="CO191" i="16"/>
  <c r="CP123" i="16"/>
  <c r="CP191" i="16"/>
  <c r="CQ123" i="16"/>
  <c r="CQ191" i="16"/>
  <c r="CR123" i="16"/>
  <c r="CR191" i="16"/>
  <c r="CS123" i="16"/>
  <c r="CS191" i="16"/>
  <c r="CT123" i="16"/>
  <c r="CT191" i="16"/>
  <c r="CU123" i="16"/>
  <c r="CU191" i="16"/>
  <c r="CV123" i="16"/>
  <c r="CV191" i="16"/>
  <c r="CW123" i="16"/>
  <c r="CW191" i="16"/>
  <c r="CX123" i="16"/>
  <c r="CX191" i="16"/>
  <c r="CY123" i="16"/>
  <c r="CY191" i="16"/>
  <c r="BR119" i="16"/>
  <c r="BR187" i="16"/>
  <c r="BS119" i="16"/>
  <c r="BS187" i="16"/>
  <c r="BT119" i="16"/>
  <c r="BT187" i="16"/>
  <c r="BU119" i="16"/>
  <c r="BU187" i="16"/>
  <c r="BV119" i="16"/>
  <c r="BV187" i="16"/>
  <c r="BW119" i="16"/>
  <c r="BW187" i="16"/>
  <c r="BX119" i="16"/>
  <c r="BX187" i="16"/>
  <c r="BY119" i="16"/>
  <c r="BY187" i="16"/>
  <c r="BZ119" i="16"/>
  <c r="BZ187" i="16"/>
  <c r="CA119" i="16"/>
  <c r="CA187" i="16"/>
  <c r="CB119" i="16"/>
  <c r="CB187" i="16"/>
  <c r="CC119" i="16"/>
  <c r="CC187" i="16"/>
  <c r="CD119" i="16"/>
  <c r="CD187" i="16"/>
  <c r="CE119" i="16"/>
  <c r="CE187" i="16"/>
  <c r="CF119" i="16"/>
  <c r="CF187" i="16"/>
  <c r="CG119" i="16"/>
  <c r="CG187" i="16"/>
  <c r="CH119" i="16"/>
  <c r="CH187" i="16"/>
  <c r="CI119" i="16"/>
  <c r="CI187" i="16"/>
  <c r="CJ119" i="16"/>
  <c r="CJ187" i="16"/>
  <c r="CK119" i="16"/>
  <c r="CK187" i="16"/>
  <c r="CL119" i="16"/>
  <c r="CL187" i="16"/>
  <c r="CM119" i="16"/>
  <c r="CM187" i="16"/>
  <c r="CN119" i="16"/>
  <c r="CN187" i="16"/>
  <c r="CO119" i="16"/>
  <c r="CO187" i="16"/>
  <c r="CP119" i="16"/>
  <c r="CP187" i="16"/>
  <c r="CQ119" i="16"/>
  <c r="CQ187" i="16"/>
  <c r="CR119" i="16"/>
  <c r="CR187" i="16"/>
  <c r="CS119" i="16"/>
  <c r="CS187" i="16"/>
  <c r="CT119" i="16"/>
  <c r="CT187" i="16"/>
  <c r="CU119" i="16"/>
  <c r="CU187" i="16"/>
  <c r="CV119" i="16"/>
  <c r="CV187" i="16"/>
  <c r="CW119" i="16"/>
  <c r="CW187" i="16"/>
  <c r="CX119" i="16"/>
  <c r="CX187" i="16"/>
  <c r="CY119" i="16"/>
  <c r="CY187" i="16"/>
  <c r="BL111" i="16"/>
  <c r="BL179" i="16"/>
  <c r="BM111" i="16"/>
  <c r="BM179" i="16"/>
  <c r="BN111" i="16"/>
  <c r="BN179" i="16"/>
  <c r="BO111" i="16"/>
  <c r="BO179" i="16"/>
  <c r="BP111" i="16"/>
  <c r="BP179" i="16"/>
  <c r="BQ111" i="16"/>
  <c r="BQ179" i="16"/>
  <c r="BR111" i="16"/>
  <c r="BR179" i="16"/>
  <c r="BS111" i="16"/>
  <c r="BS179" i="16"/>
  <c r="BT111" i="16"/>
  <c r="BT179" i="16"/>
  <c r="BU111" i="16"/>
  <c r="BU179" i="16"/>
  <c r="BV111" i="16"/>
  <c r="BV179" i="16"/>
  <c r="BW111" i="16"/>
  <c r="BW179" i="16"/>
  <c r="BX111" i="16"/>
  <c r="BX179" i="16"/>
  <c r="BY111" i="16"/>
  <c r="BY179" i="16"/>
  <c r="BZ111" i="16"/>
  <c r="BZ179" i="16"/>
  <c r="CA111" i="16"/>
  <c r="CA179" i="16"/>
  <c r="CB111" i="16"/>
  <c r="CB179" i="16"/>
  <c r="CC111" i="16"/>
  <c r="CC179" i="16"/>
  <c r="CD111" i="16"/>
  <c r="CD179" i="16"/>
  <c r="CE111" i="16"/>
  <c r="CE179" i="16"/>
  <c r="CF111" i="16"/>
  <c r="CF179" i="16"/>
  <c r="CH111" i="16"/>
  <c r="CH179" i="16"/>
  <c r="CI111" i="16"/>
  <c r="CI179" i="16"/>
  <c r="CJ111" i="16"/>
  <c r="CJ179" i="16"/>
  <c r="CK111" i="16"/>
  <c r="CK179" i="16"/>
  <c r="CL111" i="16"/>
  <c r="CL179" i="16"/>
  <c r="CM111" i="16"/>
  <c r="CM179" i="16"/>
  <c r="CN111" i="16"/>
  <c r="CN179" i="16"/>
  <c r="CO111" i="16"/>
  <c r="CO179" i="16"/>
  <c r="CP111" i="16"/>
  <c r="CP179" i="16"/>
  <c r="CQ111" i="16"/>
  <c r="CQ179" i="16"/>
  <c r="CR111" i="16"/>
  <c r="CR179" i="16"/>
  <c r="CS111" i="16"/>
  <c r="CS179" i="16"/>
  <c r="CT111" i="16"/>
  <c r="CT179" i="16"/>
  <c r="CU111" i="16"/>
  <c r="CU179" i="16"/>
  <c r="CV111" i="16"/>
  <c r="CV179" i="16"/>
  <c r="CW111" i="16"/>
  <c r="CW179" i="16"/>
  <c r="CX111" i="16"/>
  <c r="CX179" i="16"/>
  <c r="CY111" i="16"/>
  <c r="CY179" i="16"/>
  <c r="BG109" i="16"/>
  <c r="BG177" i="16"/>
  <c r="BH109" i="16"/>
  <c r="BH177" i="16"/>
  <c r="BI109" i="16"/>
  <c r="BI177" i="16"/>
  <c r="BJ109" i="16"/>
  <c r="BJ177" i="16"/>
  <c r="BK109" i="16"/>
  <c r="BK177" i="16"/>
  <c r="BL109" i="16"/>
  <c r="BL177" i="16"/>
  <c r="BM109" i="16"/>
  <c r="BM177" i="16"/>
  <c r="BN109" i="16"/>
  <c r="BN177" i="16"/>
  <c r="BO109" i="16"/>
  <c r="BO177" i="16"/>
  <c r="BP109" i="16"/>
  <c r="BP177" i="16"/>
  <c r="BQ109" i="16"/>
  <c r="BQ177" i="16"/>
  <c r="BR109" i="16"/>
  <c r="BR177" i="16"/>
  <c r="BS109" i="16"/>
  <c r="BS177" i="16"/>
  <c r="BT109" i="16"/>
  <c r="BT177" i="16"/>
  <c r="BU109" i="16"/>
  <c r="BU177" i="16"/>
  <c r="BV109" i="16"/>
  <c r="BV177" i="16"/>
  <c r="BW109" i="16"/>
  <c r="BW177" i="16"/>
  <c r="BX109" i="16"/>
  <c r="BX177" i="16"/>
  <c r="BY109" i="16"/>
  <c r="BY177" i="16"/>
  <c r="BZ109" i="16"/>
  <c r="BZ177" i="16"/>
  <c r="CA109" i="16"/>
  <c r="CA177" i="16"/>
  <c r="CB109" i="16"/>
  <c r="CB177" i="16"/>
  <c r="CC109" i="16"/>
  <c r="CC177" i="16"/>
  <c r="CD109" i="16"/>
  <c r="CD177" i="16"/>
  <c r="CE109" i="16"/>
  <c r="CE177" i="16"/>
  <c r="CF109" i="16"/>
  <c r="CF177" i="16"/>
  <c r="CG109" i="16"/>
  <c r="CG177" i="16"/>
  <c r="CH109" i="16"/>
  <c r="CH177" i="16"/>
  <c r="CI109" i="16"/>
  <c r="CI177" i="16"/>
  <c r="CJ109" i="16"/>
  <c r="CJ177" i="16"/>
  <c r="CK109" i="16"/>
  <c r="CK177" i="16"/>
  <c r="CL109" i="16"/>
  <c r="CL177" i="16"/>
  <c r="CM109" i="16"/>
  <c r="CM177" i="16"/>
  <c r="CN109" i="16"/>
  <c r="CN177" i="16"/>
  <c r="CO109" i="16"/>
  <c r="CO177" i="16"/>
  <c r="CP109" i="16"/>
  <c r="CP177" i="16"/>
  <c r="CQ109" i="16"/>
  <c r="CQ177" i="16"/>
  <c r="CR109" i="16"/>
  <c r="CR177" i="16"/>
  <c r="CS109" i="16"/>
  <c r="CS177" i="16"/>
  <c r="CT109" i="16"/>
  <c r="CT177" i="16"/>
  <c r="CU109" i="16"/>
  <c r="CU177" i="16"/>
  <c r="CV109" i="16"/>
  <c r="CV177" i="16"/>
  <c r="CW109" i="16"/>
  <c r="CW177" i="16"/>
  <c r="CX109" i="16"/>
  <c r="CX177" i="16"/>
  <c r="CY109" i="16"/>
  <c r="CY177" i="16"/>
  <c r="CZ109" i="16"/>
  <c r="CZ177" i="16"/>
  <c r="DA109" i="16"/>
  <c r="DA177" i="16"/>
  <c r="DB109" i="16"/>
  <c r="DB177" i="16"/>
  <c r="DC109" i="16"/>
  <c r="DC177" i="16"/>
  <c r="DD109" i="16"/>
  <c r="DD177" i="16"/>
  <c r="DE109" i="16"/>
  <c r="DE177" i="16"/>
  <c r="DF109" i="16"/>
  <c r="DF177" i="16"/>
  <c r="AQ107" i="16"/>
  <c r="AQ175" i="16"/>
  <c r="AR107" i="16"/>
  <c r="AR175" i="16"/>
  <c r="AS107" i="16"/>
  <c r="AS175" i="16"/>
  <c r="AT107" i="16"/>
  <c r="AT175" i="16"/>
  <c r="AU107" i="16"/>
  <c r="AU175" i="16"/>
  <c r="AX107" i="16"/>
  <c r="AX175" i="16"/>
  <c r="AY107" i="16"/>
  <c r="AY175" i="16"/>
  <c r="AZ107" i="16"/>
  <c r="AZ175" i="16"/>
  <c r="BA107" i="16"/>
  <c r="BA175" i="16"/>
  <c r="BB107" i="16"/>
  <c r="BB175" i="16"/>
  <c r="BC107" i="16"/>
  <c r="BC175" i="16"/>
  <c r="BD107" i="16"/>
  <c r="BD175" i="16"/>
  <c r="BE107" i="16"/>
  <c r="BE175" i="16"/>
  <c r="BF107" i="16"/>
  <c r="BF175" i="16"/>
  <c r="BG107" i="16"/>
  <c r="BG175" i="16"/>
  <c r="BH107" i="16"/>
  <c r="BH175" i="16"/>
  <c r="BI107" i="16"/>
  <c r="BI175" i="16"/>
  <c r="BJ107" i="16"/>
  <c r="BJ175" i="16"/>
  <c r="BK107" i="16"/>
  <c r="BK175" i="16"/>
  <c r="BL107" i="16"/>
  <c r="BL175" i="16"/>
  <c r="BM107" i="16"/>
  <c r="BM175" i="16"/>
  <c r="BN107" i="16"/>
  <c r="BN175" i="16"/>
  <c r="BO107" i="16"/>
  <c r="BO175" i="16"/>
  <c r="BP107" i="16"/>
  <c r="BP175" i="16"/>
  <c r="BQ107" i="16"/>
  <c r="BQ175" i="16"/>
  <c r="BR107" i="16"/>
  <c r="BR175" i="16"/>
  <c r="BS107" i="16"/>
  <c r="BS175" i="16"/>
  <c r="BT107" i="16"/>
  <c r="BT175" i="16"/>
  <c r="BU107" i="16"/>
  <c r="BU175" i="16"/>
  <c r="BV107" i="16"/>
  <c r="BV175" i="16"/>
  <c r="BW107" i="16"/>
  <c r="BW175" i="16"/>
  <c r="BX107" i="16"/>
  <c r="BX175" i="16"/>
  <c r="BY107" i="16"/>
  <c r="BY175" i="16"/>
  <c r="BZ107" i="16"/>
  <c r="BZ175" i="16"/>
  <c r="CA107" i="16"/>
  <c r="CA175" i="16"/>
  <c r="CB107" i="16"/>
  <c r="CB175" i="16"/>
  <c r="CC107" i="16"/>
  <c r="CC175" i="16"/>
  <c r="CD107" i="16"/>
  <c r="CD175" i="16"/>
  <c r="CE107" i="16"/>
  <c r="CE175" i="16"/>
  <c r="CF107" i="16"/>
  <c r="CF175" i="16"/>
  <c r="CG107" i="16"/>
  <c r="CG175" i="16"/>
  <c r="CH107" i="16"/>
  <c r="CH175" i="16"/>
  <c r="CI107" i="16"/>
  <c r="CI175" i="16"/>
  <c r="CJ107" i="16"/>
  <c r="CJ175" i="16"/>
  <c r="CK107" i="16"/>
  <c r="CK175" i="16"/>
  <c r="CL107" i="16"/>
  <c r="CL175" i="16"/>
  <c r="CM107" i="16"/>
  <c r="CM175" i="16"/>
  <c r="CN107" i="16"/>
  <c r="CN175" i="16"/>
  <c r="CO107" i="16"/>
  <c r="CO175" i="16"/>
  <c r="CP107" i="16"/>
  <c r="CP175" i="16"/>
  <c r="CQ107" i="16"/>
  <c r="CQ175" i="16"/>
  <c r="CR107" i="16"/>
  <c r="CR175" i="16"/>
  <c r="CS107" i="16"/>
  <c r="CS175" i="16"/>
  <c r="CT107" i="16"/>
  <c r="CT175" i="16"/>
  <c r="CU107" i="16"/>
  <c r="CU175" i="16"/>
  <c r="CV107" i="16"/>
  <c r="CV175" i="16"/>
  <c r="CW107" i="16"/>
  <c r="CW175" i="16"/>
  <c r="CX107" i="16"/>
  <c r="CX175" i="16"/>
  <c r="CY107" i="16"/>
  <c r="CY175" i="16"/>
  <c r="CZ107" i="16"/>
  <c r="CZ175" i="16"/>
  <c r="AR105" i="16"/>
  <c r="AR173" i="16"/>
  <c r="AS105" i="16"/>
  <c r="AS173" i="16"/>
  <c r="AT105" i="16"/>
  <c r="AT173" i="16"/>
  <c r="AU105" i="16"/>
  <c r="AU173" i="16"/>
  <c r="AV105" i="16"/>
  <c r="AV173" i="16"/>
  <c r="AW105" i="16"/>
  <c r="AW173" i="16"/>
  <c r="AX105" i="16"/>
  <c r="AX173" i="16"/>
  <c r="AY105" i="16"/>
  <c r="AY173" i="16"/>
  <c r="AZ105" i="16"/>
  <c r="AZ173" i="16"/>
  <c r="BA105" i="16"/>
  <c r="BA173" i="16"/>
  <c r="BB105" i="16"/>
  <c r="BB173" i="16"/>
  <c r="BC105" i="16"/>
  <c r="BC173" i="16"/>
  <c r="BD105" i="16"/>
  <c r="BD173" i="16"/>
  <c r="BE105" i="16"/>
  <c r="BE173" i="16"/>
  <c r="BF105" i="16"/>
  <c r="BF173" i="16"/>
  <c r="BG105" i="16"/>
  <c r="BG173" i="16"/>
  <c r="BH105" i="16"/>
  <c r="BH173" i="16"/>
  <c r="BI105" i="16"/>
  <c r="BI173" i="16"/>
  <c r="BJ105" i="16"/>
  <c r="BJ173" i="16"/>
  <c r="BK105" i="16"/>
  <c r="BK173" i="16"/>
  <c r="BL105" i="16"/>
  <c r="BL173" i="16"/>
  <c r="BM105" i="16"/>
  <c r="BM173" i="16"/>
  <c r="BN105" i="16"/>
  <c r="BN173" i="16"/>
  <c r="BO105" i="16"/>
  <c r="BO173" i="16"/>
  <c r="BP105" i="16"/>
  <c r="BP173" i="16"/>
  <c r="BQ105" i="16"/>
  <c r="BQ173" i="16"/>
  <c r="BR105" i="16"/>
  <c r="BR173" i="16"/>
  <c r="BS105" i="16"/>
  <c r="BS173" i="16"/>
  <c r="CU105" i="16"/>
  <c r="CU173" i="16"/>
  <c r="CV105" i="16"/>
  <c r="CV173" i="16"/>
  <c r="CW105" i="16"/>
  <c r="CW173" i="16"/>
  <c r="CX105" i="16"/>
  <c r="CX173" i="16"/>
  <c r="CY105" i="16"/>
  <c r="CY173" i="16"/>
  <c r="BF85" i="16"/>
  <c r="BF153" i="16"/>
  <c r="BG85" i="16"/>
  <c r="BG153" i="16"/>
  <c r="BH85" i="16"/>
  <c r="BH153" i="16"/>
  <c r="BI85" i="16"/>
  <c r="BI153" i="16"/>
  <c r="BJ85" i="16"/>
  <c r="BJ153" i="16"/>
  <c r="BK85" i="16"/>
  <c r="BK153" i="16"/>
  <c r="BL85" i="16"/>
  <c r="BL153" i="16"/>
  <c r="BM85" i="16"/>
  <c r="BM153" i="16"/>
  <c r="BN85" i="16"/>
  <c r="BN153" i="16"/>
  <c r="BO85" i="16"/>
  <c r="BO153" i="16"/>
  <c r="BP85" i="16"/>
  <c r="BP153" i="16"/>
  <c r="BQ85" i="16"/>
  <c r="BQ153" i="16"/>
  <c r="BR85" i="16"/>
  <c r="BR153" i="16"/>
  <c r="BS85" i="16"/>
  <c r="BS153" i="16"/>
  <c r="BT85" i="16"/>
  <c r="BT153" i="16"/>
  <c r="BU85" i="16"/>
  <c r="BU153" i="16"/>
  <c r="BV85" i="16"/>
  <c r="BV153" i="16"/>
  <c r="BW85" i="16"/>
  <c r="BW153" i="16"/>
  <c r="BX85" i="16"/>
  <c r="BX153" i="16"/>
  <c r="BY85" i="16"/>
  <c r="BY153" i="16"/>
  <c r="BZ85" i="16"/>
  <c r="BZ153" i="16"/>
  <c r="CA85" i="16"/>
  <c r="CA153" i="16"/>
  <c r="CB85" i="16"/>
  <c r="CB153" i="16"/>
  <c r="CC85" i="16"/>
  <c r="CC153" i="16"/>
  <c r="CD85" i="16"/>
  <c r="CD153" i="16"/>
  <c r="CE85" i="16"/>
  <c r="CE153" i="16"/>
  <c r="CF85" i="16"/>
  <c r="CF153" i="16"/>
  <c r="CG85" i="16"/>
  <c r="CG153" i="16"/>
  <c r="CH85" i="16"/>
  <c r="CH153" i="16"/>
  <c r="CI85" i="16"/>
  <c r="CI153" i="16"/>
  <c r="CJ85" i="16"/>
  <c r="CJ153" i="16"/>
  <c r="CK85" i="16"/>
  <c r="CK153" i="16"/>
  <c r="CL85" i="16"/>
  <c r="CL153" i="16"/>
  <c r="CM85" i="16"/>
  <c r="CM153" i="16"/>
  <c r="CN85" i="16"/>
  <c r="CN153" i="16"/>
  <c r="CO85" i="16"/>
  <c r="CO153" i="16"/>
  <c r="CP85" i="16"/>
  <c r="CP153" i="16"/>
  <c r="CQ85" i="16"/>
  <c r="CQ153" i="16"/>
  <c r="CR85" i="16"/>
  <c r="CR153" i="16"/>
  <c r="CS85" i="16"/>
  <c r="CS153" i="16"/>
  <c r="CT85" i="16"/>
  <c r="CT153" i="16"/>
  <c r="CU85" i="16"/>
  <c r="CU153" i="16"/>
  <c r="CV85" i="16"/>
  <c r="CV153" i="16"/>
  <c r="CW85" i="16"/>
  <c r="CW153" i="16"/>
  <c r="CX85" i="16"/>
  <c r="CX153" i="16"/>
  <c r="BQ79" i="16"/>
  <c r="BQ147" i="16"/>
  <c r="BR79" i="16"/>
  <c r="BR147" i="16"/>
  <c r="BS79" i="16"/>
  <c r="BS147" i="16"/>
  <c r="BT79" i="16"/>
  <c r="BT147" i="16"/>
  <c r="BU79" i="16"/>
  <c r="BU147" i="16"/>
  <c r="BV79" i="16"/>
  <c r="BV147" i="16"/>
  <c r="BW79" i="16"/>
  <c r="BW147" i="16"/>
  <c r="BX79" i="16"/>
  <c r="BX147" i="16"/>
  <c r="BY79" i="16"/>
  <c r="BY147" i="16"/>
  <c r="BZ79" i="16"/>
  <c r="BZ147" i="16"/>
  <c r="CA79" i="16"/>
  <c r="CA147" i="16"/>
  <c r="CB79" i="16"/>
  <c r="CB147" i="16"/>
  <c r="CC79" i="16"/>
  <c r="CC147" i="16"/>
  <c r="CD79" i="16"/>
  <c r="CD147" i="16"/>
  <c r="CE79" i="16"/>
  <c r="CE147" i="16"/>
  <c r="CF79" i="16"/>
  <c r="CF147" i="16"/>
  <c r="CG79" i="16"/>
  <c r="CG147" i="16"/>
  <c r="CH79" i="16"/>
  <c r="CH147" i="16"/>
  <c r="CI79" i="16"/>
  <c r="CI147" i="16"/>
  <c r="CJ79" i="16"/>
  <c r="CJ147" i="16"/>
  <c r="CK79" i="16"/>
  <c r="CK147" i="16"/>
  <c r="CL79" i="16"/>
  <c r="CL147" i="16"/>
  <c r="CM79" i="16"/>
  <c r="CM147" i="16"/>
  <c r="CN79" i="16"/>
  <c r="CN147" i="16"/>
  <c r="CO79" i="16"/>
  <c r="CO147" i="16"/>
  <c r="CP79" i="16"/>
  <c r="CP147" i="16"/>
  <c r="CQ79" i="16"/>
  <c r="CQ147" i="16"/>
  <c r="CR79" i="16"/>
  <c r="CR147" i="16"/>
  <c r="CS79" i="16"/>
  <c r="CS147" i="16"/>
  <c r="CT79" i="16"/>
  <c r="CT147" i="16"/>
  <c r="CU79" i="16"/>
  <c r="CU147" i="16"/>
  <c r="CV79" i="16"/>
  <c r="CV147" i="16"/>
  <c r="CW79" i="16"/>
  <c r="CW147" i="16"/>
  <c r="CX79" i="16"/>
  <c r="CX147" i="16"/>
  <c r="CY79" i="16"/>
  <c r="CY147" i="16"/>
  <c r="CZ79" i="16"/>
  <c r="CZ147" i="16"/>
  <c r="DA79" i="16"/>
  <c r="DA147" i="16"/>
  <c r="DB79" i="16"/>
  <c r="DB147" i="16"/>
  <c r="DC79" i="16"/>
  <c r="DC147" i="16"/>
  <c r="DD79" i="16"/>
  <c r="DD147" i="16"/>
  <c r="DE79" i="16"/>
  <c r="DE147" i="16"/>
  <c r="DF79" i="16"/>
  <c r="DF147" i="16"/>
  <c r="BL78" i="16"/>
  <c r="BL146" i="16"/>
  <c r="BM78" i="16"/>
  <c r="BM146" i="16"/>
  <c r="BN78" i="16"/>
  <c r="BN146" i="16"/>
  <c r="BO78" i="16"/>
  <c r="BO146" i="16"/>
  <c r="BP78" i="16"/>
  <c r="BP146" i="16"/>
  <c r="BQ78" i="16"/>
  <c r="BQ146" i="16"/>
  <c r="BR78" i="16"/>
  <c r="BR146" i="16"/>
  <c r="BS78" i="16"/>
  <c r="BS146" i="16"/>
  <c r="BT78" i="16"/>
  <c r="BT146" i="16"/>
  <c r="BU78" i="16"/>
  <c r="BU146" i="16"/>
  <c r="BV78" i="16"/>
  <c r="BV146" i="16"/>
  <c r="BW78" i="16"/>
  <c r="BW146" i="16"/>
  <c r="BX78" i="16"/>
  <c r="BX146" i="16"/>
  <c r="BY78" i="16"/>
  <c r="BY146" i="16"/>
  <c r="BZ78" i="16"/>
  <c r="BZ146" i="16"/>
  <c r="CA78" i="16"/>
  <c r="CA146" i="16"/>
  <c r="CB78" i="16"/>
  <c r="CB146" i="16"/>
  <c r="CC78" i="16"/>
  <c r="CC146" i="16"/>
  <c r="CD78" i="16"/>
  <c r="CD146" i="16"/>
  <c r="CE78" i="16"/>
  <c r="CE146" i="16"/>
  <c r="CF78" i="16"/>
  <c r="CF146" i="16"/>
  <c r="CG78" i="16"/>
  <c r="CG146" i="16"/>
  <c r="CH78" i="16"/>
  <c r="CH146" i="16"/>
  <c r="CI78" i="16"/>
  <c r="CI146" i="16"/>
  <c r="CJ78" i="16"/>
  <c r="CJ146" i="16"/>
  <c r="CK78" i="16"/>
  <c r="CK146" i="16"/>
  <c r="CL78" i="16"/>
  <c r="CL146" i="16"/>
  <c r="CM78" i="16"/>
  <c r="CM146" i="16"/>
  <c r="CN78" i="16"/>
  <c r="CN146" i="16"/>
  <c r="CO78" i="16"/>
  <c r="CO146" i="16"/>
  <c r="CP78" i="16"/>
  <c r="CP146" i="16"/>
  <c r="CQ78" i="16"/>
  <c r="CQ146" i="16"/>
  <c r="CR78" i="16"/>
  <c r="CR146" i="16"/>
  <c r="CS78" i="16"/>
  <c r="CS146" i="16"/>
  <c r="CT78" i="16"/>
  <c r="CT146" i="16"/>
  <c r="CU78" i="16"/>
  <c r="CU146" i="16"/>
  <c r="CV78" i="16"/>
  <c r="CV146" i="16"/>
  <c r="CW78" i="16"/>
  <c r="CW146" i="16"/>
  <c r="CX78" i="16"/>
  <c r="CX146" i="16"/>
  <c r="CY78" i="16"/>
  <c r="CY146" i="16"/>
  <c r="CZ78" i="16"/>
  <c r="CZ146" i="16"/>
  <c r="DA78" i="16"/>
  <c r="DA146" i="16"/>
  <c r="DB78" i="16"/>
  <c r="DB146" i="16"/>
  <c r="DC78" i="16"/>
  <c r="DC146" i="16"/>
  <c r="DD78" i="16"/>
  <c r="DD146" i="16"/>
  <c r="DE78" i="16"/>
  <c r="DE146" i="16"/>
  <c r="DF78" i="16"/>
  <c r="DF146" i="16"/>
  <c r="BI80" i="16"/>
  <c r="BI148" i="16"/>
  <c r="BJ80" i="16"/>
  <c r="BJ148" i="16"/>
  <c r="BK80" i="16"/>
  <c r="BK148" i="16"/>
  <c r="BL80" i="16"/>
  <c r="BL148" i="16"/>
  <c r="BM80" i="16"/>
  <c r="BM148" i="16"/>
  <c r="BN80" i="16"/>
  <c r="BN148" i="16"/>
  <c r="BO80" i="16"/>
  <c r="BO148" i="16"/>
  <c r="BP80" i="16"/>
  <c r="BP148" i="16"/>
  <c r="BQ80" i="16"/>
  <c r="BQ148" i="16"/>
  <c r="BR80" i="16"/>
  <c r="BR148" i="16"/>
  <c r="BS80" i="16"/>
  <c r="BS148" i="16"/>
  <c r="BT80" i="16"/>
  <c r="BT148" i="16"/>
  <c r="BU80" i="16"/>
  <c r="BU148" i="16"/>
  <c r="BV80" i="16"/>
  <c r="BV148" i="16"/>
  <c r="BW80" i="16"/>
  <c r="BW148" i="16"/>
  <c r="BX80" i="16"/>
  <c r="BX148" i="16"/>
  <c r="BY80" i="16"/>
  <c r="BY148" i="16"/>
  <c r="BZ80" i="16"/>
  <c r="BZ148" i="16"/>
  <c r="CA80" i="16"/>
  <c r="CA148" i="16"/>
  <c r="CB80" i="16"/>
  <c r="CB148" i="16"/>
  <c r="CC80" i="16"/>
  <c r="CC148" i="16"/>
  <c r="CD80" i="16"/>
  <c r="CD148" i="16"/>
  <c r="CE80" i="16"/>
  <c r="CE148" i="16"/>
  <c r="CF80" i="16"/>
  <c r="CF148" i="16"/>
  <c r="CG80" i="16"/>
  <c r="CG148" i="16"/>
  <c r="CH80" i="16"/>
  <c r="CH148" i="16"/>
  <c r="CI80" i="16"/>
  <c r="CI148" i="16"/>
  <c r="CJ80" i="16"/>
  <c r="CJ148" i="16"/>
  <c r="CK80" i="16"/>
  <c r="CK148" i="16"/>
  <c r="CL80" i="16"/>
  <c r="CL148" i="16"/>
  <c r="CM80" i="16"/>
  <c r="CM148" i="16"/>
  <c r="CN80" i="16"/>
  <c r="CN148" i="16"/>
  <c r="CO80" i="16"/>
  <c r="CO148" i="16"/>
  <c r="CP80" i="16"/>
  <c r="CP148" i="16"/>
  <c r="CQ80" i="16"/>
  <c r="CQ148" i="16"/>
  <c r="CR80" i="16"/>
  <c r="CR148" i="16"/>
  <c r="CS80" i="16"/>
  <c r="CS148" i="16"/>
  <c r="CT80" i="16"/>
  <c r="CT148" i="16"/>
  <c r="CU80" i="16"/>
  <c r="CU148" i="16"/>
  <c r="CV80" i="16"/>
  <c r="CV148" i="16"/>
  <c r="CW80" i="16"/>
  <c r="CW148" i="16"/>
  <c r="CX80" i="16"/>
  <c r="CX148" i="16"/>
  <c r="CY80" i="16"/>
  <c r="CY148" i="16"/>
  <c r="BR87" i="16"/>
  <c r="BR155" i="16"/>
  <c r="BS87" i="16"/>
  <c r="BS155" i="16"/>
  <c r="BT87" i="16"/>
  <c r="BT155" i="16"/>
  <c r="BU87" i="16"/>
  <c r="BU155" i="16"/>
  <c r="BV87" i="16"/>
  <c r="BV155" i="16"/>
  <c r="BW87" i="16"/>
  <c r="BW155" i="16"/>
  <c r="BX87" i="16"/>
  <c r="BX155" i="16"/>
  <c r="BY87" i="16"/>
  <c r="BY155" i="16"/>
  <c r="BZ87" i="16"/>
  <c r="BZ155" i="16"/>
  <c r="CA87" i="16"/>
  <c r="CA155" i="16"/>
  <c r="CB87" i="16"/>
  <c r="CB155" i="16"/>
  <c r="CC87" i="16"/>
  <c r="CC155" i="16"/>
  <c r="CD87" i="16"/>
  <c r="CD155" i="16"/>
  <c r="CE87" i="16"/>
  <c r="CE155" i="16"/>
  <c r="CF87" i="16"/>
  <c r="CF155" i="16"/>
  <c r="CG87" i="16"/>
  <c r="CG155" i="16"/>
  <c r="CH87" i="16"/>
  <c r="CH155" i="16"/>
  <c r="CI87" i="16"/>
  <c r="CI155" i="16"/>
  <c r="CJ87" i="16"/>
  <c r="CJ155" i="16"/>
  <c r="CK87" i="16"/>
  <c r="CK155" i="16"/>
  <c r="CL87" i="16"/>
  <c r="CL155" i="16"/>
  <c r="CM87" i="16"/>
  <c r="CM155" i="16"/>
  <c r="CN87" i="16"/>
  <c r="CN155" i="16"/>
  <c r="CO87" i="16"/>
  <c r="CO155" i="16"/>
  <c r="CP87" i="16"/>
  <c r="CP155" i="16"/>
  <c r="CQ87" i="16"/>
  <c r="CQ155" i="16"/>
  <c r="CR87" i="16"/>
  <c r="CR155" i="16"/>
  <c r="CS87" i="16"/>
  <c r="CS155" i="16"/>
  <c r="CT87" i="16"/>
  <c r="CT155" i="16"/>
  <c r="CU87" i="16"/>
  <c r="CU155" i="16"/>
  <c r="CV87" i="16"/>
  <c r="CV155" i="16"/>
  <c r="CW87" i="16"/>
  <c r="CW155" i="16"/>
  <c r="CX87" i="16"/>
  <c r="CX155" i="16"/>
  <c r="CY87" i="16"/>
  <c r="CY155" i="16"/>
  <c r="BS88" i="16"/>
  <c r="BS156" i="16"/>
  <c r="BT88" i="16"/>
  <c r="BT156" i="16"/>
  <c r="BU88" i="16"/>
  <c r="BU156" i="16"/>
  <c r="BV88" i="16"/>
  <c r="BV156" i="16"/>
  <c r="BW88" i="16"/>
  <c r="BW156" i="16"/>
  <c r="BX88" i="16"/>
  <c r="BX156" i="16"/>
  <c r="BY88" i="16"/>
  <c r="BY156" i="16"/>
  <c r="BZ88" i="16"/>
  <c r="BZ156" i="16"/>
  <c r="CA88" i="16"/>
  <c r="CA156" i="16"/>
  <c r="CB88" i="16"/>
  <c r="CB156" i="16"/>
  <c r="CC88" i="16"/>
  <c r="CC156" i="16"/>
  <c r="CD88" i="16"/>
  <c r="CD156" i="16"/>
  <c r="CE88" i="16"/>
  <c r="CE156" i="16"/>
  <c r="CF88" i="16"/>
  <c r="CF156" i="16"/>
  <c r="CG88" i="16"/>
  <c r="CG156" i="16"/>
  <c r="CH88" i="16"/>
  <c r="CH156" i="16"/>
  <c r="CI88" i="16"/>
  <c r="CI156" i="16"/>
  <c r="CJ88" i="16"/>
  <c r="CJ156" i="16"/>
  <c r="CK88" i="16"/>
  <c r="CK156" i="16"/>
  <c r="CL88" i="16"/>
  <c r="CL156" i="16"/>
  <c r="CM88" i="16"/>
  <c r="CM156" i="16"/>
  <c r="CN88" i="16"/>
  <c r="CN156" i="16"/>
  <c r="CO88" i="16"/>
  <c r="CO156" i="16"/>
  <c r="CP88" i="16"/>
  <c r="CP156" i="16"/>
  <c r="CQ88" i="16"/>
  <c r="CQ156" i="16"/>
  <c r="CR88" i="16"/>
  <c r="CR156" i="16"/>
  <c r="CS88" i="16"/>
  <c r="CS156" i="16"/>
  <c r="CT88" i="16"/>
  <c r="CT156" i="16"/>
  <c r="CU88" i="16"/>
  <c r="CU156" i="16"/>
  <c r="CV88" i="16"/>
  <c r="CV156" i="16"/>
  <c r="CW88" i="16"/>
  <c r="CW156" i="16"/>
  <c r="CX88" i="16"/>
  <c r="CX156" i="16"/>
  <c r="CY88" i="16"/>
  <c r="CY156" i="16"/>
  <c r="BM89" i="16"/>
  <c r="BM157" i="16"/>
  <c r="BN89" i="16"/>
  <c r="BN157" i="16"/>
  <c r="BO89" i="16"/>
  <c r="BO157" i="16"/>
  <c r="BP89" i="16"/>
  <c r="BP157" i="16"/>
  <c r="BQ89" i="16"/>
  <c r="BQ157" i="16"/>
  <c r="BR89" i="16"/>
  <c r="BR157" i="16"/>
  <c r="BS89" i="16"/>
  <c r="BS157" i="16"/>
  <c r="BT89" i="16"/>
  <c r="BT157" i="16"/>
  <c r="BU89" i="16"/>
  <c r="BU157" i="16"/>
  <c r="BV89" i="16"/>
  <c r="BV157" i="16"/>
  <c r="BW89" i="16"/>
  <c r="BW157" i="16"/>
  <c r="BX89" i="16"/>
  <c r="BX157" i="16"/>
  <c r="BY89" i="16"/>
  <c r="BY157" i="16"/>
  <c r="BZ89" i="16"/>
  <c r="BZ157" i="16"/>
  <c r="CA89" i="16"/>
  <c r="CA157" i="16"/>
  <c r="CB89" i="16"/>
  <c r="CB157" i="16"/>
  <c r="CC89" i="16"/>
  <c r="CC157" i="16"/>
  <c r="CD89" i="16"/>
  <c r="CD157" i="16"/>
  <c r="CE89" i="16"/>
  <c r="CE157" i="16"/>
  <c r="CF89" i="16"/>
  <c r="CF157" i="16"/>
  <c r="CG89" i="16"/>
  <c r="CG157" i="16"/>
  <c r="CH89" i="16"/>
  <c r="CH157" i="16"/>
  <c r="CI89" i="16"/>
  <c r="CI157" i="16"/>
  <c r="CJ89" i="16"/>
  <c r="CJ157" i="16"/>
  <c r="CK89" i="16"/>
  <c r="CK157" i="16"/>
  <c r="CL89" i="16"/>
  <c r="CL157" i="16"/>
  <c r="CM89" i="16"/>
  <c r="CM157" i="16"/>
  <c r="CN89" i="16"/>
  <c r="CN157" i="16"/>
  <c r="CO89" i="16"/>
  <c r="CO157" i="16"/>
  <c r="CP89" i="16"/>
  <c r="CP157" i="16"/>
  <c r="CQ89" i="16"/>
  <c r="CQ157" i="16"/>
  <c r="CR89" i="16"/>
  <c r="CR157" i="16"/>
  <c r="CS89" i="16"/>
  <c r="CS157" i="16"/>
  <c r="CT89" i="16"/>
  <c r="CT157" i="16"/>
  <c r="CU89" i="16"/>
  <c r="CU157" i="16"/>
  <c r="CV89" i="16"/>
  <c r="CV157" i="16"/>
  <c r="CW89" i="16"/>
  <c r="CW157" i="16"/>
  <c r="CX89" i="16"/>
  <c r="CX157" i="16"/>
  <c r="CY89" i="16"/>
  <c r="CY157" i="16"/>
  <c r="BZ90" i="16"/>
  <c r="BZ158" i="16"/>
  <c r="CA90" i="16"/>
  <c r="CA158" i="16"/>
  <c r="CB90" i="16"/>
  <c r="CB158" i="16"/>
  <c r="CC90" i="16"/>
  <c r="CC158" i="16"/>
  <c r="CD90" i="16"/>
  <c r="CD158" i="16"/>
  <c r="CE90" i="16"/>
  <c r="CE158" i="16"/>
  <c r="CF90" i="16"/>
  <c r="CF158" i="16"/>
  <c r="CG90" i="16"/>
  <c r="CG158" i="16"/>
  <c r="CH90" i="16"/>
  <c r="CH158" i="16"/>
  <c r="CI90" i="16"/>
  <c r="CI158" i="16"/>
  <c r="CJ90" i="16"/>
  <c r="CJ158" i="16"/>
  <c r="CK90" i="16"/>
  <c r="CK158" i="16"/>
  <c r="CL90" i="16"/>
  <c r="CL158" i="16"/>
  <c r="CM90" i="16"/>
  <c r="CM158" i="16"/>
  <c r="CN90" i="16"/>
  <c r="CN158" i="16"/>
  <c r="CO90" i="16"/>
  <c r="CO158" i="16"/>
  <c r="CP90" i="16"/>
  <c r="CP158" i="16"/>
  <c r="CQ90" i="16"/>
  <c r="CQ158" i="16"/>
  <c r="CR90" i="16"/>
  <c r="CR158" i="16"/>
  <c r="CS90" i="16"/>
  <c r="CS158" i="16"/>
  <c r="CT90" i="16"/>
  <c r="CT158" i="16"/>
  <c r="CU90" i="16"/>
  <c r="CU158" i="16"/>
  <c r="CV90" i="16"/>
  <c r="CV158" i="16"/>
  <c r="CW90" i="16"/>
  <c r="CW158" i="16"/>
  <c r="CX90" i="16"/>
  <c r="CX158" i="16"/>
  <c r="CY90" i="16"/>
  <c r="CY158" i="16"/>
  <c r="BV91" i="16"/>
  <c r="BV159" i="16"/>
  <c r="BW91" i="16"/>
  <c r="BW159" i="16"/>
  <c r="BX91" i="16"/>
  <c r="BX159" i="16"/>
  <c r="BY91" i="16"/>
  <c r="BY159" i="16"/>
  <c r="BZ91" i="16"/>
  <c r="BZ159" i="16"/>
  <c r="CA91" i="16"/>
  <c r="CA159" i="16"/>
  <c r="CB91" i="16"/>
  <c r="CB159" i="16"/>
  <c r="CC91" i="16"/>
  <c r="CC159" i="16"/>
  <c r="CD91" i="16"/>
  <c r="CD159" i="16"/>
  <c r="CE91" i="16"/>
  <c r="CE159" i="16"/>
  <c r="CF91" i="16"/>
  <c r="CF159" i="16"/>
  <c r="CG91" i="16"/>
  <c r="CG159" i="16"/>
  <c r="CH91" i="16"/>
  <c r="CH159" i="16"/>
  <c r="CI91" i="16"/>
  <c r="CI159" i="16"/>
  <c r="CJ91" i="16"/>
  <c r="CJ159" i="16"/>
  <c r="CK91" i="16"/>
  <c r="CK159" i="16"/>
  <c r="CL91" i="16"/>
  <c r="CL159" i="16"/>
  <c r="CM91" i="16"/>
  <c r="CM159" i="16"/>
  <c r="CN91" i="16"/>
  <c r="CN159" i="16"/>
  <c r="CO91" i="16"/>
  <c r="CO159" i="16"/>
  <c r="CP91" i="16"/>
  <c r="CP159" i="16"/>
  <c r="CQ91" i="16"/>
  <c r="CQ159" i="16"/>
  <c r="CR91" i="16"/>
  <c r="CR159" i="16"/>
  <c r="CS91" i="16"/>
  <c r="CS159" i="16"/>
  <c r="CT91" i="16"/>
  <c r="CT159" i="16"/>
  <c r="CU91" i="16"/>
  <c r="CU159" i="16"/>
  <c r="CV91" i="16"/>
  <c r="CV159" i="16"/>
  <c r="CW91" i="16"/>
  <c r="CW159" i="16"/>
  <c r="CX91" i="16"/>
  <c r="CX159" i="16"/>
  <c r="CY91" i="16"/>
  <c r="CY159" i="16"/>
  <c r="BR92" i="16"/>
  <c r="BR160" i="16"/>
  <c r="BS92" i="16"/>
  <c r="BS160" i="16"/>
  <c r="BT92" i="16"/>
  <c r="BT160" i="16"/>
  <c r="BU92" i="16"/>
  <c r="BU160" i="16"/>
  <c r="BV92" i="16"/>
  <c r="BV160" i="16"/>
  <c r="BW92" i="16"/>
  <c r="BW160" i="16"/>
  <c r="BX92" i="16"/>
  <c r="BX160" i="16"/>
  <c r="BY92" i="16"/>
  <c r="BY160" i="16"/>
  <c r="BZ92" i="16"/>
  <c r="BZ160" i="16"/>
  <c r="CA92" i="16"/>
  <c r="CA160" i="16"/>
  <c r="CB92" i="16"/>
  <c r="CB160" i="16"/>
  <c r="CC92" i="16"/>
  <c r="CC160" i="16"/>
  <c r="CD92" i="16"/>
  <c r="CD160" i="16"/>
  <c r="CE92" i="16"/>
  <c r="CE160" i="16"/>
  <c r="CF92" i="16"/>
  <c r="CF160" i="16"/>
  <c r="CG92" i="16"/>
  <c r="CG160" i="16"/>
  <c r="CH92" i="16"/>
  <c r="CH160" i="16"/>
  <c r="CI92" i="16"/>
  <c r="CI160" i="16"/>
  <c r="CJ92" i="16"/>
  <c r="CJ160" i="16"/>
  <c r="CK92" i="16"/>
  <c r="CK160" i="16"/>
  <c r="CL92" i="16"/>
  <c r="CL160" i="16"/>
  <c r="CM92" i="16"/>
  <c r="CM160" i="16"/>
  <c r="CN92" i="16"/>
  <c r="CN160" i="16"/>
  <c r="CO92" i="16"/>
  <c r="CO160" i="16"/>
  <c r="CP92" i="16"/>
  <c r="CP160" i="16"/>
  <c r="CQ92" i="16"/>
  <c r="CQ160" i="16"/>
  <c r="CR92" i="16"/>
  <c r="CR160" i="16"/>
  <c r="CS92" i="16"/>
  <c r="CS160" i="16"/>
  <c r="CT92" i="16"/>
  <c r="CT160" i="16"/>
  <c r="CU92" i="16"/>
  <c r="CU160" i="16"/>
  <c r="CV92" i="16"/>
  <c r="CV160" i="16"/>
  <c r="CW92" i="16"/>
  <c r="CW160" i="16"/>
  <c r="CX92" i="16"/>
  <c r="CX160" i="16"/>
  <c r="CY92" i="16"/>
  <c r="CY160" i="16"/>
  <c r="BR93" i="16"/>
  <c r="BR161" i="16"/>
  <c r="BS93" i="16"/>
  <c r="BS161" i="16"/>
  <c r="BT93" i="16"/>
  <c r="BT161" i="16"/>
  <c r="BU93" i="16"/>
  <c r="BU161" i="16"/>
  <c r="BV93" i="16"/>
  <c r="BV161" i="16"/>
  <c r="BW93" i="16"/>
  <c r="BW161" i="16"/>
  <c r="BX93" i="16"/>
  <c r="BX161" i="16"/>
  <c r="BY93" i="16"/>
  <c r="BY161" i="16"/>
  <c r="BZ93" i="16"/>
  <c r="BZ161" i="16"/>
  <c r="CA93" i="16"/>
  <c r="CA161" i="16"/>
  <c r="CB93" i="16"/>
  <c r="CB161" i="16"/>
  <c r="CC93" i="16"/>
  <c r="CC161" i="16"/>
  <c r="CD93" i="16"/>
  <c r="CD161" i="16"/>
  <c r="CE93" i="16"/>
  <c r="CE161" i="16"/>
  <c r="CF93" i="16"/>
  <c r="CF161" i="16"/>
  <c r="CG93" i="16"/>
  <c r="CG161" i="16"/>
  <c r="CH93" i="16"/>
  <c r="CH161" i="16"/>
  <c r="CI93" i="16"/>
  <c r="CI161" i="16"/>
  <c r="CJ93" i="16"/>
  <c r="CJ161" i="16"/>
  <c r="CK93" i="16"/>
  <c r="CK161" i="16"/>
  <c r="CL93" i="16"/>
  <c r="CL161" i="16"/>
  <c r="CM93" i="16"/>
  <c r="CM161" i="16"/>
  <c r="CN93" i="16"/>
  <c r="CN161" i="16"/>
  <c r="CO93" i="16"/>
  <c r="CO161" i="16"/>
  <c r="CP93" i="16"/>
  <c r="CP161" i="16"/>
  <c r="CQ93" i="16"/>
  <c r="CQ161" i="16"/>
  <c r="CR93" i="16"/>
  <c r="CR161" i="16"/>
  <c r="CS93" i="16"/>
  <c r="CS161" i="16"/>
  <c r="CT93" i="16"/>
  <c r="CT161" i="16"/>
  <c r="CU93" i="16"/>
  <c r="CU161" i="16"/>
  <c r="CV93" i="16"/>
  <c r="CV161" i="16"/>
  <c r="CW93" i="16"/>
  <c r="CW161" i="16"/>
  <c r="CX93" i="16"/>
  <c r="CX161" i="16"/>
  <c r="CY93" i="16"/>
  <c r="CY161" i="16"/>
  <c r="BD108" i="16"/>
  <c r="BD176" i="16"/>
  <c r="BE108" i="16"/>
  <c r="BE176" i="16"/>
  <c r="BF108" i="16"/>
  <c r="BF176" i="16"/>
  <c r="BG108" i="16"/>
  <c r="BG176" i="16"/>
  <c r="BH108" i="16"/>
  <c r="BH176" i="16"/>
  <c r="BI108" i="16"/>
  <c r="BI176" i="16"/>
  <c r="BJ108" i="16"/>
  <c r="BJ176" i="16"/>
  <c r="BK108" i="16"/>
  <c r="BK176" i="16"/>
  <c r="BL108" i="16"/>
  <c r="BL176" i="16"/>
  <c r="BM108" i="16"/>
  <c r="BM176" i="16"/>
  <c r="BN108" i="16"/>
  <c r="BN176" i="16"/>
  <c r="BO108" i="16"/>
  <c r="BO176" i="16"/>
  <c r="BP108" i="16"/>
  <c r="BP176" i="16"/>
  <c r="BQ108" i="16"/>
  <c r="BQ176" i="16"/>
  <c r="BR108" i="16"/>
  <c r="BR176" i="16"/>
  <c r="BS108" i="16"/>
  <c r="BS176" i="16"/>
  <c r="BT108" i="16"/>
  <c r="BT176" i="16"/>
  <c r="BU108" i="16"/>
  <c r="BU176" i="16"/>
  <c r="BV108" i="16"/>
  <c r="BV176" i="16"/>
  <c r="BW108" i="16"/>
  <c r="BW176" i="16"/>
  <c r="BX108" i="16"/>
  <c r="BX176" i="16"/>
  <c r="BY108" i="16"/>
  <c r="BY176" i="16"/>
  <c r="BZ108" i="16"/>
  <c r="BZ176" i="16"/>
  <c r="CA108" i="16"/>
  <c r="CA176" i="16"/>
  <c r="CB108" i="16"/>
  <c r="CB176" i="16"/>
  <c r="CC108" i="16"/>
  <c r="CC176" i="16"/>
  <c r="CD108" i="16"/>
  <c r="CD176" i="16"/>
  <c r="CE108" i="16"/>
  <c r="CE176" i="16"/>
  <c r="CF108" i="16"/>
  <c r="CF176" i="16"/>
  <c r="CG108" i="16"/>
  <c r="CG176" i="16"/>
  <c r="CH108" i="16"/>
  <c r="CH176" i="16"/>
  <c r="CI108" i="16"/>
  <c r="CI176" i="16"/>
  <c r="CJ108" i="16"/>
  <c r="CJ176" i="16"/>
  <c r="CK108" i="16"/>
  <c r="CK176" i="16"/>
  <c r="CL108" i="16"/>
  <c r="CL176" i="16"/>
  <c r="CM108" i="16"/>
  <c r="CM176" i="16"/>
  <c r="CN108" i="16"/>
  <c r="CN176" i="16"/>
  <c r="CO108" i="16"/>
  <c r="CO176" i="16"/>
  <c r="CP108" i="16"/>
  <c r="CP176" i="16"/>
  <c r="CQ108" i="16"/>
  <c r="CQ176" i="16"/>
  <c r="CR108" i="16"/>
  <c r="CR176" i="16"/>
  <c r="CS108" i="16"/>
  <c r="CS176" i="16"/>
  <c r="CT108" i="16"/>
  <c r="CT176" i="16"/>
  <c r="CU108" i="16"/>
  <c r="CU176" i="16"/>
  <c r="CV108" i="16"/>
  <c r="CV176" i="16"/>
  <c r="CW108" i="16"/>
  <c r="CW176" i="16"/>
  <c r="CX108" i="16"/>
  <c r="CX176" i="16"/>
  <c r="CY108" i="16"/>
  <c r="CY176" i="16"/>
  <c r="AT135" i="16"/>
  <c r="AT203" i="16"/>
  <c r="AU135" i="16"/>
  <c r="AU203" i="16"/>
  <c r="AV135" i="16"/>
  <c r="AV203" i="16"/>
  <c r="AW135" i="16"/>
  <c r="AW203" i="16"/>
  <c r="AX135" i="16"/>
  <c r="AX203" i="16"/>
  <c r="AY135" i="16"/>
  <c r="AY203" i="16"/>
  <c r="AZ135" i="16"/>
  <c r="AZ203" i="16"/>
  <c r="BA135" i="16"/>
  <c r="BA203" i="16"/>
  <c r="BB135" i="16"/>
  <c r="BB203" i="16"/>
  <c r="BC135" i="16"/>
  <c r="BC203" i="16"/>
  <c r="BD135" i="16"/>
  <c r="BD203" i="16"/>
  <c r="BE135" i="16"/>
  <c r="BE203" i="16"/>
  <c r="BF135" i="16"/>
  <c r="BF203" i="16"/>
  <c r="BG135" i="16"/>
  <c r="BG203" i="16"/>
  <c r="BH135" i="16"/>
  <c r="BH203" i="16"/>
  <c r="BI135" i="16"/>
  <c r="BI203" i="16"/>
  <c r="BJ135" i="16"/>
  <c r="BJ203" i="16"/>
  <c r="BK135" i="16"/>
  <c r="BK203" i="16"/>
  <c r="BL135" i="16"/>
  <c r="BL203" i="16"/>
  <c r="BM135" i="16"/>
  <c r="BM203" i="16"/>
  <c r="BN135" i="16"/>
  <c r="BN203" i="16"/>
  <c r="BO135" i="16"/>
  <c r="BO203" i="16"/>
  <c r="BP135" i="16"/>
  <c r="BP203" i="16"/>
  <c r="BQ135" i="16"/>
  <c r="BQ203" i="16"/>
  <c r="BR135" i="16"/>
  <c r="BR203" i="16"/>
  <c r="BS135" i="16"/>
  <c r="BS203" i="16"/>
  <c r="BT135" i="16"/>
  <c r="BT203" i="16"/>
  <c r="BU135" i="16"/>
  <c r="BU203" i="16"/>
  <c r="BV135" i="16"/>
  <c r="BV203" i="16"/>
  <c r="BW135" i="16"/>
  <c r="BW203" i="16"/>
  <c r="BX135" i="16"/>
  <c r="BX203" i="16"/>
  <c r="BY135" i="16"/>
  <c r="BY203" i="16"/>
  <c r="BZ135" i="16"/>
  <c r="BZ203" i="16"/>
  <c r="CA135" i="16"/>
  <c r="CA203" i="16"/>
  <c r="CB135" i="16"/>
  <c r="CB203" i="16"/>
  <c r="CC135" i="16"/>
  <c r="CC203" i="16"/>
  <c r="CD135" i="16"/>
  <c r="CD203" i="16"/>
  <c r="CE135" i="16"/>
  <c r="CE203" i="16"/>
  <c r="CF135" i="16"/>
  <c r="CF203" i="16"/>
  <c r="CG135" i="16"/>
  <c r="CG203" i="16"/>
  <c r="CH135" i="16"/>
  <c r="CH203" i="16"/>
  <c r="CI135" i="16"/>
  <c r="CI203" i="16"/>
  <c r="CJ135" i="16"/>
  <c r="CJ203" i="16"/>
  <c r="CK135" i="16"/>
  <c r="CK203" i="16"/>
  <c r="CL135" i="16"/>
  <c r="CL203" i="16"/>
  <c r="CM135" i="16"/>
  <c r="CM203" i="16"/>
  <c r="CN135" i="16"/>
  <c r="CN203" i="16"/>
  <c r="CO135" i="16"/>
  <c r="CO203" i="16"/>
  <c r="CP135" i="16"/>
  <c r="CP203" i="16"/>
  <c r="CQ135" i="16"/>
  <c r="CQ203" i="16"/>
  <c r="CR135" i="16"/>
  <c r="CR203" i="16"/>
  <c r="CS135" i="16"/>
  <c r="CS203" i="16"/>
  <c r="CT135" i="16"/>
  <c r="CT203" i="16"/>
  <c r="CU135" i="16"/>
  <c r="CU203" i="16"/>
  <c r="CV135" i="16"/>
  <c r="CV203" i="16"/>
  <c r="CW135" i="16"/>
  <c r="CW203" i="16"/>
  <c r="CX135" i="16"/>
  <c r="CX203" i="16"/>
  <c r="CY135" i="16"/>
  <c r="CY203" i="16"/>
  <c r="CZ135" i="16"/>
  <c r="CZ203" i="16"/>
  <c r="BC76" i="16"/>
  <c r="BC144" i="16"/>
  <c r="BD76" i="16"/>
  <c r="BD144" i="16"/>
  <c r="BE76" i="16"/>
  <c r="BE144" i="16"/>
  <c r="BF76" i="16"/>
  <c r="BF144" i="16"/>
  <c r="BG76" i="16"/>
  <c r="BG144" i="16"/>
  <c r="BH76" i="16"/>
  <c r="BH144" i="16"/>
  <c r="BI76" i="16"/>
  <c r="BI144" i="16"/>
  <c r="BJ76" i="16"/>
  <c r="BJ144" i="16"/>
  <c r="BK76" i="16"/>
  <c r="BK144" i="16"/>
  <c r="BL76" i="16"/>
  <c r="BL144" i="16"/>
  <c r="BM76" i="16"/>
  <c r="BM144" i="16"/>
  <c r="BN76" i="16"/>
  <c r="BN144" i="16"/>
  <c r="BO76" i="16"/>
  <c r="BO144" i="16"/>
  <c r="BP76" i="16"/>
  <c r="BP144" i="16"/>
  <c r="BQ76" i="16"/>
  <c r="BQ144" i="16"/>
  <c r="BR76" i="16"/>
  <c r="BR144" i="16"/>
  <c r="BS76" i="16"/>
  <c r="BS144" i="16"/>
  <c r="BT76" i="16"/>
  <c r="BT144" i="16"/>
  <c r="BU76" i="16"/>
  <c r="BU144" i="16"/>
  <c r="BV76" i="16"/>
  <c r="BV144" i="16"/>
  <c r="BW76" i="16"/>
  <c r="BW144" i="16"/>
  <c r="BX76" i="16"/>
  <c r="BX144" i="16"/>
  <c r="BY76" i="16"/>
  <c r="BY144" i="16"/>
  <c r="BZ76" i="16"/>
  <c r="BZ144" i="16"/>
  <c r="CA76" i="16"/>
  <c r="CA144" i="16"/>
  <c r="CB76" i="16"/>
  <c r="CB144" i="16"/>
  <c r="CC76" i="16"/>
  <c r="CC144" i="16"/>
  <c r="CD76" i="16"/>
  <c r="CD144" i="16"/>
  <c r="CE76" i="16"/>
  <c r="CE144" i="16"/>
  <c r="CG76" i="16"/>
  <c r="CG144" i="16"/>
  <c r="CH76" i="16"/>
  <c r="CH144" i="16"/>
  <c r="CI76" i="16"/>
  <c r="CI144" i="16"/>
  <c r="CJ76" i="16"/>
  <c r="CJ144" i="16"/>
  <c r="CK76" i="16"/>
  <c r="CK144" i="16"/>
  <c r="CL76" i="16"/>
  <c r="CL144" i="16"/>
  <c r="CM76" i="16"/>
  <c r="CM144" i="16"/>
  <c r="CN76" i="16"/>
  <c r="CN144" i="16"/>
  <c r="CO76" i="16"/>
  <c r="CO144" i="16"/>
  <c r="CP76" i="16"/>
  <c r="CP144" i="16"/>
  <c r="CQ76" i="16"/>
  <c r="CQ144" i="16"/>
  <c r="CR76" i="16"/>
  <c r="CR144" i="16"/>
  <c r="CS76" i="16"/>
  <c r="CS144" i="16"/>
  <c r="CT76" i="16"/>
  <c r="CT144" i="16"/>
  <c r="CU76" i="16"/>
  <c r="CU144" i="16"/>
  <c r="CV76" i="16"/>
  <c r="CV144" i="16"/>
  <c r="CW76" i="16"/>
  <c r="CW144" i="16"/>
  <c r="CX76" i="16"/>
  <c r="CX144" i="16"/>
  <c r="CY76" i="16"/>
  <c r="CY144" i="16"/>
  <c r="CZ76" i="16"/>
  <c r="CZ144" i="16"/>
  <c r="DA76" i="16"/>
  <c r="DA144" i="16"/>
  <c r="DB76" i="16"/>
  <c r="DB144" i="16"/>
  <c r="DC76" i="16"/>
  <c r="DC144" i="16"/>
  <c r="DD76" i="16"/>
  <c r="DD144" i="16"/>
  <c r="DE76" i="16"/>
  <c r="DE144" i="16"/>
  <c r="DF76" i="16"/>
  <c r="DF144" i="16"/>
  <c r="CH77" i="16"/>
  <c r="CH145" i="16"/>
  <c r="CI77" i="16"/>
  <c r="CI145" i="16"/>
  <c r="CJ77" i="16"/>
  <c r="CJ145" i="16"/>
  <c r="CK77" i="16"/>
  <c r="CK145" i="16"/>
  <c r="CL77" i="16"/>
  <c r="CL145" i="16"/>
  <c r="CM77" i="16"/>
  <c r="CM145" i="16"/>
  <c r="CN77" i="16"/>
  <c r="CN145" i="16"/>
  <c r="CO77" i="16"/>
  <c r="CO145" i="16"/>
  <c r="CP77" i="16"/>
  <c r="CP145" i="16"/>
  <c r="CQ77" i="16"/>
  <c r="CQ145" i="16"/>
  <c r="CR77" i="16"/>
  <c r="CR145" i="16"/>
  <c r="BC78" i="16"/>
  <c r="BC146" i="16"/>
  <c r="BD78" i="16"/>
  <c r="BD146" i="16"/>
  <c r="BE78" i="16"/>
  <c r="BE146" i="16"/>
  <c r="BF78" i="16"/>
  <c r="BF146" i="16"/>
  <c r="BG78" i="16"/>
  <c r="BG146" i="16"/>
  <c r="BH78" i="16"/>
  <c r="BH146" i="16"/>
  <c r="BI78" i="16"/>
  <c r="BI146" i="16"/>
  <c r="BJ78" i="16"/>
  <c r="BJ146" i="16"/>
  <c r="BK78" i="16"/>
  <c r="BK146" i="16"/>
  <c r="BI79" i="16"/>
  <c r="BI147" i="16"/>
  <c r="BJ79" i="16"/>
  <c r="BJ147" i="16"/>
  <c r="BK79" i="16"/>
  <c r="BK147" i="16"/>
  <c r="BL79" i="16"/>
  <c r="BL147" i="16"/>
  <c r="BM79" i="16"/>
  <c r="BM147" i="16"/>
  <c r="BN79" i="16"/>
  <c r="BN147" i="16"/>
  <c r="BO79" i="16"/>
  <c r="BO147" i="16"/>
  <c r="BP79" i="16"/>
  <c r="BP147" i="16"/>
  <c r="BS81" i="16"/>
  <c r="BS149" i="16"/>
  <c r="BT81" i="16"/>
  <c r="BT149" i="16"/>
  <c r="BU81" i="16"/>
  <c r="BU149" i="16"/>
  <c r="BV81" i="16"/>
  <c r="BV149" i="16"/>
  <c r="BW81" i="16"/>
  <c r="BW149" i="16"/>
  <c r="BX81" i="16"/>
  <c r="BX149" i="16"/>
  <c r="BY81" i="16"/>
  <c r="BY149" i="16"/>
  <c r="BZ81" i="16"/>
  <c r="BZ149" i="16"/>
  <c r="CA81" i="16"/>
  <c r="CA149" i="16"/>
  <c r="CB81" i="16"/>
  <c r="CB149" i="16"/>
  <c r="CC81" i="16"/>
  <c r="CC149" i="16"/>
  <c r="CD81" i="16"/>
  <c r="CD149" i="16"/>
  <c r="CE81" i="16"/>
  <c r="CE149" i="16"/>
  <c r="CF81" i="16"/>
  <c r="CF149" i="16"/>
  <c r="CG81" i="16"/>
  <c r="CG149" i="16"/>
  <c r="CH81" i="16"/>
  <c r="CH149" i="16"/>
  <c r="CI81" i="16"/>
  <c r="CI149" i="16"/>
  <c r="CJ81" i="16"/>
  <c r="CJ149" i="16"/>
  <c r="CK81" i="16"/>
  <c r="CK149" i="16"/>
  <c r="CL81" i="16"/>
  <c r="CL149" i="16"/>
  <c r="CM81" i="16"/>
  <c r="CM149" i="16"/>
  <c r="CN81" i="16"/>
  <c r="CN149" i="16"/>
  <c r="CO81" i="16"/>
  <c r="CO149" i="16"/>
  <c r="CP81" i="16"/>
  <c r="CP149" i="16"/>
  <c r="CQ81" i="16"/>
  <c r="CQ149" i="16"/>
  <c r="CR81" i="16"/>
  <c r="CR149" i="16"/>
  <c r="CS81" i="16"/>
  <c r="CS149" i="16"/>
  <c r="CT81" i="16"/>
  <c r="CT149" i="16"/>
  <c r="CU81" i="16"/>
  <c r="CU149" i="16"/>
  <c r="CV81" i="16"/>
  <c r="CV149" i="16"/>
  <c r="CW81" i="16"/>
  <c r="CW149" i="16"/>
  <c r="CX81" i="16"/>
  <c r="CX149" i="16"/>
  <c r="CY81" i="16"/>
  <c r="CY149" i="16"/>
  <c r="CN82" i="16"/>
  <c r="CN150" i="16"/>
  <c r="CO82" i="16"/>
  <c r="CO150" i="16"/>
  <c r="CP82" i="16"/>
  <c r="CP150" i="16"/>
  <c r="CQ82" i="16"/>
  <c r="CQ150" i="16"/>
  <c r="CR82" i="16"/>
  <c r="CR150" i="16"/>
  <c r="CS82" i="16"/>
  <c r="CS150" i="16"/>
  <c r="CT82" i="16"/>
  <c r="CT150" i="16"/>
  <c r="CU82" i="16"/>
  <c r="CU150" i="16"/>
  <c r="CV82" i="16"/>
  <c r="CV150" i="16"/>
  <c r="CW82" i="16"/>
  <c r="CW150" i="16"/>
  <c r="CX82" i="16"/>
  <c r="CX150" i="16"/>
  <c r="CY82" i="16"/>
  <c r="CY150" i="16"/>
  <c r="CZ82" i="16"/>
  <c r="CZ150" i="16"/>
  <c r="DA82" i="16"/>
  <c r="DA150" i="16"/>
  <c r="DB82" i="16"/>
  <c r="DB150" i="16"/>
  <c r="DC82" i="16"/>
  <c r="DC150" i="16"/>
  <c r="CH83" i="16"/>
  <c r="CH151" i="16"/>
  <c r="CI83" i="16"/>
  <c r="CI151" i="16"/>
  <c r="CJ83" i="16"/>
  <c r="CJ151" i="16"/>
  <c r="CK83" i="16"/>
  <c r="CK151" i="16"/>
  <c r="CL83" i="16"/>
  <c r="CL151" i="16"/>
  <c r="CM83" i="16"/>
  <c r="CM151" i="16"/>
  <c r="CN83" i="16"/>
  <c r="CN151" i="16"/>
  <c r="CO83" i="16"/>
  <c r="CO151" i="16"/>
  <c r="CP83" i="16"/>
  <c r="CP151" i="16"/>
  <c r="CQ83" i="16"/>
  <c r="CQ151" i="16"/>
  <c r="CR83" i="16"/>
  <c r="CR151" i="16"/>
  <c r="CS83" i="16"/>
  <c r="CS151" i="16"/>
  <c r="CT83" i="16"/>
  <c r="CT151" i="16"/>
  <c r="CU83" i="16"/>
  <c r="CU151" i="16"/>
  <c r="CV83" i="16"/>
  <c r="CV151" i="16"/>
  <c r="CW83" i="16"/>
  <c r="CW151" i="16"/>
  <c r="CX83" i="16"/>
  <c r="CX151" i="16"/>
  <c r="CY83" i="16"/>
  <c r="CY151" i="16"/>
  <c r="CZ83" i="16"/>
  <c r="CZ151" i="16"/>
  <c r="DA83" i="16"/>
  <c r="DA151" i="16"/>
  <c r="DB83" i="16"/>
  <c r="DB151" i="16"/>
  <c r="DC83" i="16"/>
  <c r="DC151" i="16"/>
  <c r="AQ84" i="16"/>
  <c r="AQ152" i="16"/>
  <c r="AR84" i="16"/>
  <c r="AR152" i="16"/>
  <c r="AS84" i="16"/>
  <c r="AS152" i="16"/>
  <c r="AT84" i="16"/>
  <c r="AT152" i="16"/>
  <c r="AU84" i="16"/>
  <c r="AU152" i="16"/>
  <c r="BM84" i="16"/>
  <c r="BM152" i="16"/>
  <c r="BN84" i="16"/>
  <c r="BN152" i="16"/>
  <c r="BO84" i="16"/>
  <c r="BO152" i="16"/>
  <c r="BP84" i="16"/>
  <c r="BP152" i="16"/>
  <c r="BQ84" i="16"/>
  <c r="BQ152" i="16"/>
  <c r="BR84" i="16"/>
  <c r="BR152" i="16"/>
  <c r="BS84" i="16"/>
  <c r="BS152" i="16"/>
  <c r="BT84" i="16"/>
  <c r="BT152" i="16"/>
  <c r="BU84" i="16"/>
  <c r="BU152" i="16"/>
  <c r="BV84" i="16"/>
  <c r="BV152" i="16"/>
  <c r="BW84" i="16"/>
  <c r="BW152" i="16"/>
  <c r="BX84" i="16"/>
  <c r="BX152" i="16"/>
  <c r="BY84" i="16"/>
  <c r="BY152" i="16"/>
  <c r="BZ84" i="16"/>
  <c r="BZ152" i="16"/>
  <c r="CA84" i="16"/>
  <c r="CA152" i="16"/>
  <c r="CB84" i="16"/>
  <c r="CB152" i="16"/>
  <c r="CC84" i="16"/>
  <c r="CC152" i="16"/>
  <c r="CD84" i="16"/>
  <c r="CD152" i="16"/>
  <c r="CE84" i="16"/>
  <c r="CE152" i="16"/>
  <c r="CF84" i="16"/>
  <c r="CF152" i="16"/>
  <c r="CG84" i="16"/>
  <c r="CG152" i="16"/>
  <c r="CH84" i="16"/>
  <c r="CH152" i="16"/>
  <c r="CI84" i="16"/>
  <c r="CI152" i="16"/>
  <c r="CJ84" i="16"/>
  <c r="CJ152" i="16"/>
  <c r="CK84" i="16"/>
  <c r="CK152" i="16"/>
  <c r="CL84" i="16"/>
  <c r="CL152" i="16"/>
  <c r="CM84" i="16"/>
  <c r="CM152" i="16"/>
  <c r="CN84" i="16"/>
  <c r="CN152" i="16"/>
  <c r="CO84" i="16"/>
  <c r="CO152" i="16"/>
  <c r="CP84" i="16"/>
  <c r="CP152" i="16"/>
  <c r="CQ84" i="16"/>
  <c r="CQ152" i="16"/>
  <c r="CR84" i="16"/>
  <c r="CR152" i="16"/>
  <c r="CS84" i="16"/>
  <c r="CS152" i="16"/>
  <c r="CT84" i="16"/>
  <c r="CT152" i="16"/>
  <c r="CU84" i="16"/>
  <c r="CU152" i="16"/>
  <c r="CV84" i="16"/>
  <c r="CV152" i="16"/>
  <c r="CW84" i="16"/>
  <c r="CW152" i="16"/>
  <c r="CX84" i="16"/>
  <c r="CX152" i="16"/>
  <c r="CY84" i="16"/>
  <c r="CY152" i="16"/>
  <c r="CZ84" i="16"/>
  <c r="CZ152" i="16"/>
  <c r="DA84" i="16"/>
  <c r="DA152" i="16"/>
  <c r="AP85" i="16"/>
  <c r="AP153" i="16"/>
  <c r="AQ85" i="16"/>
  <c r="AQ153" i="16"/>
  <c r="AR85" i="16"/>
  <c r="AR153" i="16"/>
  <c r="AS85" i="16"/>
  <c r="AS153" i="16"/>
  <c r="AT85" i="16"/>
  <c r="AT153" i="16"/>
  <c r="AU85" i="16"/>
  <c r="AU153" i="16"/>
  <c r="AV85" i="16"/>
  <c r="AV153" i="16"/>
  <c r="AW85" i="16"/>
  <c r="AW153" i="16"/>
  <c r="AX85" i="16"/>
  <c r="AX153" i="16"/>
  <c r="AY85" i="16"/>
  <c r="AY153" i="16"/>
  <c r="AZ85" i="16"/>
  <c r="AZ153" i="16"/>
  <c r="BA85" i="16"/>
  <c r="BA153" i="16"/>
  <c r="BB85" i="16"/>
  <c r="BB153" i="16"/>
  <c r="BC85" i="16"/>
  <c r="BC153" i="16"/>
  <c r="BD85" i="16"/>
  <c r="BD153" i="16"/>
  <c r="BE85" i="16"/>
  <c r="BE153" i="16"/>
  <c r="CH95" i="16"/>
  <c r="CH163" i="16"/>
  <c r="CI95" i="16"/>
  <c r="CI163" i="16"/>
  <c r="CJ95" i="16"/>
  <c r="CJ163" i="16"/>
  <c r="CK95" i="16"/>
  <c r="CK163" i="16"/>
  <c r="CL95" i="16"/>
  <c r="CL163" i="16"/>
  <c r="CM95" i="16"/>
  <c r="CM163" i="16"/>
  <c r="CN95" i="16"/>
  <c r="CN163" i="16"/>
  <c r="CO95" i="16"/>
  <c r="CO163" i="16"/>
  <c r="CP95" i="16"/>
  <c r="CP163" i="16"/>
  <c r="CQ95" i="16"/>
  <c r="CQ163" i="16"/>
  <c r="CR95" i="16"/>
  <c r="CR163" i="16"/>
  <c r="CS95" i="16"/>
  <c r="CS163" i="16"/>
  <c r="CT95" i="16"/>
  <c r="CT163" i="16"/>
  <c r="CU95" i="16"/>
  <c r="CU163" i="16"/>
  <c r="CV95" i="16"/>
  <c r="CV163" i="16"/>
  <c r="CW95" i="16"/>
  <c r="CW163" i="16"/>
  <c r="CX95" i="16"/>
  <c r="CX163" i="16"/>
  <c r="CY95" i="16"/>
  <c r="CY163" i="16"/>
  <c r="CZ95" i="16"/>
  <c r="CZ163" i="16"/>
  <c r="DA95" i="16"/>
  <c r="DA163" i="16"/>
  <c r="BD97" i="16"/>
  <c r="BD165" i="16"/>
  <c r="BE97" i="16"/>
  <c r="BE165" i="16"/>
  <c r="BF97" i="16"/>
  <c r="BF165" i="16"/>
  <c r="BG97" i="16"/>
  <c r="BG165" i="16"/>
  <c r="BH97" i="16"/>
  <c r="BH165" i="16"/>
  <c r="BI97" i="16"/>
  <c r="BI165" i="16"/>
  <c r="BJ97" i="16"/>
  <c r="BJ165" i="16"/>
  <c r="BK97" i="16"/>
  <c r="BK165" i="16"/>
  <c r="BL97" i="16"/>
  <c r="BL165" i="16"/>
  <c r="BM97" i="16"/>
  <c r="BM165" i="16"/>
  <c r="BN97" i="16"/>
  <c r="BN165" i="16"/>
  <c r="BO97" i="16"/>
  <c r="BO165" i="16"/>
  <c r="BP97" i="16"/>
  <c r="BP165" i="16"/>
  <c r="BQ97" i="16"/>
  <c r="BQ165" i="16"/>
  <c r="BR97" i="16"/>
  <c r="BR165" i="16"/>
  <c r="BS97" i="16"/>
  <c r="BS165" i="16"/>
  <c r="BT97" i="16"/>
  <c r="BT165" i="16"/>
  <c r="BU97" i="16"/>
  <c r="BU165" i="16"/>
  <c r="BV97" i="16"/>
  <c r="BV165" i="16"/>
  <c r="BW97" i="16"/>
  <c r="BW165" i="16"/>
  <c r="BX97" i="16"/>
  <c r="BX165" i="16"/>
  <c r="BY97" i="16"/>
  <c r="BY165" i="16"/>
  <c r="BZ97" i="16"/>
  <c r="BZ165" i="16"/>
  <c r="CA97" i="16"/>
  <c r="CA165" i="16"/>
  <c r="CB97" i="16"/>
  <c r="CB165" i="16"/>
  <c r="CC97" i="16"/>
  <c r="CC165" i="16"/>
  <c r="CD97" i="16"/>
  <c r="CD165" i="16"/>
  <c r="CE97" i="16"/>
  <c r="CE165" i="16"/>
  <c r="CF97" i="16"/>
  <c r="CF165" i="16"/>
  <c r="CG97" i="16"/>
  <c r="CG165" i="16"/>
  <c r="CH97" i="16"/>
  <c r="CH165" i="16"/>
  <c r="CI97" i="16"/>
  <c r="CI165" i="16"/>
  <c r="CJ97" i="16"/>
  <c r="CJ165" i="16"/>
  <c r="CK97" i="16"/>
  <c r="CK165" i="16"/>
  <c r="CL97" i="16"/>
  <c r="CL165" i="16"/>
  <c r="CM97" i="16"/>
  <c r="CM165" i="16"/>
  <c r="CN97" i="16"/>
  <c r="CN165" i="16"/>
  <c r="CO97" i="16"/>
  <c r="CO165" i="16"/>
  <c r="CP97" i="16"/>
  <c r="CP165" i="16"/>
  <c r="CQ97" i="16"/>
  <c r="CQ165" i="16"/>
  <c r="CR97" i="16"/>
  <c r="CR165" i="16"/>
  <c r="CS97" i="16"/>
  <c r="CS165" i="16"/>
  <c r="CT97" i="16"/>
  <c r="CT165" i="16"/>
  <c r="CU97" i="16"/>
  <c r="CU165" i="16"/>
  <c r="CV97" i="16"/>
  <c r="CV165" i="16"/>
  <c r="CW97" i="16"/>
  <c r="CW165" i="16"/>
  <c r="CX97" i="16"/>
  <c r="CX165" i="16"/>
  <c r="CY97" i="16"/>
  <c r="CY165" i="16"/>
  <c r="CZ97" i="16"/>
  <c r="CZ165" i="16"/>
  <c r="DA97" i="16"/>
  <c r="DA165" i="16"/>
  <c r="AP98" i="16"/>
  <c r="AP166" i="16"/>
  <c r="AQ98" i="16"/>
  <c r="AQ166" i="16"/>
  <c r="AR98" i="16"/>
  <c r="AR166" i="16"/>
  <c r="AS98" i="16"/>
  <c r="AS166" i="16"/>
  <c r="AT98" i="16"/>
  <c r="AT166" i="16"/>
  <c r="AU98" i="16"/>
  <c r="AU166" i="16"/>
  <c r="AV98" i="16"/>
  <c r="AV166" i="16"/>
  <c r="AW98" i="16"/>
  <c r="AW166" i="16"/>
  <c r="AX98" i="16"/>
  <c r="AX166" i="16"/>
  <c r="AY98" i="16"/>
  <c r="AY166" i="16"/>
  <c r="AP99" i="16"/>
  <c r="AP167" i="16"/>
  <c r="AQ99" i="16"/>
  <c r="AQ167" i="16"/>
  <c r="AR99" i="16"/>
  <c r="AR167" i="16"/>
  <c r="AS99" i="16"/>
  <c r="AS167" i="16"/>
  <c r="AT99" i="16"/>
  <c r="AT167" i="16"/>
  <c r="AU99" i="16"/>
  <c r="AU167" i="16"/>
  <c r="AV99" i="16"/>
  <c r="AV167" i="16"/>
  <c r="AW99" i="16"/>
  <c r="AW167" i="16"/>
  <c r="AX99" i="16"/>
  <c r="AX167" i="16"/>
  <c r="AY99" i="16"/>
  <c r="AY167" i="16"/>
  <c r="AX100" i="16"/>
  <c r="AX168" i="16"/>
  <c r="AY100" i="16"/>
  <c r="AY168" i="16"/>
  <c r="AZ100" i="16"/>
  <c r="AZ168" i="16"/>
  <c r="BA100" i="16"/>
  <c r="BA168" i="16"/>
  <c r="BB100" i="16"/>
  <c r="BB168" i="16"/>
  <c r="BC100" i="16"/>
  <c r="BC168" i="16"/>
  <c r="BD100" i="16"/>
  <c r="BD168" i="16"/>
  <c r="BE100" i="16"/>
  <c r="BE168" i="16"/>
  <c r="BF100" i="16"/>
  <c r="BF168" i="16"/>
  <c r="BG100" i="16"/>
  <c r="BG168" i="16"/>
  <c r="BH100" i="16"/>
  <c r="BH168" i="16"/>
  <c r="BI100" i="16"/>
  <c r="BI168" i="16"/>
  <c r="BJ100" i="16"/>
  <c r="BJ168" i="16"/>
  <c r="BK100" i="16"/>
  <c r="BK168" i="16"/>
  <c r="BL100" i="16"/>
  <c r="BL168" i="16"/>
  <c r="BM100" i="16"/>
  <c r="BM168" i="16"/>
  <c r="BN100" i="16"/>
  <c r="BN168" i="16"/>
  <c r="BO100" i="16"/>
  <c r="BO168" i="16"/>
  <c r="BP100" i="16"/>
  <c r="BP168" i="16"/>
  <c r="BQ100" i="16"/>
  <c r="BQ168" i="16"/>
  <c r="BR100" i="16"/>
  <c r="BR168" i="16"/>
  <c r="BS100" i="16"/>
  <c r="BS168" i="16"/>
  <c r="BT100" i="16"/>
  <c r="BT168" i="16"/>
  <c r="BU100" i="16"/>
  <c r="BU168" i="16"/>
  <c r="BV100" i="16"/>
  <c r="BV168" i="16"/>
  <c r="BW100" i="16"/>
  <c r="BW168" i="16"/>
  <c r="BX100" i="16"/>
  <c r="BX168" i="16"/>
  <c r="BY100" i="16"/>
  <c r="BY168" i="16"/>
  <c r="BZ100" i="16"/>
  <c r="BZ168" i="16"/>
  <c r="CA100" i="16"/>
  <c r="CA168" i="16"/>
  <c r="CB100" i="16"/>
  <c r="CB168" i="16"/>
  <c r="CC100" i="16"/>
  <c r="CC168" i="16"/>
  <c r="CD100" i="16"/>
  <c r="CD168" i="16"/>
  <c r="CE100" i="16"/>
  <c r="CE168" i="16"/>
  <c r="CF100" i="16"/>
  <c r="CF168" i="16"/>
  <c r="CG100" i="16"/>
  <c r="CG168" i="16"/>
  <c r="CH100" i="16"/>
  <c r="CH168" i="16"/>
  <c r="CI100" i="16"/>
  <c r="CI168" i="16"/>
  <c r="CJ100" i="16"/>
  <c r="CJ168" i="16"/>
  <c r="CK100" i="16"/>
  <c r="CK168" i="16"/>
  <c r="CL100" i="16"/>
  <c r="CL168" i="16"/>
  <c r="CM100" i="16"/>
  <c r="CM168" i="16"/>
  <c r="CN100" i="16"/>
  <c r="CN168" i="16"/>
  <c r="CO100" i="16"/>
  <c r="CO168" i="16"/>
  <c r="CP100" i="16"/>
  <c r="CP168" i="16"/>
  <c r="CQ100" i="16"/>
  <c r="CQ168" i="16"/>
  <c r="CR100" i="16"/>
  <c r="CR168" i="16"/>
  <c r="CS100" i="16"/>
  <c r="CS168" i="16"/>
  <c r="CT100" i="16"/>
  <c r="CT168" i="16"/>
  <c r="CU100" i="16"/>
  <c r="CU168" i="16"/>
  <c r="CV100" i="16"/>
  <c r="CV168" i="16"/>
  <c r="CW100" i="16"/>
  <c r="CW168" i="16"/>
  <c r="CX100" i="16"/>
  <c r="CX168" i="16"/>
  <c r="CY100" i="16"/>
  <c r="CY168" i="16"/>
  <c r="AE101" i="16"/>
  <c r="AE169" i="16"/>
  <c r="AF101" i="16"/>
  <c r="AF169" i="16"/>
  <c r="AG101" i="16"/>
  <c r="AG169" i="16"/>
  <c r="AH101" i="16"/>
  <c r="AH169" i="16"/>
  <c r="AI101" i="16"/>
  <c r="AI169" i="16"/>
  <c r="AN101" i="16"/>
  <c r="AN169" i="16"/>
  <c r="AO101" i="16"/>
  <c r="AO169" i="16"/>
  <c r="AP101" i="16"/>
  <c r="AP169" i="16"/>
  <c r="AQ101" i="16"/>
  <c r="AQ169" i="16"/>
  <c r="AR101" i="16"/>
  <c r="AR169" i="16"/>
  <c r="AS101" i="16"/>
  <c r="AS169" i="16"/>
  <c r="AT101" i="16"/>
  <c r="AT169" i="16"/>
  <c r="AU101" i="16"/>
  <c r="AU169" i="16"/>
  <c r="AV101" i="16"/>
  <c r="AV169" i="16"/>
  <c r="AW101" i="16"/>
  <c r="AW169" i="16"/>
  <c r="AX101" i="16"/>
  <c r="AX169" i="16"/>
  <c r="AY101" i="16"/>
  <c r="AY169" i="16"/>
  <c r="AZ101" i="16"/>
  <c r="AZ169" i="16"/>
  <c r="BA101" i="16"/>
  <c r="BA169" i="16"/>
  <c r="BB101" i="16"/>
  <c r="BB169" i="16"/>
  <c r="BC101" i="16"/>
  <c r="BC169" i="16"/>
  <c r="BD101" i="16"/>
  <c r="BD169" i="16"/>
  <c r="BE101" i="16"/>
  <c r="BE169" i="16"/>
  <c r="BF101" i="16"/>
  <c r="BF169" i="16"/>
  <c r="BG101" i="16"/>
  <c r="BG169" i="16"/>
  <c r="BH101" i="16"/>
  <c r="BH169" i="16"/>
  <c r="BI101" i="16"/>
  <c r="BI169" i="16"/>
  <c r="BJ101" i="16"/>
  <c r="BJ169" i="16"/>
  <c r="BK101" i="16"/>
  <c r="BK169" i="16"/>
  <c r="BL101" i="16"/>
  <c r="BL169" i="16"/>
  <c r="BM101" i="16"/>
  <c r="BM169" i="16"/>
  <c r="BN101" i="16"/>
  <c r="BN169" i="16"/>
  <c r="BO101" i="16"/>
  <c r="BO169" i="16"/>
  <c r="BP101" i="16"/>
  <c r="BP169" i="16"/>
  <c r="BQ101" i="16"/>
  <c r="BQ169" i="16"/>
  <c r="BR101" i="16"/>
  <c r="BR169" i="16"/>
  <c r="BS101" i="16"/>
  <c r="BS169" i="16"/>
  <c r="BT101" i="16"/>
  <c r="BT169" i="16"/>
  <c r="BU101" i="16"/>
  <c r="BU169" i="16"/>
  <c r="BV101" i="16"/>
  <c r="BV169" i="16"/>
  <c r="BW101" i="16"/>
  <c r="BW169" i="16"/>
  <c r="BX101" i="16"/>
  <c r="BX169" i="16"/>
  <c r="BY101" i="16"/>
  <c r="BY169" i="16"/>
  <c r="BZ101" i="16"/>
  <c r="BZ169" i="16"/>
  <c r="CA101" i="16"/>
  <c r="CA169" i="16"/>
  <c r="CB101" i="16"/>
  <c r="CB169" i="16"/>
  <c r="CC101" i="16"/>
  <c r="CC169" i="16"/>
  <c r="CD101" i="16"/>
  <c r="CD169" i="16"/>
  <c r="CE101" i="16"/>
  <c r="CE169" i="16"/>
  <c r="CF101" i="16"/>
  <c r="CF169" i="16"/>
  <c r="CG101" i="16"/>
  <c r="CG169" i="16"/>
  <c r="CH101" i="16"/>
  <c r="CH169" i="16"/>
  <c r="CI101" i="16"/>
  <c r="CI169" i="16"/>
  <c r="CJ101" i="16"/>
  <c r="CJ169" i="16"/>
  <c r="CK101" i="16"/>
  <c r="CK169" i="16"/>
  <c r="CL101" i="16"/>
  <c r="CL169" i="16"/>
  <c r="CM101" i="16"/>
  <c r="CM169" i="16"/>
  <c r="CN101" i="16"/>
  <c r="CN169" i="16"/>
  <c r="CO101" i="16"/>
  <c r="CO169" i="16"/>
  <c r="CP101" i="16"/>
  <c r="CP169" i="16"/>
  <c r="CQ101" i="16"/>
  <c r="CQ169" i="16"/>
  <c r="CR101" i="16"/>
  <c r="CR169" i="16"/>
  <c r="CS101" i="16"/>
  <c r="CS169" i="16"/>
  <c r="CT101" i="16"/>
  <c r="CT169" i="16"/>
  <c r="CU101" i="16"/>
  <c r="CU169" i="16"/>
  <c r="CV101" i="16"/>
  <c r="CV169" i="16"/>
  <c r="CW101" i="16"/>
  <c r="CW169" i="16"/>
  <c r="CX101" i="16"/>
  <c r="CX169" i="16"/>
  <c r="CY101" i="16"/>
  <c r="CY169" i="16"/>
  <c r="CZ101" i="16"/>
  <c r="CZ169" i="16"/>
  <c r="DA101" i="16"/>
  <c r="DA169" i="16"/>
  <c r="DB101" i="16"/>
  <c r="DB169" i="16"/>
  <c r="DC101" i="16"/>
  <c r="DC169" i="16"/>
  <c r="DD101" i="16"/>
  <c r="DD169" i="16"/>
  <c r="DE101" i="16"/>
  <c r="DE169" i="16"/>
  <c r="DF101" i="16"/>
  <c r="DF169" i="16"/>
  <c r="AE102" i="16"/>
  <c r="AE170" i="16"/>
  <c r="AF102" i="16"/>
  <c r="AF170" i="16"/>
  <c r="AG102" i="16"/>
  <c r="AG170" i="16"/>
  <c r="AH102" i="16"/>
  <c r="AH170" i="16"/>
  <c r="AI102" i="16"/>
  <c r="AI170" i="16"/>
  <c r="I104" i="16"/>
  <c r="I172" i="16"/>
  <c r="J104" i="16"/>
  <c r="J172" i="16"/>
  <c r="K104" i="16"/>
  <c r="K172" i="16"/>
  <c r="L104" i="16"/>
  <c r="L172" i="16"/>
  <c r="M104" i="16"/>
  <c r="M172" i="16"/>
  <c r="N104" i="16"/>
  <c r="N172" i="16"/>
  <c r="O104" i="16"/>
  <c r="O172" i="16"/>
  <c r="P104" i="16"/>
  <c r="P172" i="16"/>
  <c r="Q104" i="16"/>
  <c r="Q172" i="16"/>
  <c r="AQ104" i="16"/>
  <c r="AQ172" i="16"/>
  <c r="AR104" i="16"/>
  <c r="AR172" i="16"/>
  <c r="AS104" i="16"/>
  <c r="AS172" i="16"/>
  <c r="AT104" i="16"/>
  <c r="AT172" i="16"/>
  <c r="AU104" i="16"/>
  <c r="AU172" i="16"/>
  <c r="AV104" i="16"/>
  <c r="AV172" i="16"/>
  <c r="AW104" i="16"/>
  <c r="AW172" i="16"/>
  <c r="AX104" i="16"/>
  <c r="AX172" i="16"/>
  <c r="AY104" i="16"/>
  <c r="AY172" i="16"/>
  <c r="AZ104" i="16"/>
  <c r="AZ172" i="16"/>
  <c r="BA104" i="16"/>
  <c r="BA172" i="16"/>
  <c r="BB104" i="16"/>
  <c r="BB172" i="16"/>
  <c r="BC104" i="16"/>
  <c r="BC172" i="16"/>
  <c r="BD104" i="16"/>
  <c r="BD172" i="16"/>
  <c r="BE104" i="16"/>
  <c r="BE172" i="16"/>
  <c r="BF104" i="16"/>
  <c r="BF172" i="16"/>
  <c r="BG104" i="16"/>
  <c r="BG172" i="16"/>
  <c r="BH104" i="16"/>
  <c r="BH172" i="16"/>
  <c r="BI104" i="16"/>
  <c r="BI172" i="16"/>
  <c r="BJ104" i="16"/>
  <c r="BJ172" i="16"/>
  <c r="BK104" i="16"/>
  <c r="BK172" i="16"/>
  <c r="BL104" i="16"/>
  <c r="BL172" i="16"/>
  <c r="BM104" i="16"/>
  <c r="BM172" i="16"/>
  <c r="BN104" i="16"/>
  <c r="BN172" i="16"/>
  <c r="BO104" i="16"/>
  <c r="BO172" i="16"/>
  <c r="BP104" i="16"/>
  <c r="BP172" i="16"/>
  <c r="BQ104" i="16"/>
  <c r="BQ172" i="16"/>
  <c r="BR104" i="16"/>
  <c r="BR172" i="16"/>
  <c r="BS104" i="16"/>
  <c r="BS172" i="16"/>
  <c r="BT104" i="16"/>
  <c r="BT172" i="16"/>
  <c r="BU104" i="16"/>
  <c r="BU172" i="16"/>
  <c r="BV104" i="16"/>
  <c r="BV172" i="16"/>
  <c r="BW104" i="16"/>
  <c r="BW172" i="16"/>
  <c r="BX104" i="16"/>
  <c r="BX172" i="16"/>
  <c r="BY104" i="16"/>
  <c r="BY172" i="16"/>
  <c r="BZ104" i="16"/>
  <c r="BZ172" i="16"/>
  <c r="CA104" i="16"/>
  <c r="CA172" i="16"/>
  <c r="CB104" i="16"/>
  <c r="CB172" i="16"/>
  <c r="CC104" i="16"/>
  <c r="CC172" i="16"/>
  <c r="CD104" i="16"/>
  <c r="CD172" i="16"/>
  <c r="CE104" i="16"/>
  <c r="CE172" i="16"/>
  <c r="CF104" i="16"/>
  <c r="CF172" i="16"/>
  <c r="CG104" i="16"/>
  <c r="CG172" i="16"/>
  <c r="CH104" i="16"/>
  <c r="CH172" i="16"/>
  <c r="CI104" i="16"/>
  <c r="CI172" i="16"/>
  <c r="CJ104" i="16"/>
  <c r="CJ172" i="16"/>
  <c r="CK104" i="16"/>
  <c r="CK172" i="16"/>
  <c r="CL104" i="16"/>
  <c r="CL172" i="16"/>
  <c r="CM104" i="16"/>
  <c r="CM172" i="16"/>
  <c r="CN104" i="16"/>
  <c r="CN172" i="16"/>
  <c r="CO104" i="16"/>
  <c r="CO172" i="16"/>
  <c r="CP104" i="16"/>
  <c r="CP172" i="16"/>
  <c r="CQ104" i="16"/>
  <c r="CQ172" i="16"/>
  <c r="CR104" i="16"/>
  <c r="CR172" i="16"/>
  <c r="CS104" i="16"/>
  <c r="CS172" i="16"/>
  <c r="CT104" i="16"/>
  <c r="CT172" i="16"/>
  <c r="CU104" i="16"/>
  <c r="CU172" i="16"/>
  <c r="CV104" i="16"/>
  <c r="CV172" i="16"/>
  <c r="CW104" i="16"/>
  <c r="CW172" i="16"/>
  <c r="CX104" i="16"/>
  <c r="CX172" i="16"/>
  <c r="CY104" i="16"/>
  <c r="CY172" i="16"/>
  <c r="CZ104" i="16"/>
  <c r="CZ172" i="16"/>
  <c r="DA104" i="16"/>
  <c r="DA172" i="16"/>
  <c r="DB104" i="16"/>
  <c r="DB172" i="16"/>
  <c r="DC104" i="16"/>
  <c r="DC172" i="16"/>
  <c r="DD104" i="16"/>
  <c r="DD172" i="16"/>
  <c r="DE104" i="16"/>
  <c r="DE172" i="16"/>
  <c r="DF104" i="16"/>
  <c r="DF172" i="16"/>
  <c r="AE105" i="16"/>
  <c r="AE173" i="16"/>
  <c r="AF105" i="16"/>
  <c r="AF173" i="16"/>
  <c r="AG105" i="16"/>
  <c r="AG173" i="16"/>
  <c r="AH105" i="16"/>
  <c r="AH173" i="16"/>
  <c r="AI105" i="16"/>
  <c r="AI173" i="16"/>
  <c r="AJ105" i="16"/>
  <c r="AJ173" i="16"/>
  <c r="AK105" i="16"/>
  <c r="AK173" i="16"/>
  <c r="AL105" i="16"/>
  <c r="AL173" i="16"/>
  <c r="AM105" i="16"/>
  <c r="AM173" i="16"/>
  <c r="AN105" i="16"/>
  <c r="AN173" i="16"/>
  <c r="AP105" i="16"/>
  <c r="AP173" i="16"/>
  <c r="AQ105" i="16"/>
  <c r="AQ173" i="16"/>
  <c r="Z106" i="16"/>
  <c r="Z174" i="16"/>
  <c r="AA106" i="16"/>
  <c r="AA174" i="16"/>
  <c r="AB106" i="16"/>
  <c r="AB174" i="16"/>
  <c r="AC106" i="16"/>
  <c r="AC174" i="16"/>
  <c r="AD106" i="16"/>
  <c r="AD174" i="16"/>
  <c r="AE106" i="16"/>
  <c r="AE174" i="16"/>
  <c r="AF106" i="16"/>
  <c r="AF174" i="16"/>
  <c r="AG106" i="16"/>
  <c r="AG174" i="16"/>
  <c r="AH106" i="16"/>
  <c r="AH174" i="16"/>
  <c r="AI106" i="16"/>
  <c r="AI174" i="16"/>
  <c r="AJ106" i="16"/>
  <c r="AJ174" i="16"/>
  <c r="AK106" i="16"/>
  <c r="AK174" i="16"/>
  <c r="AQ106" i="16"/>
  <c r="AQ174" i="16"/>
  <c r="AR106" i="16"/>
  <c r="AR174" i="16"/>
  <c r="AS106" i="16"/>
  <c r="AS174" i="16"/>
  <c r="AT106" i="16"/>
  <c r="AT174" i="16"/>
  <c r="AU106" i="16"/>
  <c r="AU174" i="16"/>
  <c r="AV106" i="16"/>
  <c r="AV174" i="16"/>
  <c r="AW106" i="16"/>
  <c r="AW174" i="16"/>
  <c r="AX106" i="16"/>
  <c r="AX174" i="16"/>
  <c r="AY106" i="16"/>
  <c r="AY174" i="16"/>
  <c r="AZ106" i="16"/>
  <c r="AZ174" i="16"/>
  <c r="BA106" i="16"/>
  <c r="BA174" i="16"/>
  <c r="BB106" i="16"/>
  <c r="BB174" i="16"/>
  <c r="BC106" i="16"/>
  <c r="BC174" i="16"/>
  <c r="BD106" i="16"/>
  <c r="BD174" i="16"/>
  <c r="BE106" i="16"/>
  <c r="BE174" i="16"/>
  <c r="BF106" i="16"/>
  <c r="BF174" i="16"/>
  <c r="BG106" i="16"/>
  <c r="BG174" i="16"/>
  <c r="BH106" i="16"/>
  <c r="BH174" i="16"/>
  <c r="BI106" i="16"/>
  <c r="BI174" i="16"/>
  <c r="BJ106" i="16"/>
  <c r="BJ174" i="16"/>
  <c r="BK106" i="16"/>
  <c r="BK174" i="16"/>
  <c r="BL106" i="16"/>
  <c r="BL174" i="16"/>
  <c r="BM106" i="16"/>
  <c r="BM174" i="16"/>
  <c r="BN106" i="16"/>
  <c r="BN174" i="16"/>
  <c r="BO106" i="16"/>
  <c r="BO174" i="16"/>
  <c r="BP106" i="16"/>
  <c r="BP174" i="16"/>
  <c r="BQ106" i="16"/>
  <c r="BQ174" i="16"/>
  <c r="BR106" i="16"/>
  <c r="BR174" i="16"/>
  <c r="BS106" i="16"/>
  <c r="BS174" i="16"/>
  <c r="BT106" i="16"/>
  <c r="BT174" i="16"/>
  <c r="BU106" i="16"/>
  <c r="BU174" i="16"/>
  <c r="BV106" i="16"/>
  <c r="BV174" i="16"/>
  <c r="BW106" i="16"/>
  <c r="BW174" i="16"/>
  <c r="BX106" i="16"/>
  <c r="BX174" i="16"/>
  <c r="BY106" i="16"/>
  <c r="BY174" i="16"/>
  <c r="BZ106" i="16"/>
  <c r="BZ174" i="16"/>
  <c r="CA106" i="16"/>
  <c r="CA174" i="16"/>
  <c r="CB106" i="16"/>
  <c r="CB174" i="16"/>
  <c r="CC106" i="16"/>
  <c r="CC174" i="16"/>
  <c r="CD106" i="16"/>
  <c r="CD174" i="16"/>
  <c r="CE106" i="16"/>
  <c r="CE174" i="16"/>
  <c r="CF106" i="16"/>
  <c r="CF174" i="16"/>
  <c r="CG106" i="16"/>
  <c r="CG174" i="16"/>
  <c r="CH106" i="16"/>
  <c r="CH174" i="16"/>
  <c r="CI106" i="16"/>
  <c r="CI174" i="16"/>
  <c r="CJ106" i="16"/>
  <c r="CJ174" i="16"/>
  <c r="CK106" i="16"/>
  <c r="CK174" i="16"/>
  <c r="CL106" i="16"/>
  <c r="CL174" i="16"/>
  <c r="CM106" i="16"/>
  <c r="CM174" i="16"/>
  <c r="CN106" i="16"/>
  <c r="CN174" i="16"/>
  <c r="CO106" i="16"/>
  <c r="CO174" i="16"/>
  <c r="Z107" i="16"/>
  <c r="Z175" i="16"/>
  <c r="AA107" i="16"/>
  <c r="AA175" i="16"/>
  <c r="AB107" i="16"/>
  <c r="AB175" i="16"/>
  <c r="AC107" i="16"/>
  <c r="AC175" i="16"/>
  <c r="AD107" i="16"/>
  <c r="AD175" i="16"/>
  <c r="AE107" i="16"/>
  <c r="AE175" i="16"/>
  <c r="AF107" i="16"/>
  <c r="AF175" i="16"/>
  <c r="AG107" i="16"/>
  <c r="AG175" i="16"/>
  <c r="AH107" i="16"/>
  <c r="AH175" i="16"/>
  <c r="AI107" i="16"/>
  <c r="AI175" i="16"/>
  <c r="AJ107" i="16"/>
  <c r="AJ175" i="16"/>
  <c r="AK107" i="16"/>
  <c r="AK175" i="16"/>
  <c r="AL107" i="16"/>
  <c r="AL175" i="16"/>
  <c r="AM107" i="16"/>
  <c r="AM175" i="16"/>
  <c r="AN107" i="16"/>
  <c r="AN175" i="16"/>
  <c r="AO107" i="16"/>
  <c r="AO175" i="16"/>
  <c r="AP107" i="16"/>
  <c r="AP175" i="16"/>
  <c r="AP108" i="16"/>
  <c r="AP176" i="16"/>
  <c r="AQ108" i="16"/>
  <c r="AQ176" i="16"/>
  <c r="AR108" i="16"/>
  <c r="AR176" i="16"/>
  <c r="AS108" i="16"/>
  <c r="AS176" i="16"/>
  <c r="AT108" i="16"/>
  <c r="AT176" i="16"/>
  <c r="AU108" i="16"/>
  <c r="AU176" i="16"/>
  <c r="AV108" i="16"/>
  <c r="AV176" i="16"/>
  <c r="AW108" i="16"/>
  <c r="AW176" i="16"/>
  <c r="AX108" i="16"/>
  <c r="AX176" i="16"/>
  <c r="AY108" i="16"/>
  <c r="AY176" i="16"/>
  <c r="AZ108" i="16"/>
  <c r="AZ176" i="16"/>
  <c r="BA108" i="16"/>
  <c r="BA176" i="16"/>
  <c r="BB108" i="16"/>
  <c r="BB176" i="16"/>
  <c r="BC108" i="16"/>
  <c r="BC176" i="16"/>
  <c r="AT109" i="16"/>
  <c r="AT177" i="16"/>
  <c r="AU109" i="16"/>
  <c r="AU177" i="16"/>
  <c r="AV109" i="16"/>
  <c r="AV177" i="16"/>
  <c r="AW109" i="16"/>
  <c r="AW177" i="16"/>
  <c r="AX109" i="16"/>
  <c r="AX177" i="16"/>
  <c r="AY109" i="16"/>
  <c r="AY177" i="16"/>
  <c r="AZ109" i="16"/>
  <c r="AZ177" i="16"/>
  <c r="BA109" i="16"/>
  <c r="BA177" i="16"/>
  <c r="BB109" i="16"/>
  <c r="BB177" i="16"/>
  <c r="BC109" i="16"/>
  <c r="BC177" i="16"/>
  <c r="BD109" i="16"/>
  <c r="BD177" i="16"/>
  <c r="BE109" i="16"/>
  <c r="BE177" i="16"/>
  <c r="BF109" i="16"/>
  <c r="BF177" i="16"/>
  <c r="BE111" i="16"/>
  <c r="BE179" i="16"/>
  <c r="BF111" i="16"/>
  <c r="BF179" i="16"/>
  <c r="BG111" i="16"/>
  <c r="BG179" i="16"/>
  <c r="BH111" i="16"/>
  <c r="BH179" i="16"/>
  <c r="BI111" i="16"/>
  <c r="BI179" i="16"/>
  <c r="BJ111" i="16"/>
  <c r="BJ179" i="16"/>
  <c r="BK111" i="16"/>
  <c r="BK179" i="16"/>
  <c r="CI113" i="16"/>
  <c r="CI181" i="16"/>
  <c r="CJ113" i="16"/>
  <c r="CJ181" i="16"/>
  <c r="CK113" i="16"/>
  <c r="CK181" i="16"/>
  <c r="CL113" i="16"/>
  <c r="CL181" i="16"/>
  <c r="CM113" i="16"/>
  <c r="CM181" i="16"/>
  <c r="CN113" i="16"/>
  <c r="CN181" i="16"/>
  <c r="CO113" i="16"/>
  <c r="CO181" i="16"/>
  <c r="CP113" i="16"/>
  <c r="CP181" i="16"/>
  <c r="CQ113" i="16"/>
  <c r="CQ181" i="16"/>
  <c r="CR113" i="16"/>
  <c r="CR181" i="16"/>
  <c r="CS113" i="16"/>
  <c r="CS181" i="16"/>
  <c r="CT113" i="16"/>
  <c r="CT181" i="16"/>
  <c r="CU113" i="16"/>
  <c r="CU181" i="16"/>
  <c r="CV113" i="16"/>
  <c r="CV181" i="16"/>
  <c r="CW113" i="16"/>
  <c r="CW181" i="16"/>
  <c r="CX113" i="16"/>
  <c r="CX181" i="16"/>
  <c r="CY113" i="16"/>
  <c r="CY181" i="16"/>
  <c r="AY115" i="16"/>
  <c r="AY183" i="16"/>
  <c r="BE115" i="16"/>
  <c r="BE183" i="16"/>
  <c r="BF115" i="16"/>
  <c r="BF183" i="16"/>
  <c r="BG115" i="16"/>
  <c r="BG183" i="16"/>
  <c r="BH115" i="16"/>
  <c r="BH183" i="16"/>
  <c r="BI115" i="16"/>
  <c r="BI183" i="16"/>
  <c r="BJ115" i="16"/>
  <c r="BJ183" i="16"/>
  <c r="BK115" i="16"/>
  <c r="BK183" i="16"/>
  <c r="BL115" i="16"/>
  <c r="BL183" i="16"/>
  <c r="BM115" i="16"/>
  <c r="BM183" i="16"/>
  <c r="BN115" i="16"/>
  <c r="BN183" i="16"/>
  <c r="BO115" i="16"/>
  <c r="BO183" i="16"/>
  <c r="BP115" i="16"/>
  <c r="BP183" i="16"/>
  <c r="BQ115" i="16"/>
  <c r="BQ183" i="16"/>
  <c r="BR115" i="16"/>
  <c r="BR183" i="16"/>
  <c r="BS115" i="16"/>
  <c r="BS183" i="16"/>
  <c r="BT115" i="16"/>
  <c r="BT183" i="16"/>
  <c r="BU115" i="16"/>
  <c r="BU183" i="16"/>
  <c r="BV115" i="16"/>
  <c r="BV183" i="16"/>
  <c r="BW115" i="16"/>
  <c r="BW183" i="16"/>
  <c r="BX115" i="16"/>
  <c r="BX183" i="16"/>
  <c r="BY115" i="16"/>
  <c r="BY183" i="16"/>
  <c r="BZ115" i="16"/>
  <c r="BZ183" i="16"/>
  <c r="CA115" i="16"/>
  <c r="CA183" i="16"/>
  <c r="CB115" i="16"/>
  <c r="CB183" i="16"/>
  <c r="CC115" i="16"/>
  <c r="CC183" i="16"/>
  <c r="CD115" i="16"/>
  <c r="CD183" i="16"/>
  <c r="CE115" i="16"/>
  <c r="CE183" i="16"/>
  <c r="CF115" i="16"/>
  <c r="CF183" i="16"/>
  <c r="CG115" i="16"/>
  <c r="CG183" i="16"/>
  <c r="CH115" i="16"/>
  <c r="CH183" i="16"/>
  <c r="CI115" i="16"/>
  <c r="CI183" i="16"/>
  <c r="CJ115" i="16"/>
  <c r="CJ183" i="16"/>
  <c r="CK115" i="16"/>
  <c r="CK183" i="16"/>
  <c r="CL115" i="16"/>
  <c r="CL183" i="16"/>
  <c r="CM115" i="16"/>
  <c r="CM183" i="16"/>
  <c r="CN115" i="16"/>
  <c r="CN183" i="16"/>
  <c r="CO115" i="16"/>
  <c r="CO183" i="16"/>
  <c r="CP115" i="16"/>
  <c r="CP183" i="16"/>
  <c r="CQ115" i="16"/>
  <c r="CQ183" i="16"/>
  <c r="CR115" i="16"/>
  <c r="CR183" i="16"/>
  <c r="CS115" i="16"/>
  <c r="CS183" i="16"/>
  <c r="CT115" i="16"/>
  <c r="CT183" i="16"/>
  <c r="CU115" i="16"/>
  <c r="CU183" i="16"/>
  <c r="CV115" i="16"/>
  <c r="CV183" i="16"/>
  <c r="CW115" i="16"/>
  <c r="CW183" i="16"/>
  <c r="CX115" i="16"/>
  <c r="CX183" i="16"/>
  <c r="CY115" i="16"/>
  <c r="CY183" i="16"/>
  <c r="BE116" i="16"/>
  <c r="BE184" i="16"/>
  <c r="BF116" i="16"/>
  <c r="BF184" i="16"/>
  <c r="BG116" i="16"/>
  <c r="BG184" i="16"/>
  <c r="BH116" i="16"/>
  <c r="BH184" i="16"/>
  <c r="BI116" i="16"/>
  <c r="BI184" i="16"/>
  <c r="BJ116" i="16"/>
  <c r="BJ184" i="16"/>
  <c r="BK116" i="16"/>
  <c r="BK184" i="16"/>
  <c r="BL116" i="16"/>
  <c r="BL184" i="16"/>
  <c r="BM116" i="16"/>
  <c r="BM184" i="16"/>
  <c r="BN116" i="16"/>
  <c r="BN184" i="16"/>
  <c r="BO116" i="16"/>
  <c r="BO184" i="16"/>
  <c r="BP116" i="16"/>
  <c r="BP184" i="16"/>
  <c r="BQ116" i="16"/>
  <c r="BQ184" i="16"/>
  <c r="BR116" i="16"/>
  <c r="BR184" i="16"/>
  <c r="BS116" i="16"/>
  <c r="BS184" i="16"/>
  <c r="BT116" i="16"/>
  <c r="BT184" i="16"/>
  <c r="BU116" i="16"/>
  <c r="BU184" i="16"/>
  <c r="BV116" i="16"/>
  <c r="BV184" i="16"/>
  <c r="BW116" i="16"/>
  <c r="BW184" i="16"/>
  <c r="BX116" i="16"/>
  <c r="BX184" i="16"/>
  <c r="BY116" i="16"/>
  <c r="BY184" i="16"/>
  <c r="BZ116" i="16"/>
  <c r="BZ184" i="16"/>
  <c r="CA116" i="16"/>
  <c r="CA184" i="16"/>
  <c r="CB116" i="16"/>
  <c r="CB184" i="16"/>
  <c r="CC116" i="16"/>
  <c r="CC184" i="16"/>
  <c r="CD116" i="16"/>
  <c r="CD184" i="16"/>
  <c r="CE116" i="16"/>
  <c r="CE184" i="16"/>
  <c r="CF116" i="16"/>
  <c r="CF184" i="16"/>
  <c r="CG116" i="16"/>
  <c r="CG184" i="16"/>
  <c r="CH116" i="16"/>
  <c r="CH184" i="16"/>
  <c r="CI116" i="16"/>
  <c r="CI184" i="16"/>
  <c r="CJ116" i="16"/>
  <c r="CJ184" i="16"/>
  <c r="CK116" i="16"/>
  <c r="CK184" i="16"/>
  <c r="CL116" i="16"/>
  <c r="CL184" i="16"/>
  <c r="CM116" i="16"/>
  <c r="CM184" i="16"/>
  <c r="CN116" i="16"/>
  <c r="CN184" i="16"/>
  <c r="CO116" i="16"/>
  <c r="CO184" i="16"/>
  <c r="CP116" i="16"/>
  <c r="CP184" i="16"/>
  <c r="CQ116" i="16"/>
  <c r="CQ184" i="16"/>
  <c r="CR116" i="16"/>
  <c r="CR184" i="16"/>
  <c r="CS116" i="16"/>
  <c r="CS184" i="16"/>
  <c r="CT116" i="16"/>
  <c r="CT184" i="16"/>
  <c r="CU116" i="16"/>
  <c r="CU184" i="16"/>
  <c r="CV116" i="16"/>
  <c r="CV184" i="16"/>
  <c r="CW116" i="16"/>
  <c r="CW184" i="16"/>
  <c r="CX116" i="16"/>
  <c r="CX184" i="16"/>
  <c r="AY117" i="16"/>
  <c r="AY185" i="16"/>
  <c r="AZ117" i="16"/>
  <c r="AZ185" i="16"/>
  <c r="BA117" i="16"/>
  <c r="BA185" i="16"/>
  <c r="AY118" i="16"/>
  <c r="AY186" i="16"/>
  <c r="AZ118" i="16"/>
  <c r="AZ186" i="16"/>
  <c r="BA118" i="16"/>
  <c r="BA186" i="16"/>
  <c r="BM119" i="16"/>
  <c r="BM187" i="16"/>
  <c r="BN119" i="16"/>
  <c r="BN187" i="16"/>
  <c r="BO119" i="16"/>
  <c r="BO187" i="16"/>
  <c r="BP119" i="16"/>
  <c r="BP187" i="16"/>
  <c r="BQ119" i="16"/>
  <c r="BQ187" i="16"/>
  <c r="BF120" i="16"/>
  <c r="BF188" i="16"/>
  <c r="BG120" i="16"/>
  <c r="BG188" i="16"/>
  <c r="BH120" i="16"/>
  <c r="BH188" i="16"/>
  <c r="BI120" i="16"/>
  <c r="BI188" i="16"/>
  <c r="BJ120" i="16"/>
  <c r="BJ188" i="16"/>
  <c r="BK120" i="16"/>
  <c r="BK188" i="16"/>
  <c r="BL120" i="16"/>
  <c r="BL188" i="16"/>
  <c r="BM120" i="16"/>
  <c r="BM188" i="16"/>
  <c r="BN120" i="16"/>
  <c r="BN188" i="16"/>
  <c r="BO120" i="16"/>
  <c r="BO188" i="16"/>
  <c r="BP120" i="16"/>
  <c r="BP188" i="16"/>
  <c r="BQ120" i="16"/>
  <c r="BQ188" i="16"/>
  <c r="BR120" i="16"/>
  <c r="BR188" i="16"/>
  <c r="BS120" i="16"/>
  <c r="BS188" i="16"/>
  <c r="BT120" i="16"/>
  <c r="BT188" i="16"/>
  <c r="BU120" i="16"/>
  <c r="BU188" i="16"/>
  <c r="BV120" i="16"/>
  <c r="BV188" i="16"/>
  <c r="BW120" i="16"/>
  <c r="BW188" i="16"/>
  <c r="BX120" i="16"/>
  <c r="BX188" i="16"/>
  <c r="BY120" i="16"/>
  <c r="BY188" i="16"/>
  <c r="BZ120" i="16"/>
  <c r="BZ188" i="16"/>
  <c r="CA120" i="16"/>
  <c r="CA188" i="16"/>
  <c r="CB120" i="16"/>
  <c r="CB188" i="16"/>
  <c r="CC120" i="16"/>
  <c r="CC188" i="16"/>
  <c r="CD120" i="16"/>
  <c r="CD188" i="16"/>
  <c r="CE120" i="16"/>
  <c r="CE188" i="16"/>
  <c r="CF120" i="16"/>
  <c r="CF188" i="16"/>
  <c r="CG120" i="16"/>
  <c r="CG188" i="16"/>
  <c r="CH120" i="16"/>
  <c r="CH188" i="16"/>
  <c r="CI120" i="16"/>
  <c r="CI188" i="16"/>
  <c r="CJ120" i="16"/>
  <c r="CJ188" i="16"/>
  <c r="CK120" i="16"/>
  <c r="CK188" i="16"/>
  <c r="CL120" i="16"/>
  <c r="CL188" i="16"/>
  <c r="CM120" i="16"/>
  <c r="CM188" i="16"/>
  <c r="CN120" i="16"/>
  <c r="CN188" i="16"/>
  <c r="CO120" i="16"/>
  <c r="CO188" i="16"/>
  <c r="CP120" i="16"/>
  <c r="CP188" i="16"/>
  <c r="CQ120" i="16"/>
  <c r="CQ188" i="16"/>
  <c r="CR120" i="16"/>
  <c r="CR188" i="16"/>
  <c r="CS120" i="16"/>
  <c r="CS188" i="16"/>
  <c r="CT120" i="16"/>
  <c r="CT188" i="16"/>
  <c r="CU120" i="16"/>
  <c r="CU188" i="16"/>
  <c r="CV120" i="16"/>
  <c r="CV188" i="16"/>
  <c r="CW120" i="16"/>
  <c r="CW188" i="16"/>
  <c r="CX120" i="16"/>
  <c r="CX188" i="16"/>
  <c r="CY120" i="16"/>
  <c r="CY188" i="16"/>
  <c r="BI123" i="16"/>
  <c r="BI191" i="16"/>
  <c r="BJ123" i="16"/>
  <c r="BJ191" i="16"/>
  <c r="BK123" i="16"/>
  <c r="BK191" i="16"/>
  <c r="BL123" i="16"/>
  <c r="BL191" i="16"/>
  <c r="BM123" i="16"/>
  <c r="BM191" i="16"/>
  <c r="BN123" i="16"/>
  <c r="BN191" i="16"/>
  <c r="BO123" i="16"/>
  <c r="BO191" i="16"/>
  <c r="BJ124" i="16"/>
  <c r="BJ192" i="16"/>
  <c r="BK124" i="16"/>
  <c r="BK192" i="16"/>
  <c r="BL124" i="16"/>
  <c r="BL192" i="16"/>
  <c r="BM124" i="16"/>
  <c r="BM192" i="16"/>
  <c r="BN124" i="16"/>
  <c r="BN192" i="16"/>
  <c r="BO124" i="16"/>
  <c r="BO192" i="16"/>
  <c r="BP124" i="16"/>
  <c r="BP192" i="16"/>
  <c r="BQ124" i="16"/>
  <c r="BQ192" i="16"/>
  <c r="BR124" i="16"/>
  <c r="BR192" i="16"/>
  <c r="BS124" i="16"/>
  <c r="BS192" i="16"/>
  <c r="BT124" i="16"/>
  <c r="BT192" i="16"/>
  <c r="BU124" i="16"/>
  <c r="BU192" i="16"/>
  <c r="BV124" i="16"/>
  <c r="BV192" i="16"/>
  <c r="BW124" i="16"/>
  <c r="BW192" i="16"/>
  <c r="BX124" i="16"/>
  <c r="BX192" i="16"/>
  <c r="BY124" i="16"/>
  <c r="BY192" i="16"/>
  <c r="BZ124" i="16"/>
  <c r="BZ192" i="16"/>
  <c r="CA124" i="16"/>
  <c r="CA192" i="16"/>
  <c r="CB124" i="16"/>
  <c r="CB192" i="16"/>
  <c r="CC124" i="16"/>
  <c r="CC192" i="16"/>
  <c r="CD124" i="16"/>
  <c r="CD192" i="16"/>
  <c r="CE124" i="16"/>
  <c r="CE192" i="16"/>
  <c r="CF124" i="16"/>
  <c r="CF192" i="16"/>
  <c r="CG124" i="16"/>
  <c r="CG192" i="16"/>
  <c r="CH124" i="16"/>
  <c r="CH192" i="16"/>
  <c r="CI124" i="16"/>
  <c r="CI192" i="16"/>
  <c r="CJ124" i="16"/>
  <c r="CJ192" i="16"/>
  <c r="CK124" i="16"/>
  <c r="CK192" i="16"/>
  <c r="CL124" i="16"/>
  <c r="CL192" i="16"/>
  <c r="CM124" i="16"/>
  <c r="CM192" i="16"/>
  <c r="CN124" i="16"/>
  <c r="CN192" i="16"/>
  <c r="CO124" i="16"/>
  <c r="CO192" i="16"/>
  <c r="CP124" i="16"/>
  <c r="CP192" i="16"/>
  <c r="CQ124" i="16"/>
  <c r="CQ192" i="16"/>
  <c r="CR124" i="16"/>
  <c r="CR192" i="16"/>
  <c r="CS124" i="16"/>
  <c r="CS192" i="16"/>
  <c r="CT124" i="16"/>
  <c r="CT192" i="16"/>
  <c r="CU124" i="16"/>
  <c r="CU192" i="16"/>
  <c r="CV124" i="16"/>
  <c r="CV192" i="16"/>
  <c r="CW124" i="16"/>
  <c r="CW192" i="16"/>
  <c r="CX124" i="16"/>
  <c r="CX192" i="16"/>
  <c r="CY124" i="16"/>
  <c r="CY192" i="16"/>
  <c r="CZ124" i="16"/>
  <c r="CZ192" i="16"/>
  <c r="BJ127" i="16"/>
  <c r="BJ195" i="16"/>
  <c r="BK127" i="16"/>
  <c r="BK195" i="16"/>
  <c r="BL127" i="16"/>
  <c r="BL195" i="16"/>
  <c r="BM127" i="16"/>
  <c r="BM195" i="16"/>
  <c r="BN127" i="16"/>
  <c r="BN195" i="16"/>
  <c r="BO127" i="16"/>
  <c r="BO195" i="16"/>
  <c r="BP127" i="16"/>
  <c r="BP195" i="16"/>
  <c r="BQ127" i="16"/>
  <c r="BQ195" i="16"/>
  <c r="BR127" i="16"/>
  <c r="BR195" i="16"/>
  <c r="BS127" i="16"/>
  <c r="BS195" i="16"/>
  <c r="BT127" i="16"/>
  <c r="BT195" i="16"/>
  <c r="BU127" i="16"/>
  <c r="BU195" i="16"/>
  <c r="BV127" i="16"/>
  <c r="BV195" i="16"/>
  <c r="BW127" i="16"/>
  <c r="BW195" i="16"/>
  <c r="BX127" i="16"/>
  <c r="BX195" i="16"/>
  <c r="BY127" i="16"/>
  <c r="BY195" i="16"/>
  <c r="BZ127" i="16"/>
  <c r="BZ195" i="16"/>
  <c r="CA127" i="16"/>
  <c r="CA195" i="16"/>
  <c r="CB127" i="16"/>
  <c r="CB195" i="16"/>
  <c r="CC127" i="16"/>
  <c r="CC195" i="16"/>
  <c r="CD127" i="16"/>
  <c r="CD195" i="16"/>
  <c r="CE127" i="16"/>
  <c r="CE195" i="16"/>
  <c r="CF127" i="16"/>
  <c r="CF195" i="16"/>
  <c r="CG127" i="16"/>
  <c r="CG195" i="16"/>
  <c r="CH127" i="16"/>
  <c r="CH195" i="16"/>
  <c r="CI127" i="16"/>
  <c r="CI195" i="16"/>
  <c r="CJ127" i="16"/>
  <c r="CJ195" i="16"/>
  <c r="CK127" i="16"/>
  <c r="CK195" i="16"/>
  <c r="CL127" i="16"/>
  <c r="CL195" i="16"/>
  <c r="CM127" i="16"/>
  <c r="CM195" i="16"/>
  <c r="CN127" i="16"/>
  <c r="CN195" i="16"/>
  <c r="CO127" i="16"/>
  <c r="CO195" i="16"/>
  <c r="CP127" i="16"/>
  <c r="CP195" i="16"/>
  <c r="CQ127" i="16"/>
  <c r="CQ195" i="16"/>
  <c r="CR127" i="16"/>
  <c r="CR195" i="16"/>
  <c r="CS127" i="16"/>
  <c r="CS195" i="16"/>
  <c r="CT127" i="16"/>
  <c r="CT195" i="16"/>
  <c r="CU127" i="16"/>
  <c r="CU195" i="16"/>
  <c r="CV127" i="16"/>
  <c r="CV195" i="16"/>
  <c r="CW127" i="16"/>
  <c r="CW195" i="16"/>
  <c r="CX127" i="16"/>
  <c r="CX195" i="16"/>
  <c r="CY127" i="16"/>
  <c r="CY195" i="16"/>
  <c r="CZ127" i="16"/>
  <c r="CZ195" i="16"/>
  <c r="DA127" i="16"/>
  <c r="DA195" i="16"/>
  <c r="DB127" i="16"/>
  <c r="DB195" i="16"/>
  <c r="DC127" i="16"/>
  <c r="DC195" i="16"/>
  <c r="DD127" i="16"/>
  <c r="DD195" i="16"/>
  <c r="DE127" i="16"/>
  <c r="DE195" i="16"/>
  <c r="DF127" i="16"/>
  <c r="DF195" i="16"/>
  <c r="AQ130" i="16"/>
  <c r="AQ198" i="16"/>
  <c r="AR130" i="16"/>
  <c r="AR198" i="16"/>
  <c r="AS130" i="16"/>
  <c r="AS198" i="16"/>
  <c r="AT130" i="16"/>
  <c r="AT198" i="16"/>
  <c r="AU130" i="16"/>
  <c r="AU198" i="16"/>
  <c r="AV130" i="16"/>
  <c r="AV198" i="16"/>
  <c r="AW130" i="16"/>
  <c r="AW198" i="16"/>
  <c r="AX130" i="16"/>
  <c r="AX198" i="16"/>
  <c r="AY130" i="16"/>
  <c r="AY198" i="16"/>
  <c r="AZ130" i="16"/>
  <c r="AZ198" i="16"/>
  <c r="BA130" i="16"/>
  <c r="BA198" i="16"/>
  <c r="BB130" i="16"/>
  <c r="BB198" i="16"/>
  <c r="BC130" i="16"/>
  <c r="BC198" i="16"/>
  <c r="BD130" i="16"/>
  <c r="BD198" i="16"/>
  <c r="BE130" i="16"/>
  <c r="BE198" i="16"/>
  <c r="BF130" i="16"/>
  <c r="BF198" i="16"/>
  <c r="BG130" i="16"/>
  <c r="BG198" i="16"/>
  <c r="BH130" i="16"/>
  <c r="BH198" i="16"/>
  <c r="BI130" i="16"/>
  <c r="BI198" i="16"/>
  <c r="BJ130" i="16"/>
  <c r="BJ198" i="16"/>
  <c r="BK130" i="16"/>
  <c r="BK198" i="16"/>
  <c r="BL130" i="16"/>
  <c r="BL198" i="16"/>
  <c r="BM130" i="16"/>
  <c r="BM198" i="16"/>
  <c r="BN130" i="16"/>
  <c r="BN198" i="16"/>
  <c r="BO130" i="16"/>
  <c r="BO198" i="16"/>
  <c r="BP130" i="16"/>
  <c r="BP198" i="16"/>
  <c r="BQ130" i="16"/>
  <c r="BQ198" i="16"/>
  <c r="BR130" i="16"/>
  <c r="BR198" i="16"/>
  <c r="BS130" i="16"/>
  <c r="BS198" i="16"/>
  <c r="BT130" i="16"/>
  <c r="BT198" i="16"/>
  <c r="BU130" i="16"/>
  <c r="BU198" i="16"/>
  <c r="BV130" i="16"/>
  <c r="BV198" i="16"/>
  <c r="BW130" i="16"/>
  <c r="BW198" i="16"/>
  <c r="BX130" i="16"/>
  <c r="BX198" i="16"/>
  <c r="BY130" i="16"/>
  <c r="BY198" i="16"/>
  <c r="BZ130" i="16"/>
  <c r="BZ198" i="16"/>
  <c r="CA130" i="16"/>
  <c r="CA198" i="16"/>
  <c r="CB130" i="16"/>
  <c r="CB198" i="16"/>
  <c r="CC130" i="16"/>
  <c r="CC198" i="16"/>
  <c r="CD130" i="16"/>
  <c r="CD198" i="16"/>
  <c r="CE130" i="16"/>
  <c r="CE198" i="16"/>
  <c r="CF130" i="16"/>
  <c r="CF198" i="16"/>
  <c r="CG130" i="16"/>
  <c r="CG198" i="16"/>
  <c r="CH130" i="16"/>
  <c r="CH198" i="16"/>
  <c r="CI130" i="16"/>
  <c r="CI198" i="16"/>
  <c r="CJ130" i="16"/>
  <c r="CJ198" i="16"/>
  <c r="CK130" i="16"/>
  <c r="CK198" i="16"/>
  <c r="CL130" i="16"/>
  <c r="CL198" i="16"/>
  <c r="CM130" i="16"/>
  <c r="CM198" i="16"/>
  <c r="CN130" i="16"/>
  <c r="CN198" i="16"/>
  <c r="CO130" i="16"/>
  <c r="CO198" i="16"/>
  <c r="CP130" i="16"/>
  <c r="CP198" i="16"/>
  <c r="CQ130" i="16"/>
  <c r="CQ198" i="16"/>
  <c r="CR130" i="16"/>
  <c r="CR198" i="16"/>
  <c r="CS130" i="16"/>
  <c r="CS198" i="16"/>
  <c r="CT130" i="16"/>
  <c r="CT198" i="16"/>
  <c r="CU130" i="16"/>
  <c r="CU198" i="16"/>
  <c r="CV130" i="16"/>
  <c r="CV198" i="16"/>
  <c r="CW130" i="16"/>
  <c r="CW198" i="16"/>
  <c r="CX130" i="16"/>
  <c r="CX198" i="16"/>
  <c r="CY130" i="16"/>
  <c r="CY198" i="16"/>
  <c r="CZ130" i="16"/>
  <c r="CZ198" i="16"/>
  <c r="DA130" i="16"/>
  <c r="DA198" i="16"/>
  <c r="DB130" i="16"/>
  <c r="DB198" i="16"/>
  <c r="DC130" i="16"/>
  <c r="DC198" i="16"/>
  <c r="DD130" i="16"/>
  <c r="DD198" i="16"/>
  <c r="DE130" i="16"/>
  <c r="DE198" i="16"/>
  <c r="DF130" i="16"/>
  <c r="DF198" i="16"/>
  <c r="CF134" i="16"/>
  <c r="CF202" i="16"/>
  <c r="CG134" i="16"/>
  <c r="CG202" i="16"/>
  <c r="CH134" i="16"/>
  <c r="CH202" i="16"/>
  <c r="CI134" i="16"/>
  <c r="CI202" i="16"/>
  <c r="CJ134" i="16"/>
  <c r="CJ202" i="16"/>
  <c r="CK134" i="16"/>
  <c r="CK202" i="16"/>
  <c r="CL134" i="16"/>
  <c r="CL202" i="16"/>
  <c r="CM134" i="16"/>
  <c r="CM202" i="16"/>
  <c r="CN134" i="16"/>
  <c r="CN202" i="16"/>
  <c r="CO134" i="16"/>
  <c r="CO202" i="16"/>
  <c r="CP134" i="16"/>
  <c r="CP202" i="16"/>
  <c r="CQ134" i="16"/>
  <c r="CQ202" i="16"/>
  <c r="CR134" i="16"/>
  <c r="CR202" i="16"/>
  <c r="CS134" i="16"/>
  <c r="CS202" i="16"/>
  <c r="CT134" i="16"/>
  <c r="CT202" i="16"/>
  <c r="CU134" i="16"/>
  <c r="CU202" i="16"/>
  <c r="CV134" i="16"/>
  <c r="CV202" i="16"/>
  <c r="CW134" i="16"/>
  <c r="CW202" i="16"/>
  <c r="CX134" i="16"/>
  <c r="CX202" i="16"/>
  <c r="CY134" i="16"/>
  <c r="CY202" i="16"/>
  <c r="BH137" i="16"/>
  <c r="BH205" i="16"/>
  <c r="BI137" i="16"/>
  <c r="BI205" i="16"/>
  <c r="BJ137" i="16"/>
  <c r="BJ205" i="16"/>
  <c r="BK137" i="16"/>
  <c r="BK205" i="16"/>
  <c r="I139" i="16"/>
  <c r="J139" i="16"/>
  <c r="K139" i="16"/>
  <c r="L139" i="16"/>
  <c r="M139" i="16"/>
  <c r="N139" i="16"/>
  <c r="O139" i="16"/>
  <c r="P139" i="16"/>
  <c r="Q139" i="16"/>
  <c r="R139" i="16"/>
  <c r="S139" i="16"/>
  <c r="T139" i="16"/>
  <c r="U139" i="16"/>
  <c r="V139" i="16"/>
  <c r="W139" i="16"/>
  <c r="X139" i="16"/>
  <c r="Y139" i="16"/>
  <c r="Z139" i="16"/>
  <c r="AA139" i="16"/>
  <c r="AB139" i="16"/>
  <c r="AC139" i="16"/>
  <c r="AD139" i="16"/>
  <c r="AE139" i="16"/>
  <c r="AF139" i="16"/>
  <c r="AG139" i="16"/>
  <c r="AI139" i="16"/>
  <c r="AJ139" i="16"/>
  <c r="AK139" i="16"/>
  <c r="AL139" i="16"/>
  <c r="AM139" i="16"/>
  <c r="AN139" i="16"/>
  <c r="AO139" i="16"/>
  <c r="AZ139" i="16"/>
  <c r="BA139" i="16"/>
  <c r="BB139" i="16"/>
  <c r="BC139" i="16"/>
  <c r="BD139" i="16"/>
  <c r="BE139" i="16"/>
  <c r="BF139" i="16"/>
  <c r="BG139" i="16"/>
  <c r="CY139" i="16"/>
  <c r="CZ139" i="16"/>
  <c r="DA139" i="16"/>
  <c r="DB139" i="16"/>
  <c r="DC139" i="16"/>
  <c r="DD139" i="16"/>
  <c r="DE139" i="16"/>
  <c r="DF139" i="16"/>
  <c r="DG139" i="16"/>
  <c r="DM207" i="16"/>
  <c r="DL207" i="16"/>
  <c r="DK207" i="16"/>
  <c r="DJ207" i="16"/>
  <c r="DI207" i="16"/>
  <c r="I138" i="16"/>
  <c r="J138" i="16"/>
  <c r="K138" i="16"/>
  <c r="L138" i="16"/>
  <c r="M138" i="16"/>
  <c r="N138" i="16"/>
  <c r="O138" i="16"/>
  <c r="P138" i="16"/>
  <c r="Q138" i="16"/>
  <c r="R138" i="16"/>
  <c r="S138" i="16"/>
  <c r="T138" i="16"/>
  <c r="U138" i="16"/>
  <c r="V138" i="16"/>
  <c r="W138" i="16"/>
  <c r="X138" i="16"/>
  <c r="Y138" i="16"/>
  <c r="Z138" i="16"/>
  <c r="AA138" i="16"/>
  <c r="AB138" i="16"/>
  <c r="AC138" i="16"/>
  <c r="AD138" i="16"/>
  <c r="AE138" i="16"/>
  <c r="AF138" i="16"/>
  <c r="AG138" i="16"/>
  <c r="AH138" i="16"/>
  <c r="AI138" i="16"/>
  <c r="AJ138" i="16"/>
  <c r="AK138" i="16"/>
  <c r="AL138" i="16"/>
  <c r="AM138" i="16"/>
  <c r="AN138" i="16"/>
  <c r="AO138" i="16"/>
  <c r="AZ138" i="16"/>
  <c r="BA138" i="16"/>
  <c r="BB138" i="16"/>
  <c r="BC138" i="16"/>
  <c r="BD138" i="16"/>
  <c r="BE138" i="16"/>
  <c r="BF138" i="16"/>
  <c r="BG138" i="16"/>
  <c r="CI138" i="16"/>
  <c r="CZ138" i="16"/>
  <c r="DA138" i="16"/>
  <c r="DB138" i="16"/>
  <c r="DC138" i="16"/>
  <c r="DD138" i="16"/>
  <c r="DE138" i="16"/>
  <c r="DF138" i="16"/>
  <c r="DG138" i="16"/>
  <c r="DM206" i="16"/>
  <c r="DL206" i="16"/>
  <c r="DK206" i="16"/>
  <c r="DJ206" i="16"/>
  <c r="DI206" i="16"/>
  <c r="O137" i="16"/>
  <c r="Y137" i="16"/>
  <c r="AI137" i="16"/>
  <c r="AS137" i="16"/>
  <c r="BM137" i="16"/>
  <c r="BW137" i="16"/>
  <c r="DE137" i="16"/>
  <c r="DF137" i="16"/>
  <c r="DM205" i="16"/>
  <c r="DL205" i="16"/>
  <c r="DK205" i="16"/>
  <c r="DJ205" i="16"/>
  <c r="DI205" i="16"/>
  <c r="Q136" i="16"/>
  <c r="R136" i="16"/>
  <c r="S136" i="16"/>
  <c r="T136" i="16"/>
  <c r="U136" i="16"/>
  <c r="V136" i="16"/>
  <c r="W136" i="16"/>
  <c r="X136" i="16"/>
  <c r="Y136" i="16"/>
  <c r="Z136" i="16"/>
  <c r="AA136" i="16"/>
  <c r="AB136" i="16"/>
  <c r="AC136" i="16"/>
  <c r="AD136" i="16"/>
  <c r="AE136" i="16"/>
  <c r="AF136" i="16"/>
  <c r="AG136" i="16"/>
  <c r="AH136" i="16"/>
  <c r="AI136" i="16"/>
  <c r="AJ136" i="16"/>
  <c r="AK136" i="16"/>
  <c r="AL136" i="16"/>
  <c r="AM136" i="16"/>
  <c r="AN136" i="16"/>
  <c r="AO136" i="16"/>
  <c r="AP136" i="16"/>
  <c r="AQ136" i="16"/>
  <c r="AR136" i="16"/>
  <c r="AS136" i="16"/>
  <c r="CD136" i="16"/>
  <c r="CE136" i="16"/>
  <c r="CF136" i="16"/>
  <c r="CG136" i="16"/>
  <c r="CH136" i="16"/>
  <c r="CZ136" i="16"/>
  <c r="DA136" i="16"/>
  <c r="DB136" i="16"/>
  <c r="DC136" i="16"/>
  <c r="DD136" i="16"/>
  <c r="DE136" i="16"/>
  <c r="DF136" i="16"/>
  <c r="DG136" i="16"/>
  <c r="DM204" i="16"/>
  <c r="DL204" i="16"/>
  <c r="DK204" i="16"/>
  <c r="DJ204" i="16"/>
  <c r="DI204" i="16"/>
  <c r="DA135" i="16"/>
  <c r="DB135" i="16"/>
  <c r="DC135" i="16"/>
  <c r="DD135" i="16"/>
  <c r="DE135" i="16"/>
  <c r="DF135" i="16"/>
  <c r="DG135" i="16"/>
  <c r="DM203" i="16"/>
  <c r="DL203" i="16"/>
  <c r="DK203" i="16"/>
  <c r="DJ203" i="16"/>
  <c r="DI203" i="16"/>
  <c r="CZ134" i="16"/>
  <c r="DA134" i="16"/>
  <c r="DB134" i="16"/>
  <c r="DC134" i="16"/>
  <c r="DD134" i="16"/>
  <c r="DE134" i="16"/>
  <c r="DF134" i="16"/>
  <c r="DM202" i="16"/>
  <c r="DL202" i="16"/>
  <c r="DK202" i="16"/>
  <c r="DJ202" i="16"/>
  <c r="DI202" i="16"/>
  <c r="Q133" i="16"/>
  <c r="R133" i="16"/>
  <c r="S133" i="16"/>
  <c r="T133" i="16"/>
  <c r="U133" i="16"/>
  <c r="V133" i="16"/>
  <c r="W133" i="16"/>
  <c r="X133" i="16"/>
  <c r="Y133" i="16"/>
  <c r="Z133" i="16"/>
  <c r="AA133" i="16"/>
  <c r="AB133" i="16"/>
  <c r="AC133" i="16"/>
  <c r="AD133" i="16"/>
  <c r="AE133" i="16"/>
  <c r="AF133" i="16"/>
  <c r="AG133" i="16"/>
  <c r="AH133" i="16"/>
  <c r="AI133" i="16"/>
  <c r="AJ133" i="16"/>
  <c r="AK133" i="16"/>
  <c r="AL133" i="16"/>
  <c r="AM133" i="16"/>
  <c r="AN133" i="16"/>
  <c r="AO133" i="16"/>
  <c r="AP133" i="16"/>
  <c r="AQ133" i="16"/>
  <c r="AR133" i="16"/>
  <c r="AS133" i="16"/>
  <c r="AT133" i="16"/>
  <c r="AU133" i="16"/>
  <c r="AV133" i="16"/>
  <c r="AW133" i="16"/>
  <c r="AX133" i="16"/>
  <c r="AY133" i="16"/>
  <c r="AZ133" i="16"/>
  <c r="BA133" i="16"/>
  <c r="BB133" i="16"/>
  <c r="BC133" i="16"/>
  <c r="BD133" i="16"/>
  <c r="BE133" i="16"/>
  <c r="CZ133" i="16"/>
  <c r="DA133" i="16"/>
  <c r="DB133" i="16"/>
  <c r="DC133" i="16"/>
  <c r="DD133" i="16"/>
  <c r="DE133" i="16"/>
  <c r="DF133" i="16"/>
  <c r="DG133" i="16"/>
  <c r="DM201" i="16"/>
  <c r="DL201" i="16"/>
  <c r="DK201" i="16"/>
  <c r="DJ201" i="16"/>
  <c r="DI201" i="16"/>
  <c r="DF131" i="16"/>
  <c r="DE131" i="16"/>
  <c r="DD131" i="16"/>
  <c r="DC131" i="16"/>
  <c r="DB131" i="16"/>
  <c r="DA131" i="16"/>
  <c r="CZ131" i="16"/>
  <c r="AS131" i="16"/>
  <c r="AI131" i="16"/>
  <c r="Y131" i="16"/>
  <c r="O131" i="16"/>
  <c r="DG129" i="16"/>
  <c r="DF129" i="16"/>
  <c r="DE129" i="16"/>
  <c r="DD129" i="16"/>
  <c r="DC129" i="16"/>
  <c r="DB129" i="16"/>
  <c r="DA129" i="16"/>
  <c r="CZ129" i="16"/>
  <c r="CY129" i="16"/>
  <c r="CX129" i="16"/>
  <c r="CW129" i="16"/>
  <c r="CV129" i="16"/>
  <c r="CU129" i="16"/>
  <c r="CT129" i="16"/>
  <c r="CS129" i="16"/>
  <c r="CR129" i="16"/>
  <c r="CQ129" i="16"/>
  <c r="CP129" i="16"/>
  <c r="CO129" i="16"/>
  <c r="CN129" i="16"/>
  <c r="CM129" i="16"/>
  <c r="CL129" i="16"/>
  <c r="CK129" i="16"/>
  <c r="CJ129" i="16"/>
  <c r="CI129" i="16"/>
  <c r="CH129" i="16"/>
  <c r="CG129" i="16"/>
  <c r="CF129" i="16"/>
  <c r="CE129" i="16"/>
  <c r="CD129" i="16"/>
  <c r="CC129" i="16"/>
  <c r="CB129" i="16"/>
  <c r="CA129" i="16"/>
  <c r="BZ129" i="16"/>
  <c r="BY129" i="16"/>
  <c r="BX129" i="16"/>
  <c r="BW129" i="16"/>
  <c r="BV129" i="16"/>
  <c r="BU129" i="16"/>
  <c r="BT129" i="16"/>
  <c r="BS129" i="16"/>
  <c r="BR129" i="16"/>
  <c r="BQ129" i="16"/>
  <c r="BP129" i="16"/>
  <c r="BO129" i="16"/>
  <c r="BN129" i="16"/>
  <c r="BM129" i="16"/>
  <c r="BL129" i="16"/>
  <c r="BK129" i="16"/>
  <c r="BJ129" i="16"/>
  <c r="BI129" i="16"/>
  <c r="BH129" i="16"/>
  <c r="BG129" i="16"/>
  <c r="BF129" i="16"/>
  <c r="BE129" i="16"/>
  <c r="BD129" i="16"/>
  <c r="BC129" i="16"/>
  <c r="BB129" i="16"/>
  <c r="X129" i="16"/>
  <c r="W129" i="16"/>
  <c r="V129" i="16"/>
  <c r="U129" i="16"/>
  <c r="T129" i="16"/>
  <c r="S129" i="16"/>
  <c r="R129" i="16"/>
  <c r="Q129" i="16"/>
  <c r="P129" i="16"/>
  <c r="O129" i="16"/>
  <c r="N129" i="16"/>
  <c r="M129" i="16"/>
  <c r="L129" i="16"/>
  <c r="K129" i="16"/>
  <c r="J129" i="16"/>
  <c r="I129" i="16"/>
  <c r="O123" i="16"/>
  <c r="Y123" i="16"/>
  <c r="AI123" i="16"/>
  <c r="AS123" i="16"/>
  <c r="BC123" i="16"/>
  <c r="CZ123" i="16"/>
  <c r="DA123" i="16"/>
  <c r="DB123" i="16"/>
  <c r="DC123" i="16"/>
  <c r="DD123" i="16"/>
  <c r="DE123" i="16"/>
  <c r="DF123" i="16"/>
  <c r="DM191" i="16"/>
  <c r="DL191" i="16"/>
  <c r="DK191" i="16"/>
  <c r="DJ191" i="16"/>
  <c r="DI191" i="16"/>
  <c r="DF121" i="16"/>
  <c r="DE121" i="16"/>
  <c r="DD121" i="16"/>
  <c r="DC121" i="16"/>
  <c r="DB121" i="16"/>
  <c r="DA121" i="16"/>
  <c r="CZ121" i="16"/>
  <c r="CY121" i="16"/>
  <c r="CX121" i="16"/>
  <c r="CW121" i="16"/>
  <c r="CV121" i="16"/>
  <c r="CU121" i="16"/>
  <c r="CT121" i="16"/>
  <c r="CS121" i="16"/>
  <c r="CR121" i="16"/>
  <c r="CQ121" i="16"/>
  <c r="CG121" i="16"/>
  <c r="BW121" i="16"/>
  <c r="BM121" i="16"/>
  <c r="BC121" i="16"/>
  <c r="AS121" i="16"/>
  <c r="O121" i="16"/>
  <c r="DG119" i="16"/>
  <c r="DF119" i="16"/>
  <c r="DE119" i="16"/>
  <c r="DD119" i="16"/>
  <c r="DC119" i="16"/>
  <c r="DB119" i="16"/>
  <c r="DA119" i="16"/>
  <c r="CZ119" i="16"/>
  <c r="BL119" i="16"/>
  <c r="BK119" i="16"/>
  <c r="BJ119" i="16"/>
  <c r="BI119" i="16"/>
  <c r="BH119" i="16"/>
  <c r="BG119" i="16"/>
  <c r="BF119" i="16"/>
  <c r="BE119" i="16"/>
  <c r="BD119" i="16"/>
  <c r="BC119" i="16"/>
  <c r="BB119" i="16"/>
  <c r="BA119" i="16"/>
  <c r="AZ119" i="16"/>
  <c r="AY119" i="16"/>
  <c r="AX119" i="16"/>
  <c r="AW119" i="16"/>
  <c r="AV119" i="16"/>
  <c r="AU119" i="16"/>
  <c r="AT119" i="16"/>
  <c r="AS119" i="16"/>
  <c r="AR119" i="16"/>
  <c r="AQ119" i="16"/>
  <c r="AP119" i="16"/>
  <c r="AO119" i="16"/>
  <c r="AN119" i="16"/>
  <c r="AM119" i="16"/>
  <c r="AL119" i="16"/>
  <c r="AK119" i="16"/>
  <c r="AJ119" i="16"/>
  <c r="AI119" i="16"/>
  <c r="AH119" i="16"/>
  <c r="AG119" i="16"/>
  <c r="AF119" i="16"/>
  <c r="AE119" i="16"/>
  <c r="AD119" i="16"/>
  <c r="AC119" i="16"/>
  <c r="AB119" i="16"/>
  <c r="AA119" i="16"/>
  <c r="Z119" i="16"/>
  <c r="Y119" i="16"/>
  <c r="X119" i="16"/>
  <c r="W119" i="16"/>
  <c r="V119" i="16"/>
  <c r="U119" i="16"/>
  <c r="T119" i="16"/>
  <c r="S119" i="16"/>
  <c r="R119" i="16"/>
  <c r="Q119" i="16"/>
  <c r="P119" i="16"/>
  <c r="O119" i="16"/>
  <c r="N119" i="16"/>
  <c r="M119" i="16"/>
  <c r="L119" i="16"/>
  <c r="K119" i="16"/>
  <c r="J119" i="16"/>
  <c r="I119" i="16"/>
  <c r="I113" i="16"/>
  <c r="J113" i="16"/>
  <c r="K113" i="16"/>
  <c r="L113" i="16"/>
  <c r="M113" i="16"/>
  <c r="N113" i="16"/>
  <c r="O113" i="16"/>
  <c r="P113" i="16"/>
  <c r="Q113" i="16"/>
  <c r="R113" i="16"/>
  <c r="S113" i="16"/>
  <c r="T113" i="16"/>
  <c r="U113" i="16"/>
  <c r="V113" i="16"/>
  <c r="W113" i="16"/>
  <c r="X113" i="16"/>
  <c r="Y113" i="16"/>
  <c r="Z113" i="16"/>
  <c r="AA113" i="16"/>
  <c r="AB113" i="16"/>
  <c r="AC113" i="16"/>
  <c r="AD113" i="16"/>
  <c r="AE113" i="16"/>
  <c r="AF113" i="16"/>
  <c r="AG113" i="16"/>
  <c r="AH113" i="16"/>
  <c r="AI113" i="16"/>
  <c r="AJ113" i="16"/>
  <c r="AK113" i="16"/>
  <c r="AL113" i="16"/>
  <c r="AM113" i="16"/>
  <c r="AN113" i="16"/>
  <c r="AO113" i="16"/>
  <c r="AP113" i="16"/>
  <c r="AQ113" i="16"/>
  <c r="AR113" i="16"/>
  <c r="AS113" i="16"/>
  <c r="AT113" i="16"/>
  <c r="AU113" i="16"/>
  <c r="AV113" i="16"/>
  <c r="AW113" i="16"/>
  <c r="AX113" i="16"/>
  <c r="AY113" i="16"/>
  <c r="AZ113" i="16"/>
  <c r="BA113" i="16"/>
  <c r="BB113" i="16"/>
  <c r="BC113" i="16"/>
  <c r="BD113" i="16"/>
  <c r="BE113" i="16"/>
  <c r="BF113" i="16"/>
  <c r="BG113" i="16"/>
  <c r="BH113" i="16"/>
  <c r="BI113" i="16"/>
  <c r="BJ113" i="16"/>
  <c r="BK113" i="16"/>
  <c r="BL113" i="16"/>
  <c r="BM113" i="16"/>
  <c r="BN113" i="16"/>
  <c r="BO113" i="16"/>
  <c r="BP113" i="16"/>
  <c r="BQ113" i="16"/>
  <c r="BR113" i="16"/>
  <c r="BS113" i="16"/>
  <c r="BT113" i="16"/>
  <c r="BU113" i="16"/>
  <c r="BV113" i="16"/>
  <c r="BW113" i="16"/>
  <c r="BX113" i="16"/>
  <c r="BY113" i="16"/>
  <c r="BZ113" i="16"/>
  <c r="CA113" i="16"/>
  <c r="CB113" i="16"/>
  <c r="CC113" i="16"/>
  <c r="CD113" i="16"/>
  <c r="CE113" i="16"/>
  <c r="CF113" i="16"/>
  <c r="CG113" i="16"/>
  <c r="CH113" i="16"/>
  <c r="DF113" i="16"/>
  <c r="DG113" i="16"/>
  <c r="DM181" i="16"/>
  <c r="DL181" i="16"/>
  <c r="DK181" i="16"/>
  <c r="DJ181" i="16"/>
  <c r="DI181" i="16"/>
  <c r="DF111" i="16"/>
  <c r="DE111" i="16"/>
  <c r="DD111" i="16"/>
  <c r="DC111" i="16"/>
  <c r="DB111" i="16"/>
  <c r="DA111" i="16"/>
  <c r="CZ111" i="16"/>
  <c r="CG111" i="16"/>
  <c r="BC111" i="16"/>
  <c r="AS111" i="16"/>
  <c r="AI111" i="16"/>
  <c r="Y111" i="16"/>
  <c r="O111" i="16"/>
  <c r="DF110" i="16"/>
  <c r="DE110" i="16"/>
  <c r="DD110" i="16"/>
  <c r="DC110" i="16"/>
  <c r="DB110" i="16"/>
  <c r="DA110" i="16"/>
  <c r="CZ110" i="16"/>
  <c r="AO110" i="16"/>
  <c r="AN110" i="16"/>
  <c r="AK110" i="16"/>
  <c r="AJ110" i="16"/>
  <c r="AI110" i="16"/>
  <c r="AF110" i="16"/>
  <c r="AE110" i="16"/>
  <c r="AD110" i="16"/>
  <c r="AC110" i="16"/>
  <c r="AA110" i="16"/>
  <c r="Z110" i="16"/>
  <c r="Y110" i="16"/>
  <c r="X110" i="16"/>
  <c r="W110" i="16"/>
  <c r="V110" i="16"/>
  <c r="U110" i="16"/>
  <c r="T110" i="16"/>
  <c r="S110" i="16"/>
  <c r="R110" i="16"/>
  <c r="Q110" i="16"/>
  <c r="N110" i="16"/>
  <c r="M110" i="16"/>
  <c r="L110" i="16"/>
  <c r="K110" i="16"/>
  <c r="J110" i="16"/>
  <c r="I110" i="16"/>
  <c r="DG109" i="16"/>
  <c r="U109" i="16"/>
  <c r="T109" i="16"/>
  <c r="S109" i="16"/>
  <c r="R109" i="16"/>
  <c r="Q109" i="16"/>
  <c r="P109" i="16"/>
  <c r="O109" i="16"/>
  <c r="N109" i="16"/>
  <c r="M109" i="16"/>
  <c r="L109" i="16"/>
  <c r="K109" i="16"/>
  <c r="J109" i="16"/>
  <c r="I109" i="16"/>
  <c r="DG108" i="16"/>
  <c r="DF108" i="16"/>
  <c r="DE108" i="16"/>
  <c r="DD108" i="16"/>
  <c r="DC108" i="16"/>
  <c r="DB108" i="16"/>
  <c r="DA108" i="16"/>
  <c r="CZ108" i="16"/>
  <c r="AO108" i="16"/>
  <c r="AN108" i="16"/>
  <c r="AH108" i="16"/>
  <c r="AG108" i="16"/>
  <c r="AF108" i="16"/>
  <c r="AE108" i="16"/>
  <c r="AD108" i="16"/>
  <c r="AC108" i="16"/>
  <c r="AB108" i="16"/>
  <c r="AA108" i="16"/>
  <c r="Z108" i="16"/>
  <c r="X108" i="16"/>
  <c r="W108" i="16"/>
  <c r="V108" i="16"/>
  <c r="U108" i="16"/>
  <c r="T108" i="16"/>
  <c r="S108" i="16"/>
  <c r="R108" i="16"/>
  <c r="Q108" i="16"/>
  <c r="P108" i="16"/>
  <c r="N108" i="16"/>
  <c r="M108" i="16"/>
  <c r="L108" i="16"/>
  <c r="K108" i="16"/>
  <c r="J108" i="16"/>
  <c r="I108" i="16"/>
  <c r="DF107" i="16"/>
  <c r="DE107" i="16"/>
  <c r="DD107" i="16"/>
  <c r="DC107" i="16"/>
  <c r="DB107" i="16"/>
  <c r="DA107" i="16"/>
  <c r="AW107" i="16"/>
  <c r="AV107" i="16"/>
  <c r="Y107" i="16"/>
  <c r="X107" i="16"/>
  <c r="W107" i="16"/>
  <c r="O107" i="16"/>
  <c r="DF106" i="16"/>
  <c r="DE106" i="16"/>
  <c r="DD106" i="16"/>
  <c r="DC106" i="16"/>
  <c r="DB106" i="16"/>
  <c r="DA106" i="16"/>
  <c r="CZ106" i="16"/>
  <c r="CY106" i="16"/>
  <c r="CX106" i="16"/>
  <c r="CW106" i="16"/>
  <c r="CV106" i="16"/>
  <c r="CU106" i="16"/>
  <c r="CT106" i="16"/>
  <c r="CS106" i="16"/>
  <c r="CR106" i="16"/>
  <c r="CQ106" i="16"/>
  <c r="Y106" i="16"/>
  <c r="X106" i="16"/>
  <c r="O106" i="16"/>
  <c r="DF105" i="16"/>
  <c r="DE105" i="16"/>
  <c r="DD105" i="16"/>
  <c r="DC105" i="16"/>
  <c r="DB105" i="16"/>
  <c r="DA105" i="16"/>
  <c r="CZ105" i="16"/>
  <c r="CT105" i="16"/>
  <c r="CS105" i="16"/>
  <c r="CR105" i="16"/>
  <c r="CQ105" i="16"/>
  <c r="CG105" i="16"/>
  <c r="BW105" i="16"/>
  <c r="AO105" i="16"/>
  <c r="AC105" i="16"/>
  <c r="AB105" i="16"/>
  <c r="Y105" i="16"/>
  <c r="O105" i="16"/>
  <c r="AI104" i="16"/>
  <c r="Y104" i="16"/>
  <c r="O103" i="16"/>
  <c r="Y103" i="16"/>
  <c r="AE103" i="16"/>
  <c r="AF103" i="16"/>
  <c r="AG103" i="16"/>
  <c r="AI103" i="16"/>
  <c r="AN103" i="16"/>
  <c r="AO103" i="16"/>
  <c r="AP103" i="16"/>
  <c r="AR103" i="16"/>
  <c r="AS103" i="16"/>
  <c r="AT103" i="16"/>
  <c r="AU103" i="16"/>
  <c r="AV103" i="16"/>
  <c r="AX103" i="16"/>
  <c r="BB103" i="16"/>
  <c r="BC103" i="16"/>
  <c r="BD103" i="16"/>
  <c r="BE103" i="16"/>
  <c r="BF103" i="16"/>
  <c r="BG103" i="16"/>
  <c r="BH103" i="16"/>
  <c r="BI103" i="16"/>
  <c r="BK103" i="16"/>
  <c r="BL103" i="16"/>
  <c r="BM103" i="16"/>
  <c r="BO103" i="16"/>
  <c r="BQ103" i="16"/>
  <c r="BS103" i="16"/>
  <c r="BT103" i="16"/>
  <c r="BV103" i="16"/>
  <c r="BW103" i="16"/>
  <c r="BX103" i="16"/>
  <c r="BY103" i="16"/>
  <c r="BZ103" i="16"/>
  <c r="CA103" i="16"/>
  <c r="CB103" i="16"/>
  <c r="CF103" i="16"/>
  <c r="CG103" i="16"/>
  <c r="CH103" i="16"/>
  <c r="CI103" i="16"/>
  <c r="CJ103" i="16"/>
  <c r="CK103" i="16"/>
  <c r="CL103" i="16"/>
  <c r="CO103" i="16"/>
  <c r="CP103" i="16"/>
  <c r="CQ103" i="16"/>
  <c r="CR103" i="16"/>
  <c r="CS103" i="16"/>
  <c r="CT103" i="16"/>
  <c r="CU103" i="16"/>
  <c r="CV103" i="16"/>
  <c r="CW103" i="16"/>
  <c r="CX103" i="16"/>
  <c r="CY103" i="16"/>
  <c r="CZ103" i="16"/>
  <c r="DA103" i="16"/>
  <c r="DB103" i="16"/>
  <c r="DC103" i="16"/>
  <c r="DD103" i="16"/>
  <c r="DF102" i="16"/>
  <c r="DE102" i="16"/>
  <c r="DD102" i="16"/>
  <c r="DC102" i="16"/>
  <c r="DB102" i="16"/>
  <c r="DA102" i="16"/>
  <c r="CZ102" i="16"/>
  <c r="CY102" i="16"/>
  <c r="CX102" i="16"/>
  <c r="CW102" i="16"/>
  <c r="CV102" i="16"/>
  <c r="CU102" i="16"/>
  <c r="CT102" i="16"/>
  <c r="CS102" i="16"/>
  <c r="CR102" i="16"/>
  <c r="CQ102" i="16"/>
  <c r="CP102" i="16"/>
  <c r="CO102" i="16"/>
  <c r="CL102" i="16"/>
  <c r="CK102" i="16"/>
  <c r="CJ102" i="16"/>
  <c r="CI102" i="16"/>
  <c r="CH102" i="16"/>
  <c r="CG102" i="16"/>
  <c r="CF102" i="16"/>
  <c r="CB102" i="16"/>
  <c r="CA102" i="16"/>
  <c r="BZ102" i="16"/>
  <c r="BY102" i="16"/>
  <c r="BX102" i="16"/>
  <c r="BW102" i="16"/>
  <c r="BV102" i="16"/>
  <c r="BT102" i="16"/>
  <c r="BS102" i="16"/>
  <c r="BQ102" i="16"/>
  <c r="BO102" i="16"/>
  <c r="BM102" i="16"/>
  <c r="BL102" i="16"/>
  <c r="BK102" i="16"/>
  <c r="BI102" i="16"/>
  <c r="BH102" i="16"/>
  <c r="BG102" i="16"/>
  <c r="BF102" i="16"/>
  <c r="BE102" i="16"/>
  <c r="BD102" i="16"/>
  <c r="BC102" i="16"/>
  <c r="BB102" i="16"/>
  <c r="AX102" i="16"/>
  <c r="AV102" i="16"/>
  <c r="AU102" i="16"/>
  <c r="AT102" i="16"/>
  <c r="AS102" i="16"/>
  <c r="AR102" i="16"/>
  <c r="AP102" i="16"/>
  <c r="AO102" i="16"/>
  <c r="AN102" i="16"/>
  <c r="Y102" i="16"/>
  <c r="O102" i="16"/>
  <c r="DG101" i="16"/>
  <c r="AM101" i="16"/>
  <c r="AL101" i="16"/>
  <c r="AK101" i="16"/>
  <c r="AJ101" i="16"/>
  <c r="AC101" i="16"/>
  <c r="AB101" i="16"/>
  <c r="AA101" i="16"/>
  <c r="Z101" i="16"/>
  <c r="Y101" i="16"/>
  <c r="X101" i="16"/>
  <c r="W101" i="16"/>
  <c r="V101" i="16"/>
  <c r="U101" i="16"/>
  <c r="T101" i="16"/>
  <c r="S101" i="16"/>
  <c r="R101" i="16"/>
  <c r="Q101" i="16"/>
  <c r="P101" i="16"/>
  <c r="O101" i="16"/>
  <c r="N101" i="16"/>
  <c r="M101" i="16"/>
  <c r="L101" i="16"/>
  <c r="K101" i="16"/>
  <c r="J101" i="16"/>
  <c r="I101" i="16"/>
  <c r="DG99" i="16"/>
  <c r="DF99" i="16"/>
  <c r="DE99" i="16"/>
  <c r="DD99" i="16"/>
  <c r="DC99" i="16"/>
  <c r="DB99" i="16"/>
  <c r="DA99" i="16"/>
  <c r="CZ99" i="16"/>
  <c r="CY99" i="16"/>
  <c r="CX99" i="16"/>
  <c r="AO99" i="16"/>
  <c r="AN99" i="16"/>
  <c r="AM99" i="16"/>
  <c r="AL99" i="16"/>
  <c r="AK99" i="16"/>
  <c r="AJ99" i="16"/>
  <c r="AI99" i="16"/>
  <c r="AH99" i="16"/>
  <c r="AG99" i="16"/>
  <c r="AF99" i="16"/>
  <c r="AE99" i="16"/>
  <c r="AD99" i="16"/>
  <c r="AC99" i="16"/>
  <c r="AB99" i="16"/>
  <c r="AA99" i="16"/>
  <c r="Z99" i="16"/>
  <c r="Y99" i="16"/>
  <c r="X99" i="16"/>
  <c r="W99" i="16"/>
  <c r="V99" i="16"/>
  <c r="U99" i="16"/>
  <c r="T99" i="16"/>
  <c r="S99" i="16"/>
  <c r="R99" i="16"/>
  <c r="Q99" i="16"/>
  <c r="P99" i="16"/>
  <c r="O99" i="16"/>
  <c r="N99" i="16"/>
  <c r="M99" i="16"/>
  <c r="L99" i="16"/>
  <c r="K99" i="16"/>
  <c r="J99" i="16"/>
  <c r="I99" i="16"/>
  <c r="O93" i="16"/>
  <c r="Y93" i="16"/>
  <c r="AI93" i="16"/>
  <c r="BM93" i="16"/>
  <c r="CZ93" i="16"/>
  <c r="DA93" i="16"/>
  <c r="DB93" i="16"/>
  <c r="DC93" i="16"/>
  <c r="DD93" i="16"/>
  <c r="DE93" i="16"/>
  <c r="DF93" i="16"/>
  <c r="DM161" i="16"/>
  <c r="DL161" i="16"/>
  <c r="DK161" i="16"/>
  <c r="DJ161" i="16"/>
  <c r="DI161" i="16"/>
  <c r="DF91" i="16"/>
  <c r="DE91" i="16"/>
  <c r="DD91" i="16"/>
  <c r="DC91" i="16"/>
  <c r="DB91" i="16"/>
  <c r="DA91" i="16"/>
  <c r="CZ91" i="16"/>
  <c r="BM91" i="16"/>
  <c r="AI91" i="16"/>
  <c r="Y91" i="16"/>
  <c r="O91" i="16"/>
  <c r="DG89" i="16"/>
  <c r="DF89" i="16"/>
  <c r="DE89" i="16"/>
  <c r="DD89" i="16"/>
  <c r="DC89" i="16"/>
  <c r="DB89" i="16"/>
  <c r="DA89" i="16"/>
  <c r="CZ89" i="16"/>
  <c r="BL89" i="16"/>
  <c r="BK89" i="16"/>
  <c r="BJ89" i="16"/>
  <c r="BI89" i="16"/>
  <c r="BH89" i="16"/>
  <c r="AN89" i="16"/>
  <c r="AM89" i="16"/>
  <c r="AL89" i="16"/>
  <c r="AK89" i="16"/>
  <c r="AJ89" i="16"/>
  <c r="AI89" i="16"/>
  <c r="AH89" i="16"/>
  <c r="AG89" i="16"/>
  <c r="AF89" i="16"/>
  <c r="AE89" i="16"/>
  <c r="AD89" i="16"/>
  <c r="AC89" i="16"/>
  <c r="AB89" i="16"/>
  <c r="AA89" i="16"/>
  <c r="Z89" i="16"/>
  <c r="Y89" i="16"/>
  <c r="X89" i="16"/>
  <c r="W89" i="16"/>
  <c r="V89" i="16"/>
  <c r="U89" i="16"/>
  <c r="T89" i="16"/>
  <c r="S89" i="16"/>
  <c r="R89" i="16"/>
  <c r="Q89" i="16"/>
  <c r="P89" i="16"/>
  <c r="O89" i="16"/>
  <c r="N89" i="16"/>
  <c r="M89" i="16"/>
  <c r="L89" i="16"/>
  <c r="K89" i="16"/>
  <c r="J89" i="16"/>
  <c r="I89" i="16"/>
  <c r="Y83" i="16"/>
  <c r="AI83" i="16"/>
  <c r="AS83" i="16"/>
  <c r="BC83" i="16"/>
  <c r="BM83" i="16"/>
  <c r="BW83" i="16"/>
  <c r="CG83" i="16"/>
  <c r="DM151" i="16"/>
  <c r="DL151" i="16"/>
  <c r="DK151" i="16"/>
  <c r="DJ151" i="16"/>
  <c r="DI151" i="16"/>
  <c r="DF81" i="16"/>
  <c r="DE81" i="16"/>
  <c r="DD81" i="16"/>
  <c r="DC81" i="16"/>
  <c r="DB81" i="16"/>
  <c r="DA81" i="16"/>
  <c r="CZ81" i="16"/>
  <c r="DG79" i="16"/>
  <c r="BH79" i="16"/>
  <c r="BG79" i="16"/>
  <c r="BF79" i="16"/>
  <c r="BE79" i="16"/>
  <c r="BD79" i="16"/>
  <c r="BC79" i="16"/>
  <c r="BB79" i="16"/>
  <c r="BA79" i="16"/>
  <c r="AZ79" i="16"/>
  <c r="AY79" i="16"/>
  <c r="AX79" i="16"/>
  <c r="AW79" i="16"/>
  <c r="AV79" i="16"/>
  <c r="AU79" i="16"/>
  <c r="AT79" i="16"/>
  <c r="AS79" i="16"/>
  <c r="AR79" i="16"/>
  <c r="AQ79" i="16"/>
  <c r="AP79" i="16"/>
  <c r="AO79" i="16"/>
  <c r="AN79" i="16"/>
  <c r="AM79" i="16"/>
  <c r="AL79" i="16"/>
  <c r="AK79" i="16"/>
  <c r="AJ79" i="16"/>
  <c r="AI79" i="16"/>
  <c r="AH79" i="16"/>
  <c r="AG79" i="16"/>
  <c r="AF79" i="16"/>
  <c r="AE79" i="16"/>
  <c r="AD79" i="16"/>
  <c r="AC79" i="16"/>
  <c r="AB79" i="16"/>
  <c r="AA79" i="16"/>
  <c r="Z79" i="16"/>
  <c r="Y79" i="16"/>
  <c r="X79" i="16"/>
  <c r="W79" i="16"/>
  <c r="V79" i="16"/>
  <c r="U79" i="16"/>
  <c r="T79" i="16"/>
  <c r="S79" i="16"/>
  <c r="R79" i="16"/>
  <c r="Q79" i="16"/>
  <c r="P79" i="16"/>
  <c r="O79" i="16"/>
  <c r="N79" i="16"/>
  <c r="M79" i="16"/>
  <c r="L79" i="16"/>
  <c r="K79" i="16"/>
  <c r="J79" i="16"/>
  <c r="I79" i="16"/>
  <c r="O76" i="16"/>
  <c r="Y76" i="16"/>
  <c r="AI76" i="16"/>
  <c r="AS76" i="16"/>
  <c r="I77" i="16"/>
  <c r="J77" i="16"/>
  <c r="K77" i="16"/>
  <c r="L77" i="16"/>
  <c r="M77" i="16"/>
  <c r="N77" i="16"/>
  <c r="O77" i="16"/>
  <c r="P77" i="16"/>
  <c r="Q77" i="16"/>
  <c r="R77" i="16"/>
  <c r="S77" i="16"/>
  <c r="T77" i="16"/>
  <c r="U77" i="16"/>
  <c r="V77" i="16"/>
  <c r="W77" i="16"/>
  <c r="X77" i="16"/>
  <c r="Y77" i="16"/>
  <c r="Z77" i="16"/>
  <c r="AA77" i="16"/>
  <c r="AB77" i="16"/>
  <c r="AC77" i="16"/>
  <c r="AD77" i="16"/>
  <c r="AE77" i="16"/>
  <c r="AF77" i="16"/>
  <c r="AG77" i="16"/>
  <c r="AH77" i="16"/>
  <c r="AI77" i="16"/>
  <c r="AJ77" i="16"/>
  <c r="AK77" i="16"/>
  <c r="AL77" i="16"/>
  <c r="AM77" i="16"/>
  <c r="AN77" i="16"/>
  <c r="AO77" i="16"/>
  <c r="AP77" i="16"/>
  <c r="AQ77" i="16"/>
  <c r="AR77" i="16"/>
  <c r="AS77" i="16"/>
  <c r="AT77" i="16"/>
  <c r="AU77" i="16"/>
  <c r="AV77" i="16"/>
  <c r="AW77" i="16"/>
  <c r="AX77" i="16"/>
  <c r="AY77" i="16"/>
  <c r="AZ77" i="16"/>
  <c r="BA77" i="16"/>
  <c r="BB77" i="16"/>
  <c r="BC77" i="16"/>
  <c r="BD77" i="16"/>
  <c r="BE77" i="16"/>
  <c r="BF77" i="16"/>
  <c r="BG77" i="16"/>
  <c r="BH77" i="16"/>
  <c r="BI77" i="16"/>
  <c r="BJ77" i="16"/>
  <c r="BK77" i="16"/>
  <c r="BL77" i="16"/>
  <c r="BM77" i="16"/>
  <c r="BN77" i="16"/>
  <c r="BO77" i="16"/>
  <c r="BP77" i="16"/>
  <c r="BQ77" i="16"/>
  <c r="BR77" i="16"/>
  <c r="BS77" i="16"/>
  <c r="BT77" i="16"/>
  <c r="BU77" i="16"/>
  <c r="BV77" i="16"/>
  <c r="BW77" i="16"/>
  <c r="BX77" i="16"/>
  <c r="BY77" i="16"/>
  <c r="BZ77" i="16"/>
  <c r="CA77" i="16"/>
  <c r="CB77" i="16"/>
  <c r="CC77" i="16"/>
  <c r="CD77" i="16"/>
  <c r="CE77" i="16"/>
  <c r="CF77" i="16"/>
  <c r="CG77" i="16"/>
  <c r="CS77" i="16"/>
  <c r="CT77" i="16"/>
  <c r="CU77" i="16"/>
  <c r="CV77" i="16"/>
  <c r="CW77" i="16"/>
  <c r="CX77" i="16"/>
  <c r="CY77" i="16"/>
  <c r="CZ77" i="16"/>
  <c r="DA77" i="16"/>
  <c r="DB77" i="16"/>
  <c r="DC77" i="16"/>
  <c r="DD77" i="16"/>
  <c r="DE77" i="16"/>
  <c r="DF77" i="16"/>
  <c r="DG77" i="16"/>
  <c r="O78" i="16"/>
  <c r="P78" i="16"/>
  <c r="Q78" i="16"/>
  <c r="R78" i="16"/>
  <c r="S78" i="16"/>
  <c r="T78" i="16"/>
  <c r="U78" i="16"/>
  <c r="V78" i="16"/>
  <c r="W78" i="16"/>
  <c r="X78" i="16"/>
  <c r="Y78" i="16"/>
  <c r="Z78" i="16"/>
  <c r="AA78" i="16"/>
  <c r="AB78" i="16"/>
  <c r="AC78" i="16"/>
  <c r="AD78" i="16"/>
  <c r="AE78" i="16"/>
  <c r="AG78" i="16"/>
  <c r="AH78" i="16"/>
  <c r="AI78" i="16"/>
  <c r="AJ78" i="16"/>
  <c r="AK78" i="16"/>
  <c r="AL78" i="16"/>
  <c r="AM78" i="16"/>
  <c r="AN78" i="16"/>
  <c r="AO78" i="16"/>
  <c r="AR78" i="16"/>
  <c r="AS78" i="16"/>
  <c r="AT78" i="16"/>
  <c r="AU78" i="16"/>
  <c r="AW78" i="16"/>
  <c r="AX78" i="16"/>
  <c r="BA78" i="16"/>
  <c r="BB78" i="16"/>
  <c r="O80" i="16"/>
  <c r="Y80" i="16"/>
  <c r="AI80" i="16"/>
  <c r="AJ80" i="16"/>
  <c r="AK80" i="16"/>
  <c r="AM80" i="16"/>
  <c r="AN80" i="16"/>
  <c r="AO80" i="16"/>
  <c r="AP80" i="16"/>
  <c r="AQ80" i="16"/>
  <c r="AR80" i="16"/>
  <c r="AS80" i="16"/>
  <c r="CZ80" i="16"/>
  <c r="DA80" i="16"/>
  <c r="DB80" i="16"/>
  <c r="DC80" i="16"/>
  <c r="DD80" i="16"/>
  <c r="DE80" i="16"/>
  <c r="DF80" i="16"/>
  <c r="Y82" i="16"/>
  <c r="AI82" i="16"/>
  <c r="AS82" i="16"/>
  <c r="BC82" i="16"/>
  <c r="BM82" i="16"/>
  <c r="BW82" i="16"/>
  <c r="CG82" i="16"/>
  <c r="Y84" i="16"/>
  <c r="AI84" i="16"/>
  <c r="BC84" i="16"/>
  <c r="DB84" i="16"/>
  <c r="DC84" i="16"/>
  <c r="DD84" i="16"/>
  <c r="DE84" i="16"/>
  <c r="DF84" i="16"/>
  <c r="Y85" i="16"/>
  <c r="Z85" i="16"/>
  <c r="AD85" i="16"/>
  <c r="AE85" i="16"/>
  <c r="AF85" i="16"/>
  <c r="AG85" i="16"/>
  <c r="AH85" i="16"/>
  <c r="AI85" i="16"/>
  <c r="AJ85" i="16"/>
  <c r="AK85" i="16"/>
  <c r="AL85" i="16"/>
  <c r="AM85" i="16"/>
  <c r="AN85" i="16"/>
  <c r="AO85" i="16"/>
  <c r="CY85" i="16"/>
  <c r="CZ85" i="16"/>
  <c r="DA85" i="16"/>
  <c r="DB85" i="16"/>
  <c r="DC85" i="16"/>
  <c r="DD85" i="16"/>
  <c r="DE85" i="16"/>
  <c r="DF85" i="16"/>
  <c r="O86" i="16"/>
  <c r="Y86" i="16"/>
  <c r="AI86" i="16"/>
  <c r="BM86" i="16"/>
  <c r="BW86" i="16"/>
  <c r="CG86" i="16"/>
  <c r="CQ86" i="16"/>
  <c r="CR86" i="16"/>
  <c r="CS86" i="16"/>
  <c r="CT86" i="16"/>
  <c r="CU86" i="16"/>
  <c r="CV86" i="16"/>
  <c r="CW86" i="16"/>
  <c r="CX86" i="16"/>
  <c r="CY86" i="16"/>
  <c r="CZ86" i="16"/>
  <c r="DA86" i="16"/>
  <c r="DB86" i="16"/>
  <c r="DC86" i="16"/>
  <c r="DD86" i="16"/>
  <c r="DE86" i="16"/>
  <c r="DF86" i="16"/>
  <c r="O87" i="16"/>
  <c r="Y87" i="16"/>
  <c r="AI87" i="16"/>
  <c r="BM87" i="16"/>
  <c r="CZ87" i="16"/>
  <c r="DA87" i="16"/>
  <c r="DB87" i="16"/>
  <c r="DC87" i="16"/>
  <c r="DD87" i="16"/>
  <c r="DE87" i="16"/>
  <c r="DF87" i="16"/>
  <c r="O88" i="16"/>
  <c r="Y88" i="16"/>
  <c r="AI88" i="16"/>
  <c r="BM88" i="16"/>
  <c r="CZ88" i="16"/>
  <c r="DA88" i="16"/>
  <c r="DB88" i="16"/>
  <c r="DC88" i="16"/>
  <c r="DD88" i="16"/>
  <c r="DE88" i="16"/>
  <c r="DF88" i="16"/>
  <c r="O90" i="16"/>
  <c r="Y90" i="16"/>
  <c r="AI90" i="16"/>
  <c r="BM90" i="16"/>
  <c r="BW90" i="16"/>
  <c r="CZ90" i="16"/>
  <c r="DA90" i="16"/>
  <c r="DB90" i="16"/>
  <c r="DC90" i="16"/>
  <c r="DD90" i="16"/>
  <c r="DE90" i="16"/>
  <c r="DF90" i="16"/>
  <c r="O92" i="16"/>
  <c r="Y92" i="16"/>
  <c r="AI92" i="16"/>
  <c r="BM92" i="16"/>
  <c r="CZ92" i="16"/>
  <c r="DA92" i="16"/>
  <c r="DB92" i="16"/>
  <c r="DC92" i="16"/>
  <c r="DD92" i="16"/>
  <c r="DE92" i="16"/>
  <c r="DF92" i="16"/>
  <c r="O94" i="16"/>
  <c r="Y94" i="16"/>
  <c r="AI94" i="16"/>
  <c r="BM94" i="16"/>
  <c r="BW94" i="16"/>
  <c r="CG94" i="16"/>
  <c r="CZ94" i="16"/>
  <c r="DA94" i="16"/>
  <c r="DB94" i="16"/>
  <c r="DC94" i="16"/>
  <c r="DD94" i="16"/>
  <c r="DE94" i="16"/>
  <c r="DF94" i="16"/>
  <c r="I95" i="16"/>
  <c r="J95" i="16"/>
  <c r="K95" i="16"/>
  <c r="L95" i="16"/>
  <c r="M95" i="16"/>
  <c r="N95" i="16"/>
  <c r="O95" i="16"/>
  <c r="P95" i="16"/>
  <c r="Q95" i="16"/>
  <c r="R95" i="16"/>
  <c r="S95" i="16"/>
  <c r="T95" i="16"/>
  <c r="U95" i="16"/>
  <c r="V95" i="16"/>
  <c r="W95" i="16"/>
  <c r="X95" i="16"/>
  <c r="Y95" i="16"/>
  <c r="Z95" i="16"/>
  <c r="AA95" i="16"/>
  <c r="AB95" i="16"/>
  <c r="AC95" i="16"/>
  <c r="AD95" i="16"/>
  <c r="AE95" i="16"/>
  <c r="AF95" i="16"/>
  <c r="AG95" i="16"/>
  <c r="AH95" i="16"/>
  <c r="AI95" i="16"/>
  <c r="AJ95" i="16"/>
  <c r="AK95" i="16"/>
  <c r="AL95" i="16"/>
  <c r="AM95" i="16"/>
  <c r="AN95" i="16"/>
  <c r="AO95" i="16"/>
  <c r="AP95" i="16"/>
  <c r="AQ95" i="16"/>
  <c r="AR95" i="16"/>
  <c r="AS95" i="16"/>
  <c r="AT95" i="16"/>
  <c r="AU95" i="16"/>
  <c r="AV95" i="16"/>
  <c r="AW95" i="16"/>
  <c r="AX95" i="16"/>
  <c r="AY95" i="16"/>
  <c r="AZ95" i="16"/>
  <c r="BA95" i="16"/>
  <c r="BB95" i="16"/>
  <c r="BC95" i="16"/>
  <c r="BD95" i="16"/>
  <c r="BE95" i="16"/>
  <c r="BF95" i="16"/>
  <c r="BG95" i="16"/>
  <c r="BH95" i="16"/>
  <c r="BI95" i="16"/>
  <c r="BJ95" i="16"/>
  <c r="BK95" i="16"/>
  <c r="BL95" i="16"/>
  <c r="BM95" i="16"/>
  <c r="BN95" i="16"/>
  <c r="BO95" i="16"/>
  <c r="BP95" i="16"/>
  <c r="BQ95" i="16"/>
  <c r="BR95" i="16"/>
  <c r="BS95" i="16"/>
  <c r="BT95" i="16"/>
  <c r="BU95" i="16"/>
  <c r="BV95" i="16"/>
  <c r="BW95" i="16"/>
  <c r="BX95" i="16"/>
  <c r="BY95" i="16"/>
  <c r="BZ95" i="16"/>
  <c r="CA95" i="16"/>
  <c r="CB95" i="16"/>
  <c r="CC95" i="16"/>
  <c r="CD95" i="16"/>
  <c r="CE95" i="16"/>
  <c r="CF95" i="16"/>
  <c r="CG95" i="16"/>
  <c r="DB95" i="16"/>
  <c r="DC95" i="16"/>
  <c r="DD95" i="16"/>
  <c r="DE95" i="16"/>
  <c r="DF95" i="16"/>
  <c r="DG95" i="16"/>
  <c r="O96" i="16"/>
  <c r="Y96" i="16"/>
  <c r="AI96" i="16"/>
  <c r="AS96" i="16"/>
  <c r="CZ96" i="16"/>
  <c r="DA96" i="16"/>
  <c r="DB96" i="16"/>
  <c r="DC96" i="16"/>
  <c r="DD96" i="16"/>
  <c r="DE96" i="16"/>
  <c r="DF96" i="16"/>
  <c r="DB97" i="16"/>
  <c r="DC97" i="16"/>
  <c r="DD97" i="16"/>
  <c r="DE97" i="16"/>
  <c r="DF97" i="16"/>
  <c r="I98" i="16"/>
  <c r="J98" i="16"/>
  <c r="K98" i="16"/>
  <c r="L98" i="16"/>
  <c r="M98" i="16"/>
  <c r="N98" i="16"/>
  <c r="O98" i="16"/>
  <c r="P98" i="16"/>
  <c r="Q98" i="16"/>
  <c r="R98" i="16"/>
  <c r="S98" i="16"/>
  <c r="T98" i="16"/>
  <c r="U98" i="16"/>
  <c r="V98" i="16"/>
  <c r="W98" i="16"/>
  <c r="X98" i="16"/>
  <c r="Y98" i="16"/>
  <c r="Z98" i="16"/>
  <c r="AA98" i="16"/>
  <c r="AB98" i="16"/>
  <c r="AC98" i="16"/>
  <c r="AD98" i="16"/>
  <c r="AE98" i="16"/>
  <c r="AF98" i="16"/>
  <c r="AG98" i="16"/>
  <c r="AH98" i="16"/>
  <c r="AI98" i="16"/>
  <c r="AJ98" i="16"/>
  <c r="AK98" i="16"/>
  <c r="AL98" i="16"/>
  <c r="AM98" i="16"/>
  <c r="AN98" i="16"/>
  <c r="AO98" i="16"/>
  <c r="DC98" i="16"/>
  <c r="DD98" i="16"/>
  <c r="DE98" i="16"/>
  <c r="DF98" i="16"/>
  <c r="DG98" i="16"/>
  <c r="CZ100" i="16"/>
  <c r="DA100" i="16"/>
  <c r="DB100" i="16"/>
  <c r="DC100" i="16"/>
  <c r="DD100" i="16"/>
  <c r="DE100" i="16"/>
  <c r="DF100" i="16"/>
  <c r="O112" i="16"/>
  <c r="Y112" i="16"/>
  <c r="AI112" i="16"/>
  <c r="AS112" i="16"/>
  <c r="AV112" i="16"/>
  <c r="AW112" i="16"/>
  <c r="AX112" i="16"/>
  <c r="I114" i="16"/>
  <c r="J114" i="16"/>
  <c r="K114" i="16"/>
  <c r="L114" i="16"/>
  <c r="M114" i="16"/>
  <c r="N114" i="16"/>
  <c r="O114" i="16"/>
  <c r="P114" i="16"/>
  <c r="Q114" i="16"/>
  <c r="R114" i="16"/>
  <c r="S114" i="16"/>
  <c r="T114" i="16"/>
  <c r="U114" i="16"/>
  <c r="V114" i="16"/>
  <c r="W114" i="16"/>
  <c r="X114" i="16"/>
  <c r="Y114" i="16"/>
  <c r="Z114" i="16"/>
  <c r="AA114" i="16"/>
  <c r="AB114" i="16"/>
  <c r="AC114" i="16"/>
  <c r="AD114" i="16"/>
  <c r="AE114" i="16"/>
  <c r="AF114" i="16"/>
  <c r="AG114" i="16"/>
  <c r="AH114" i="16"/>
  <c r="AI114" i="16"/>
  <c r="AJ114" i="16"/>
  <c r="AK114" i="16"/>
  <c r="AL114" i="16"/>
  <c r="AM114" i="16"/>
  <c r="AN114" i="16"/>
  <c r="AO114" i="16"/>
  <c r="AP114" i="16"/>
  <c r="AQ114" i="16"/>
  <c r="AR114" i="16"/>
  <c r="AS114" i="16"/>
  <c r="AT114" i="16"/>
  <c r="AU114" i="16"/>
  <c r="AV114" i="16"/>
  <c r="AW114" i="16"/>
  <c r="AX114" i="16"/>
  <c r="AZ114" i="16"/>
  <c r="BA114" i="16"/>
  <c r="BB114" i="16"/>
  <c r="BC114" i="16"/>
  <c r="BD114" i="16"/>
  <c r="BE114" i="16"/>
  <c r="BF114" i="16"/>
  <c r="BG114" i="16"/>
  <c r="DF114" i="16"/>
  <c r="DG114" i="16"/>
  <c r="O115" i="16"/>
  <c r="Y115" i="16"/>
  <c r="AI115" i="16"/>
  <c r="AS115" i="16"/>
  <c r="AT115" i="16"/>
  <c r="AV115" i="16"/>
  <c r="AW115" i="16"/>
  <c r="AX115" i="16"/>
  <c r="AZ115" i="16"/>
  <c r="BC115" i="16"/>
  <c r="CZ115" i="16"/>
  <c r="DA115" i="16"/>
  <c r="DB115" i="16"/>
  <c r="DC115" i="16"/>
  <c r="DD115" i="16"/>
  <c r="DE115" i="16"/>
  <c r="DF115" i="16"/>
  <c r="I116" i="16"/>
  <c r="J116" i="16"/>
  <c r="K116" i="16"/>
  <c r="L116" i="16"/>
  <c r="M116" i="16"/>
  <c r="N116" i="16"/>
  <c r="O116" i="16"/>
  <c r="P116" i="16"/>
  <c r="Q116" i="16"/>
  <c r="R116" i="16"/>
  <c r="S116" i="16"/>
  <c r="T116" i="16"/>
  <c r="U116" i="16"/>
  <c r="V116" i="16"/>
  <c r="W116" i="16"/>
  <c r="X116" i="16"/>
  <c r="Y116" i="16"/>
  <c r="CY116" i="16"/>
  <c r="CZ116" i="16"/>
  <c r="DA116" i="16"/>
  <c r="DB116" i="16"/>
  <c r="DC116" i="16"/>
  <c r="DD116" i="16"/>
  <c r="DE116" i="16"/>
  <c r="DF116" i="16"/>
  <c r="DG116" i="16"/>
  <c r="CZ117" i="16"/>
  <c r="DA117" i="16"/>
  <c r="DB117" i="16"/>
  <c r="DC117" i="16"/>
  <c r="DD117" i="16"/>
  <c r="DE117" i="16"/>
  <c r="DF117" i="16"/>
  <c r="I118" i="16"/>
  <c r="J118" i="16"/>
  <c r="K118" i="16"/>
  <c r="M118" i="16"/>
  <c r="N118" i="16"/>
  <c r="O118" i="16"/>
  <c r="P118" i="16"/>
  <c r="Q118" i="16"/>
  <c r="R118" i="16"/>
  <c r="T118" i="16"/>
  <c r="U118" i="16"/>
  <c r="V118" i="16"/>
  <c r="W118" i="16"/>
  <c r="X118" i="16"/>
  <c r="Y118" i="16"/>
  <c r="Z118" i="16"/>
  <c r="AA118" i="16"/>
  <c r="AC118" i="16"/>
  <c r="AD118" i="16"/>
  <c r="AF118" i="16"/>
  <c r="AG118" i="16"/>
  <c r="AH118" i="16"/>
  <c r="AI118" i="16"/>
  <c r="AJ118" i="16"/>
  <c r="AL118" i="16"/>
  <c r="AM118" i="16"/>
  <c r="AN118" i="16"/>
  <c r="AP118" i="16"/>
  <c r="AQ118" i="16"/>
  <c r="AR118" i="16"/>
  <c r="AS118" i="16"/>
  <c r="AT118" i="16"/>
  <c r="AU118" i="16"/>
  <c r="AV118" i="16"/>
  <c r="AW118" i="16"/>
  <c r="AX118" i="16"/>
  <c r="CZ118" i="16"/>
  <c r="DA118" i="16"/>
  <c r="DB118" i="16"/>
  <c r="DC118" i="16"/>
  <c r="DD118" i="16"/>
  <c r="DE118" i="16"/>
  <c r="DF118" i="16"/>
  <c r="K120" i="16"/>
  <c r="L120" i="16"/>
  <c r="M120" i="16"/>
  <c r="N120" i="16"/>
  <c r="O120" i="16"/>
  <c r="P120" i="16"/>
  <c r="Q120" i="16"/>
  <c r="R120" i="16"/>
  <c r="S120" i="16"/>
  <c r="T120" i="16"/>
  <c r="U120" i="16"/>
  <c r="V120" i="16"/>
  <c r="W120" i="16"/>
  <c r="X120" i="16"/>
  <c r="Y120" i="16"/>
  <c r="Z120" i="16"/>
  <c r="AA120" i="16"/>
  <c r="AB120" i="16"/>
  <c r="AC120" i="16"/>
  <c r="AD120" i="16"/>
  <c r="AE120" i="16"/>
  <c r="AF120" i="16"/>
  <c r="AG120" i="16"/>
  <c r="AH120" i="16"/>
  <c r="AI120" i="16"/>
  <c r="AJ120" i="16"/>
  <c r="AK120" i="16"/>
  <c r="AL120" i="16"/>
  <c r="AM120" i="16"/>
  <c r="AN120" i="16"/>
  <c r="AO120" i="16"/>
  <c r="AP120" i="16"/>
  <c r="AQ120" i="16"/>
  <c r="AR120" i="16"/>
  <c r="AS120" i="16"/>
  <c r="AT120" i="16"/>
  <c r="AU120" i="16"/>
  <c r="AV120" i="16"/>
  <c r="AW120" i="16"/>
  <c r="AX120" i="16"/>
  <c r="AY120" i="16"/>
  <c r="AZ120" i="16"/>
  <c r="BA120" i="16"/>
  <c r="BB120" i="16"/>
  <c r="BC120" i="16"/>
  <c r="BD120" i="16"/>
  <c r="BE120" i="16"/>
  <c r="CZ120" i="16"/>
  <c r="DA120" i="16"/>
  <c r="DB120" i="16"/>
  <c r="DC120" i="16"/>
  <c r="DD120" i="16"/>
  <c r="DE120" i="16"/>
  <c r="DF120" i="16"/>
  <c r="DG120" i="16"/>
  <c r="O122" i="16"/>
  <c r="Y122" i="16"/>
  <c r="AI122" i="16"/>
  <c r="AS122" i="16"/>
  <c r="BC122" i="16"/>
  <c r="BM122" i="16"/>
  <c r="BW122" i="16"/>
  <c r="CG122" i="16"/>
  <c r="CQ122" i="16"/>
  <c r="CR122" i="16"/>
  <c r="CS122" i="16"/>
  <c r="CT122" i="16"/>
  <c r="CU122" i="16"/>
  <c r="CV122" i="16"/>
  <c r="CW122" i="16"/>
  <c r="CX122" i="16"/>
  <c r="CY122" i="16"/>
  <c r="CZ122" i="16"/>
  <c r="DA122" i="16"/>
  <c r="DB122" i="16"/>
  <c r="DC122" i="16"/>
  <c r="DD122" i="16"/>
  <c r="DE122" i="16"/>
  <c r="DF122" i="16"/>
  <c r="BC124" i="16"/>
  <c r="DA124" i="16"/>
  <c r="DB124" i="16"/>
  <c r="DC124" i="16"/>
  <c r="DD124" i="16"/>
  <c r="DE124" i="16"/>
  <c r="DF124" i="16"/>
  <c r="Y125" i="16"/>
  <c r="Z125" i="16"/>
  <c r="AA125" i="16"/>
  <c r="AB125" i="16"/>
  <c r="AC125" i="16"/>
  <c r="AD125" i="16"/>
  <c r="AE125" i="16"/>
  <c r="AF125" i="16"/>
  <c r="AO125" i="16"/>
  <c r="AP125" i="16"/>
  <c r="AQ125" i="16"/>
  <c r="AR125" i="16"/>
  <c r="AW125" i="16"/>
  <c r="AX125" i="16"/>
  <c r="CZ125" i="16"/>
  <c r="DA125" i="16"/>
  <c r="DB125" i="16"/>
  <c r="DC125" i="16"/>
  <c r="DD125" i="16"/>
  <c r="DE125" i="16"/>
  <c r="DF125" i="16"/>
  <c r="I126" i="16"/>
  <c r="J126" i="16"/>
  <c r="K126" i="16"/>
  <c r="M126" i="16"/>
  <c r="N126" i="16"/>
  <c r="O126" i="16"/>
  <c r="P126" i="16"/>
  <c r="Q126" i="16"/>
  <c r="R126" i="16"/>
  <c r="T126" i="16"/>
  <c r="U126" i="16"/>
  <c r="V126" i="16"/>
  <c r="W126" i="16"/>
  <c r="X126" i="16"/>
  <c r="Y126" i="16"/>
  <c r="Z126" i="16"/>
  <c r="AA126" i="16"/>
  <c r="AC126" i="16"/>
  <c r="AD126" i="16"/>
  <c r="AF126" i="16"/>
  <c r="AG126" i="16"/>
  <c r="AH126" i="16"/>
  <c r="AI126" i="16"/>
  <c r="AJ126" i="16"/>
  <c r="AL126" i="16"/>
  <c r="AM126" i="16"/>
  <c r="AN126" i="16"/>
  <c r="AP126" i="16"/>
  <c r="AQ126" i="16"/>
  <c r="AR126" i="16"/>
  <c r="AS126" i="16"/>
  <c r="AT126" i="16"/>
  <c r="AU126" i="16"/>
  <c r="AV126" i="16"/>
  <c r="AW126" i="16"/>
  <c r="AX126" i="16"/>
  <c r="DD126" i="16"/>
  <c r="DE126" i="16"/>
  <c r="DF126" i="16"/>
  <c r="AK127" i="16"/>
  <c r="AL127" i="16"/>
  <c r="AM127" i="16"/>
  <c r="AN127" i="16"/>
  <c r="AO127" i="16"/>
  <c r="AP127" i="16"/>
  <c r="AQ127" i="16"/>
  <c r="AR127" i="16"/>
  <c r="AS127" i="16"/>
  <c r="AT127" i="16"/>
  <c r="AU127" i="16"/>
  <c r="AV127" i="16"/>
  <c r="AW127" i="16"/>
  <c r="AX127" i="16"/>
  <c r="AY127" i="16"/>
  <c r="AZ127" i="16"/>
  <c r="BA127" i="16"/>
  <c r="BB127" i="16"/>
  <c r="BC127" i="16"/>
  <c r="BD127" i="16"/>
  <c r="BE127" i="16"/>
  <c r="BF127" i="16"/>
  <c r="BG127" i="16"/>
  <c r="BH127" i="16"/>
  <c r="BI127" i="16"/>
  <c r="DG127" i="16"/>
  <c r="O128" i="16"/>
  <c r="BW128" i="16"/>
  <c r="CG128" i="16"/>
  <c r="CQ128" i="16"/>
  <c r="CR128" i="16"/>
  <c r="CS128" i="16"/>
  <c r="CT128" i="16"/>
  <c r="CU128" i="16"/>
  <c r="CV128" i="16"/>
  <c r="CW128" i="16"/>
  <c r="CX128" i="16"/>
  <c r="CY128" i="16"/>
  <c r="CZ128" i="16"/>
  <c r="DA128" i="16"/>
  <c r="DB128" i="16"/>
  <c r="DC128" i="16"/>
  <c r="DD128" i="16"/>
  <c r="DE128" i="16"/>
  <c r="DF128" i="16"/>
  <c r="O132" i="16"/>
  <c r="Y132" i="16"/>
  <c r="AI132" i="16"/>
  <c r="AS132" i="16"/>
  <c r="BC132" i="16"/>
  <c r="BM132" i="16"/>
  <c r="CZ132" i="16"/>
  <c r="DA132" i="16"/>
  <c r="DB132" i="16"/>
  <c r="DC132" i="16"/>
  <c r="DD132" i="16"/>
  <c r="DE132" i="16"/>
  <c r="DF132" i="16"/>
  <c r="DM143" i="16"/>
  <c r="DL143" i="16"/>
  <c r="DK143" i="16"/>
  <c r="DJ143" i="16"/>
  <c r="DI143" i="16"/>
  <c r="I131" i="16"/>
  <c r="J131" i="16"/>
  <c r="K131" i="16"/>
  <c r="L131" i="16"/>
  <c r="M131" i="16"/>
  <c r="N131" i="16"/>
  <c r="P131" i="16"/>
  <c r="Q131" i="16"/>
  <c r="R131" i="16"/>
  <c r="S131" i="16"/>
  <c r="T131" i="16"/>
  <c r="U131" i="16"/>
  <c r="V131" i="16"/>
  <c r="W131" i="16"/>
  <c r="X131" i="16"/>
  <c r="Z131" i="16"/>
  <c r="AA131" i="16"/>
  <c r="AB131" i="16"/>
  <c r="AC131" i="16"/>
  <c r="AD131" i="16"/>
  <c r="AE131" i="16"/>
  <c r="AF131" i="16"/>
  <c r="AG131" i="16"/>
  <c r="AH131" i="16"/>
  <c r="AJ131" i="16"/>
  <c r="AK131" i="16"/>
  <c r="AL131" i="16"/>
  <c r="AM131" i="16"/>
  <c r="AN131" i="16"/>
  <c r="AO131" i="16"/>
  <c r="AP131" i="16"/>
  <c r="AQ131" i="16"/>
  <c r="AR131" i="16"/>
  <c r="AT131" i="16"/>
  <c r="AU131" i="16"/>
  <c r="AV131" i="16"/>
  <c r="AW131" i="16"/>
  <c r="AX131" i="16"/>
  <c r="AY131" i="16"/>
  <c r="BD131" i="16"/>
  <c r="BE131" i="16"/>
  <c r="DG131" i="16"/>
  <c r="DM131" i="16"/>
  <c r="DL131" i="16"/>
  <c r="DK131" i="16"/>
  <c r="DJ131" i="16"/>
  <c r="DI131" i="16"/>
  <c r="BF121" i="16"/>
  <c r="BG121" i="16"/>
  <c r="BH121" i="16"/>
  <c r="BI121" i="16"/>
  <c r="BJ121" i="16"/>
  <c r="BK121" i="16"/>
  <c r="BL121" i="16"/>
  <c r="BN121" i="16"/>
  <c r="BO121" i="16"/>
  <c r="BP121" i="16"/>
  <c r="BQ121" i="16"/>
  <c r="BR121" i="16"/>
  <c r="BS121" i="16"/>
  <c r="BT121" i="16"/>
  <c r="BU121" i="16"/>
  <c r="BV121" i="16"/>
  <c r="BX121" i="16"/>
  <c r="BY121" i="16"/>
  <c r="BZ121" i="16"/>
  <c r="CA121" i="16"/>
  <c r="CB121" i="16"/>
  <c r="CC121" i="16"/>
  <c r="CD121" i="16"/>
  <c r="CE121" i="16"/>
  <c r="CF121" i="16"/>
  <c r="CH121" i="16"/>
  <c r="CI121" i="16"/>
  <c r="CJ121" i="16"/>
  <c r="CK121" i="16"/>
  <c r="CL121" i="16"/>
  <c r="CM121" i="16"/>
  <c r="CN121" i="16"/>
  <c r="CO121" i="16"/>
  <c r="CP121" i="16"/>
  <c r="I121" i="16"/>
  <c r="J121" i="16"/>
  <c r="K121" i="16"/>
  <c r="L121" i="16"/>
  <c r="M121" i="16"/>
  <c r="N121" i="16"/>
  <c r="P121" i="16"/>
  <c r="Q121" i="16"/>
  <c r="AK121" i="16"/>
  <c r="AL121" i="16"/>
  <c r="AM121" i="16"/>
  <c r="AN121" i="16"/>
  <c r="AO121" i="16"/>
  <c r="AP121" i="16"/>
  <c r="AQ121" i="16"/>
  <c r="AR121" i="16"/>
  <c r="AT121" i="16"/>
  <c r="AU121" i="16"/>
  <c r="AV121" i="16"/>
  <c r="AW121" i="16"/>
  <c r="AX121" i="16"/>
  <c r="AY121" i="16"/>
  <c r="AZ121" i="16"/>
  <c r="BA121" i="16"/>
  <c r="BB121" i="16"/>
  <c r="BD121" i="16"/>
  <c r="BE121" i="16"/>
  <c r="DG121" i="16"/>
  <c r="I111" i="16"/>
  <c r="J111" i="16"/>
  <c r="K111" i="16"/>
  <c r="L111" i="16"/>
  <c r="M111" i="16"/>
  <c r="N111" i="16"/>
  <c r="P111" i="16"/>
  <c r="Q111" i="16"/>
  <c r="R111" i="16"/>
  <c r="S111" i="16"/>
  <c r="T111" i="16"/>
  <c r="U111" i="16"/>
  <c r="V111" i="16"/>
  <c r="W111" i="16"/>
  <c r="X111" i="16"/>
  <c r="Z111" i="16"/>
  <c r="AA111" i="16"/>
  <c r="AB111" i="16"/>
  <c r="AC111" i="16"/>
  <c r="AD111" i="16"/>
  <c r="AE111" i="16"/>
  <c r="AF111" i="16"/>
  <c r="AG111" i="16"/>
  <c r="AH111" i="16"/>
  <c r="AJ111" i="16"/>
  <c r="AK111" i="16"/>
  <c r="AL111" i="16"/>
  <c r="AM111" i="16"/>
  <c r="AN111" i="16"/>
  <c r="AO111" i="16"/>
  <c r="AP111" i="16"/>
  <c r="AQ111" i="16"/>
  <c r="AR111" i="16"/>
  <c r="AT111" i="16"/>
  <c r="AU111" i="16"/>
  <c r="AV111" i="16"/>
  <c r="AW111" i="16"/>
  <c r="AX111" i="16"/>
  <c r="AY111" i="16"/>
  <c r="AZ111" i="16"/>
  <c r="BA111" i="16"/>
  <c r="BB111" i="16"/>
  <c r="DG111" i="16"/>
  <c r="DM111" i="16"/>
  <c r="DL111" i="16"/>
  <c r="DK111" i="16"/>
  <c r="DJ111" i="16"/>
  <c r="DI111" i="16"/>
  <c r="AB110" i="16"/>
  <c r="AG110" i="16"/>
  <c r="AH110" i="16"/>
  <c r="AL110" i="16"/>
  <c r="AM110" i="16"/>
  <c r="DG110" i="16"/>
  <c r="DM110" i="16"/>
  <c r="DL110" i="16"/>
  <c r="DK110" i="16"/>
  <c r="DJ110" i="16"/>
  <c r="DI110" i="16"/>
  <c r="DM109" i="16"/>
  <c r="DL109" i="16"/>
  <c r="DK109" i="16"/>
  <c r="DJ109" i="16"/>
  <c r="DI109" i="16"/>
  <c r="DM108" i="16"/>
  <c r="DL108" i="16"/>
  <c r="DK108" i="16"/>
  <c r="DJ108" i="16"/>
  <c r="DI108" i="16"/>
  <c r="I107" i="16"/>
  <c r="J107" i="16"/>
  <c r="K107" i="16"/>
  <c r="L107" i="16"/>
  <c r="M107" i="16"/>
  <c r="N107" i="16"/>
  <c r="P107" i="16"/>
  <c r="Q107" i="16"/>
  <c r="R107" i="16"/>
  <c r="S107" i="16"/>
  <c r="T107" i="16"/>
  <c r="U107" i="16"/>
  <c r="DG107" i="16"/>
  <c r="DM107" i="16"/>
  <c r="DL107" i="16"/>
  <c r="DK107" i="16"/>
  <c r="DJ107" i="16"/>
  <c r="DI107" i="16"/>
  <c r="I106" i="16"/>
  <c r="J106" i="16"/>
  <c r="K106" i="16"/>
  <c r="L106" i="16"/>
  <c r="M106" i="16"/>
  <c r="N106" i="16"/>
  <c r="P106" i="16"/>
  <c r="Q106" i="16"/>
  <c r="R106" i="16"/>
  <c r="S106" i="16"/>
  <c r="T106" i="16"/>
  <c r="U106" i="16"/>
  <c r="AL106" i="16"/>
  <c r="AM106" i="16"/>
  <c r="AN106" i="16"/>
  <c r="AO106" i="16"/>
  <c r="AP106" i="16"/>
  <c r="CP106" i="16"/>
  <c r="DG106" i="16"/>
  <c r="DM106" i="16"/>
  <c r="DL106" i="16"/>
  <c r="DK106" i="16"/>
  <c r="DJ106" i="16"/>
  <c r="DI106" i="16"/>
  <c r="I105" i="16"/>
  <c r="J105" i="16"/>
  <c r="K105" i="16"/>
  <c r="L105" i="16"/>
  <c r="M105" i="16"/>
  <c r="N105" i="16"/>
  <c r="P105" i="16"/>
  <c r="Q105" i="16"/>
  <c r="R105" i="16"/>
  <c r="S105" i="16"/>
  <c r="T105" i="16"/>
  <c r="U105" i="16"/>
  <c r="V105" i="16"/>
  <c r="W105" i="16"/>
  <c r="X105" i="16"/>
  <c r="Z105" i="16"/>
  <c r="AD105" i="16"/>
  <c r="BT105" i="16"/>
  <c r="BU105" i="16"/>
  <c r="BV105" i="16"/>
  <c r="BX105" i="16"/>
  <c r="BY105" i="16"/>
  <c r="BZ105" i="16"/>
  <c r="CA105" i="16"/>
  <c r="CB105" i="16"/>
  <c r="CC105" i="16"/>
  <c r="CD105" i="16"/>
  <c r="CE105" i="16"/>
  <c r="CF105" i="16"/>
  <c r="CH105" i="16"/>
  <c r="CI105" i="16"/>
  <c r="CJ105" i="16"/>
  <c r="CK105" i="16"/>
  <c r="CL105" i="16"/>
  <c r="CM105" i="16"/>
  <c r="CN105" i="16"/>
  <c r="CO105" i="16"/>
  <c r="CP105" i="16"/>
  <c r="DG105" i="16"/>
  <c r="DM105" i="16"/>
  <c r="DL105" i="16"/>
  <c r="DK105" i="16"/>
  <c r="DJ105" i="16"/>
  <c r="DI105" i="16"/>
  <c r="R104" i="16"/>
  <c r="S104" i="16"/>
  <c r="T104" i="16"/>
  <c r="U104" i="16"/>
  <c r="V104" i="16"/>
  <c r="W104" i="16"/>
  <c r="X104" i="16"/>
  <c r="Z104" i="16"/>
  <c r="AA104" i="16"/>
  <c r="AB104" i="16"/>
  <c r="AC104" i="16"/>
  <c r="AD104" i="16"/>
  <c r="AE104" i="16"/>
  <c r="AF104" i="16"/>
  <c r="AG104" i="16"/>
  <c r="AH104" i="16"/>
  <c r="AJ104" i="16"/>
  <c r="AK104" i="16"/>
  <c r="AL104" i="16"/>
  <c r="AM104" i="16"/>
  <c r="AN104" i="16"/>
  <c r="AO104" i="16"/>
  <c r="AP104" i="16"/>
  <c r="DG104" i="16"/>
  <c r="DM104" i="16"/>
  <c r="DL104" i="16"/>
  <c r="DK104" i="16"/>
  <c r="DJ104" i="16"/>
  <c r="DI104" i="16"/>
  <c r="I103" i="16"/>
  <c r="J103" i="16"/>
  <c r="K103" i="16"/>
  <c r="L103" i="16"/>
  <c r="M103" i="16"/>
  <c r="N103" i="16"/>
  <c r="P103" i="16"/>
  <c r="Q103" i="16"/>
  <c r="R103" i="16"/>
  <c r="S103" i="16"/>
  <c r="T103" i="16"/>
  <c r="U103" i="16"/>
  <c r="V103" i="16"/>
  <c r="W103" i="16"/>
  <c r="X103" i="16"/>
  <c r="Z103" i="16"/>
  <c r="AA103" i="16"/>
  <c r="AB103" i="16"/>
  <c r="AC103" i="16"/>
  <c r="AD103" i="16"/>
  <c r="AH103" i="16"/>
  <c r="AJ103" i="16"/>
  <c r="AK103" i="16"/>
  <c r="AL103" i="16"/>
  <c r="AM103" i="16"/>
  <c r="AQ103" i="16"/>
  <c r="AW103" i="16"/>
  <c r="AY103" i="16"/>
  <c r="AZ103" i="16"/>
  <c r="BA103" i="16"/>
  <c r="BJ103" i="16"/>
  <c r="BN103" i="16"/>
  <c r="BP103" i="16"/>
  <c r="BR103" i="16"/>
  <c r="BU103" i="16"/>
  <c r="CC103" i="16"/>
  <c r="CD103" i="16"/>
  <c r="CE103" i="16"/>
  <c r="CM103" i="16"/>
  <c r="CN103" i="16"/>
  <c r="DM103" i="16"/>
  <c r="DL103" i="16"/>
  <c r="DK103" i="16"/>
  <c r="DJ103" i="16"/>
  <c r="DI103" i="16"/>
  <c r="I102" i="16"/>
  <c r="J102" i="16"/>
  <c r="K102" i="16"/>
  <c r="L102" i="16"/>
  <c r="M102" i="16"/>
  <c r="N102" i="16"/>
  <c r="P102" i="16"/>
  <c r="Q102" i="16"/>
  <c r="R102" i="16"/>
  <c r="S102" i="16"/>
  <c r="T102" i="16"/>
  <c r="U102" i="16"/>
  <c r="V102" i="16"/>
  <c r="W102" i="16"/>
  <c r="X102" i="16"/>
  <c r="Z102" i="16"/>
  <c r="AA102" i="16"/>
  <c r="AB102" i="16"/>
  <c r="AC102" i="16"/>
  <c r="AD102" i="16"/>
  <c r="AJ102" i="16"/>
  <c r="AK102" i="16"/>
  <c r="AL102" i="16"/>
  <c r="AM102" i="16"/>
  <c r="AQ102" i="16"/>
  <c r="AW102" i="16"/>
  <c r="AY102" i="16"/>
  <c r="AZ102" i="16"/>
  <c r="BA102" i="16"/>
  <c r="BJ102" i="16"/>
  <c r="BN102" i="16"/>
  <c r="BP102" i="16"/>
  <c r="BR102" i="16"/>
  <c r="BU102" i="16"/>
  <c r="CC102" i="16"/>
  <c r="CD102" i="16"/>
  <c r="CE102" i="16"/>
  <c r="CM102" i="16"/>
  <c r="CN102" i="16"/>
  <c r="DG102" i="16"/>
  <c r="DM102" i="16"/>
  <c r="DL102" i="16"/>
  <c r="DK102" i="16"/>
  <c r="DJ102" i="16"/>
  <c r="DI102" i="16"/>
  <c r="DM101" i="16"/>
  <c r="DL101" i="16"/>
  <c r="DK101" i="16"/>
  <c r="DJ101" i="16"/>
  <c r="DI101" i="16"/>
  <c r="I91" i="16"/>
  <c r="J91" i="16"/>
  <c r="K91" i="16"/>
  <c r="L91" i="16"/>
  <c r="M91" i="16"/>
  <c r="N91" i="16"/>
  <c r="P91" i="16"/>
  <c r="Q91" i="16"/>
  <c r="R91" i="16"/>
  <c r="S91" i="16"/>
  <c r="T91" i="16"/>
  <c r="U91" i="16"/>
  <c r="V91" i="16"/>
  <c r="W91" i="16"/>
  <c r="X91" i="16"/>
  <c r="Z91" i="16"/>
  <c r="AA91" i="16"/>
  <c r="AB91" i="16"/>
  <c r="AC91" i="16"/>
  <c r="AD91" i="16"/>
  <c r="AE91" i="16"/>
  <c r="AF91" i="16"/>
  <c r="AG91" i="16"/>
  <c r="AH91" i="16"/>
  <c r="AJ91" i="16"/>
  <c r="AK91" i="16"/>
  <c r="AL91" i="16"/>
  <c r="AM91" i="16"/>
  <c r="AN91" i="16"/>
  <c r="BH91" i="16"/>
  <c r="BI91" i="16"/>
  <c r="BJ91" i="16"/>
  <c r="BK91" i="16"/>
  <c r="BL91" i="16"/>
  <c r="BN91" i="16"/>
  <c r="BO91" i="16"/>
  <c r="BP91" i="16"/>
  <c r="BQ91" i="16"/>
  <c r="BR91" i="16"/>
  <c r="BS91" i="16"/>
  <c r="BT91" i="16"/>
  <c r="BU91" i="16"/>
  <c r="DG91" i="16"/>
  <c r="DG81" i="16"/>
  <c r="DM81" i="16"/>
  <c r="DL81" i="16"/>
  <c r="DK81" i="16"/>
  <c r="DJ81" i="16"/>
  <c r="DI81" i="16"/>
  <c r="DM71" i="16"/>
  <c r="DL71" i="16"/>
  <c r="DK71" i="16"/>
  <c r="DJ71" i="16"/>
  <c r="DI71" i="16"/>
  <c r="DM51" i="16"/>
  <c r="DL51" i="16"/>
  <c r="DK51" i="16"/>
  <c r="DJ51" i="16"/>
  <c r="DI51" i="16"/>
  <c r="DM41" i="16"/>
  <c r="DL41" i="16"/>
  <c r="DK41" i="16"/>
  <c r="DJ41" i="16"/>
  <c r="DI41" i="16"/>
  <c r="DM31" i="16"/>
  <c r="DL31" i="16"/>
  <c r="DK31" i="16"/>
  <c r="DJ31" i="16"/>
  <c r="DI31" i="16"/>
  <c r="DM21" i="16"/>
  <c r="DL21" i="16"/>
  <c r="DK21" i="16"/>
  <c r="DJ21" i="16"/>
  <c r="DI21" i="16"/>
  <c r="DM11" i="16"/>
  <c r="DL11" i="16"/>
  <c r="DK11" i="16"/>
  <c r="DJ11" i="16"/>
  <c r="DI11" i="16"/>
  <c r="DM7" i="16"/>
  <c r="DL7" i="16"/>
  <c r="DK7" i="16"/>
  <c r="DJ7" i="16"/>
  <c r="DI7" i="16"/>
  <c r="DI8" i="16"/>
  <c r="DJ8" i="16"/>
  <c r="DK8" i="16"/>
  <c r="DL8" i="16"/>
  <c r="DM8" i="16"/>
  <c r="DI9" i="16"/>
  <c r="DJ9" i="16"/>
  <c r="DK9" i="16"/>
  <c r="DL9" i="16"/>
  <c r="DM9" i="16"/>
  <c r="DI10" i="16"/>
  <c r="DJ10" i="16"/>
  <c r="DK10" i="16"/>
  <c r="DL10" i="16"/>
  <c r="DM10" i="16"/>
  <c r="DI12" i="16"/>
  <c r="DJ12" i="16"/>
  <c r="DK12" i="16"/>
  <c r="DL12" i="16"/>
  <c r="DM12" i="16"/>
  <c r="DI13" i="16"/>
  <c r="DJ13" i="16"/>
  <c r="DK13" i="16"/>
  <c r="DL13" i="16"/>
  <c r="DM13" i="16"/>
  <c r="DI14" i="16"/>
  <c r="DJ14" i="16"/>
  <c r="DK14" i="16"/>
  <c r="DL14" i="16"/>
  <c r="DM14" i="16"/>
  <c r="DI15" i="16"/>
  <c r="DJ15" i="16"/>
  <c r="DK15" i="16"/>
  <c r="DL15" i="16"/>
  <c r="DM15" i="16"/>
  <c r="DI16" i="16"/>
  <c r="DJ16" i="16"/>
  <c r="DK16" i="16"/>
  <c r="DL16" i="16"/>
  <c r="DM16" i="16"/>
  <c r="DI17" i="16"/>
  <c r="DJ17" i="16"/>
  <c r="DK17" i="16"/>
  <c r="DL17" i="16"/>
  <c r="DM17" i="16"/>
  <c r="DI19" i="16"/>
  <c r="DJ19" i="16"/>
  <c r="DK19" i="16"/>
  <c r="DL19" i="16"/>
  <c r="DM19" i="16"/>
  <c r="DI20" i="16"/>
  <c r="DJ20" i="16"/>
  <c r="DK20" i="16"/>
  <c r="DL20" i="16"/>
  <c r="DM20" i="16"/>
  <c r="DI22" i="16"/>
  <c r="DJ22" i="16"/>
  <c r="DK22" i="16"/>
  <c r="DL22" i="16"/>
  <c r="DM22" i="16"/>
  <c r="DI23" i="16"/>
  <c r="DJ23" i="16"/>
  <c r="DK23" i="16"/>
  <c r="DL23" i="16"/>
  <c r="DM23" i="16"/>
  <c r="DI24" i="16"/>
  <c r="DJ24" i="16"/>
  <c r="DK24" i="16"/>
  <c r="DL24" i="16"/>
  <c r="DM24" i="16"/>
  <c r="DI25" i="16"/>
  <c r="DJ25" i="16"/>
  <c r="DK25" i="16"/>
  <c r="DL25" i="16"/>
  <c r="DM25" i="16"/>
  <c r="DI26" i="16"/>
  <c r="DJ26" i="16"/>
  <c r="DK26" i="16"/>
  <c r="DL26" i="16"/>
  <c r="DM26" i="16"/>
  <c r="DI27" i="16"/>
  <c r="DJ27" i="16"/>
  <c r="DK27" i="16"/>
  <c r="DL27" i="16"/>
  <c r="DM27" i="16"/>
  <c r="DI28" i="16"/>
  <c r="DJ28" i="16"/>
  <c r="DK28" i="16"/>
  <c r="DL28" i="16"/>
  <c r="DM28" i="16"/>
  <c r="DI29" i="16"/>
  <c r="DJ29" i="16"/>
  <c r="DK29" i="16"/>
  <c r="DL29" i="16"/>
  <c r="DM29" i="16"/>
  <c r="DI30" i="16"/>
  <c r="DJ30" i="16"/>
  <c r="DK30" i="16"/>
  <c r="DL30" i="16"/>
  <c r="DM30" i="16"/>
  <c r="DI32" i="16"/>
  <c r="DJ32" i="16"/>
  <c r="DK32" i="16"/>
  <c r="DL32" i="16"/>
  <c r="DM32" i="16"/>
  <c r="DI33" i="16"/>
  <c r="DJ33" i="16"/>
  <c r="DK33" i="16"/>
  <c r="DL33" i="16"/>
  <c r="DM33" i="16"/>
  <c r="DI34" i="16"/>
  <c r="DJ34" i="16"/>
  <c r="DK34" i="16"/>
  <c r="DL34" i="16"/>
  <c r="DM34" i="16"/>
  <c r="DI35" i="16"/>
  <c r="DJ35" i="16"/>
  <c r="DK35" i="16"/>
  <c r="DL35" i="16"/>
  <c r="DM35" i="16"/>
  <c r="DI36" i="16"/>
  <c r="DJ36" i="16"/>
  <c r="DK36" i="16"/>
  <c r="DL36" i="16"/>
  <c r="DM36" i="16"/>
  <c r="DI37" i="16"/>
  <c r="DJ37" i="16"/>
  <c r="DK37" i="16"/>
  <c r="DL37" i="16"/>
  <c r="DM37" i="16"/>
  <c r="DI38" i="16"/>
  <c r="DJ38" i="16"/>
  <c r="DK38" i="16"/>
  <c r="DL38" i="16"/>
  <c r="DM38" i="16"/>
  <c r="DI39" i="16"/>
  <c r="DJ39" i="16"/>
  <c r="DK39" i="16"/>
  <c r="DL39" i="16"/>
  <c r="DM39" i="16"/>
  <c r="DI40" i="16"/>
  <c r="DJ40" i="16"/>
  <c r="DK40" i="16"/>
  <c r="DL40" i="16"/>
  <c r="DM40" i="16"/>
  <c r="DI42" i="16"/>
  <c r="DJ42" i="16"/>
  <c r="DK42" i="16"/>
  <c r="DL42" i="16"/>
  <c r="DM42" i="16"/>
  <c r="DI43" i="16"/>
  <c r="DJ43" i="16"/>
  <c r="DK43" i="16"/>
  <c r="DL43" i="16"/>
  <c r="DM43" i="16"/>
  <c r="DI44" i="16"/>
  <c r="DJ44" i="16"/>
  <c r="DK44" i="16"/>
  <c r="DL44" i="16"/>
  <c r="DM44" i="16"/>
  <c r="DI45" i="16"/>
  <c r="DJ45" i="16"/>
  <c r="DK45" i="16"/>
  <c r="DL45" i="16"/>
  <c r="DM45" i="16"/>
  <c r="DI46" i="16"/>
  <c r="DJ46" i="16"/>
  <c r="DK46" i="16"/>
  <c r="DL46" i="16"/>
  <c r="DM46" i="16"/>
  <c r="DI47" i="16"/>
  <c r="DJ47" i="16"/>
  <c r="DK47" i="16"/>
  <c r="DL47" i="16"/>
  <c r="DM47" i="16"/>
  <c r="DI48" i="16"/>
  <c r="DJ48" i="16"/>
  <c r="DK48" i="16"/>
  <c r="DL48" i="16"/>
  <c r="DM48" i="16"/>
  <c r="DI49" i="16"/>
  <c r="DJ49" i="16"/>
  <c r="DK49" i="16"/>
  <c r="DL49" i="16"/>
  <c r="DM49" i="16"/>
  <c r="DI50" i="16"/>
  <c r="DJ50" i="16"/>
  <c r="DK50" i="16"/>
  <c r="DL50" i="16"/>
  <c r="DM50" i="16"/>
  <c r="DI52" i="16"/>
  <c r="DJ52" i="16"/>
  <c r="DK52" i="16"/>
  <c r="DL52" i="16"/>
  <c r="DM52" i="16"/>
  <c r="DI53" i="16"/>
  <c r="DJ53" i="16"/>
  <c r="DK53" i="16"/>
  <c r="DL53" i="16"/>
  <c r="DM53" i="16"/>
  <c r="DI54" i="16"/>
  <c r="DJ54" i="16"/>
  <c r="DK54" i="16"/>
  <c r="DL54" i="16"/>
  <c r="DM54" i="16"/>
  <c r="DI55" i="16"/>
  <c r="DJ55" i="16"/>
  <c r="DK55" i="16"/>
  <c r="DL55" i="16"/>
  <c r="DM55" i="16"/>
  <c r="DI56" i="16"/>
  <c r="DJ56" i="16"/>
  <c r="DK56" i="16"/>
  <c r="DL56" i="16"/>
  <c r="DM56" i="16"/>
  <c r="DI57" i="16"/>
  <c r="DJ57" i="16"/>
  <c r="DK57" i="16"/>
  <c r="DL57" i="16"/>
  <c r="DM57" i="16"/>
  <c r="DI58" i="16"/>
  <c r="DJ58" i="16"/>
  <c r="DK58" i="16"/>
  <c r="DL58" i="16"/>
  <c r="DM58" i="16"/>
  <c r="DI59" i="16"/>
  <c r="DJ59" i="16"/>
  <c r="DK59" i="16"/>
  <c r="DL59" i="16"/>
  <c r="DM59" i="16"/>
  <c r="DI60" i="16"/>
  <c r="DJ60" i="16"/>
  <c r="DK60" i="16"/>
  <c r="DL60" i="16"/>
  <c r="DM60" i="16"/>
  <c r="DI62" i="16"/>
  <c r="DJ62" i="16"/>
  <c r="DK62" i="16"/>
  <c r="DL62" i="16"/>
  <c r="DM62" i="16"/>
  <c r="DI63" i="16"/>
  <c r="DJ63" i="16"/>
  <c r="DK63" i="16"/>
  <c r="DL63" i="16"/>
  <c r="DM63" i="16"/>
  <c r="DI64" i="16"/>
  <c r="DJ64" i="16"/>
  <c r="DK64" i="16"/>
  <c r="DL64" i="16"/>
  <c r="DM64" i="16"/>
  <c r="DI65" i="16"/>
  <c r="DJ65" i="16"/>
  <c r="DK65" i="16"/>
  <c r="DL65" i="16"/>
  <c r="DM65" i="16"/>
  <c r="DI66" i="16"/>
  <c r="DJ66" i="16"/>
  <c r="DK66" i="16"/>
  <c r="DL66" i="16"/>
  <c r="DM66" i="16"/>
  <c r="DI67" i="16"/>
  <c r="DJ67" i="16"/>
  <c r="DK67" i="16"/>
  <c r="DL67" i="16"/>
  <c r="DM67" i="16"/>
  <c r="DI68" i="16"/>
  <c r="DJ68" i="16"/>
  <c r="DK68" i="16"/>
  <c r="DL68" i="16"/>
  <c r="DM68" i="16"/>
  <c r="DI69" i="16"/>
  <c r="DJ69" i="16"/>
  <c r="DK69" i="16"/>
  <c r="DL69" i="16"/>
  <c r="DM69" i="16"/>
  <c r="DI70" i="16"/>
  <c r="DJ70" i="16"/>
  <c r="DK70" i="16"/>
  <c r="DL70" i="16"/>
  <c r="DM70" i="16"/>
  <c r="I76" i="16"/>
  <c r="J76" i="16"/>
  <c r="K76" i="16"/>
  <c r="L76" i="16"/>
  <c r="M76" i="16"/>
  <c r="N76" i="16"/>
  <c r="P76" i="16"/>
  <c r="Q76" i="16"/>
  <c r="R76" i="16"/>
  <c r="S76" i="16"/>
  <c r="T76" i="16"/>
  <c r="U76" i="16"/>
  <c r="X76" i="16"/>
  <c r="Z76" i="16"/>
  <c r="AA76" i="16"/>
  <c r="AB76" i="16"/>
  <c r="AC76" i="16"/>
  <c r="AD76" i="16"/>
  <c r="AE76" i="16"/>
  <c r="AF76" i="16"/>
  <c r="AG76" i="16"/>
  <c r="AH76" i="16"/>
  <c r="AJ76" i="16"/>
  <c r="AK76" i="16"/>
  <c r="AL76" i="16"/>
  <c r="AM76" i="16"/>
  <c r="AN76" i="16"/>
  <c r="AO76" i="16"/>
  <c r="AP76" i="16"/>
  <c r="AQ76" i="16"/>
  <c r="AR76" i="16"/>
  <c r="AT76" i="16"/>
  <c r="AU76" i="16"/>
  <c r="AV76" i="16"/>
  <c r="AW76" i="16"/>
  <c r="AX76" i="16"/>
  <c r="AY76" i="16"/>
  <c r="AZ76" i="16"/>
  <c r="BA76" i="16"/>
  <c r="BB76" i="16"/>
  <c r="CF76" i="16"/>
  <c r="DG76" i="16"/>
  <c r="I78" i="16"/>
  <c r="J78" i="16"/>
  <c r="K78" i="16"/>
  <c r="L78" i="16"/>
  <c r="M78" i="16"/>
  <c r="N78" i="16"/>
  <c r="AF78" i="16"/>
  <c r="AY78" i="16"/>
  <c r="AZ78" i="16"/>
  <c r="DG78" i="16"/>
  <c r="I80" i="16"/>
  <c r="J80" i="16"/>
  <c r="K80" i="16"/>
  <c r="L80" i="16"/>
  <c r="M80" i="16"/>
  <c r="N80" i="16"/>
  <c r="P80" i="16"/>
  <c r="Q80" i="16"/>
  <c r="R80" i="16"/>
  <c r="S80" i="16"/>
  <c r="T80" i="16"/>
  <c r="U80" i="16"/>
  <c r="V80" i="16"/>
  <c r="W80" i="16"/>
  <c r="X80" i="16"/>
  <c r="Z80" i="16"/>
  <c r="AA80" i="16"/>
  <c r="AB80" i="16"/>
  <c r="AC80" i="16"/>
  <c r="AD80" i="16"/>
  <c r="AE80" i="16"/>
  <c r="AF80" i="16"/>
  <c r="AG80" i="16"/>
  <c r="AH80" i="16"/>
  <c r="BH80" i="16"/>
  <c r="DG80" i="16"/>
  <c r="Z82" i="16"/>
  <c r="AA82" i="16"/>
  <c r="AB82" i="16"/>
  <c r="AC82" i="16"/>
  <c r="AD82" i="16"/>
  <c r="AE82" i="16"/>
  <c r="AF82" i="16"/>
  <c r="AG82" i="16"/>
  <c r="AH82" i="16"/>
  <c r="AJ82" i="16"/>
  <c r="AK82" i="16"/>
  <c r="AL82" i="16"/>
  <c r="AM82" i="16"/>
  <c r="AN82" i="16"/>
  <c r="AO82" i="16"/>
  <c r="AP82" i="16"/>
  <c r="AQ82" i="16"/>
  <c r="AR82" i="16"/>
  <c r="AT82" i="16"/>
  <c r="AU82" i="16"/>
  <c r="AV82" i="16"/>
  <c r="AW82" i="16"/>
  <c r="AX82" i="16"/>
  <c r="AY82" i="16"/>
  <c r="AZ82" i="16"/>
  <c r="BA82" i="16"/>
  <c r="BB82" i="16"/>
  <c r="BD82" i="16"/>
  <c r="BE82" i="16"/>
  <c r="BF82" i="16"/>
  <c r="BG82" i="16"/>
  <c r="BH82" i="16"/>
  <c r="BI82" i="16"/>
  <c r="BJ82" i="16"/>
  <c r="BK82" i="16"/>
  <c r="BL82" i="16"/>
  <c r="BN82" i="16"/>
  <c r="BO82" i="16"/>
  <c r="BP82" i="16"/>
  <c r="BQ82" i="16"/>
  <c r="BR82" i="16"/>
  <c r="BS82" i="16"/>
  <c r="BT82" i="16"/>
  <c r="BU82" i="16"/>
  <c r="BV82" i="16"/>
  <c r="BX82" i="16"/>
  <c r="BY82" i="16"/>
  <c r="BZ82" i="16"/>
  <c r="CA82" i="16"/>
  <c r="CB82" i="16"/>
  <c r="CC82" i="16"/>
  <c r="CD82" i="16"/>
  <c r="CE82" i="16"/>
  <c r="CF82" i="16"/>
  <c r="CH82" i="16"/>
  <c r="CI82" i="16"/>
  <c r="CJ82" i="16"/>
  <c r="CK82" i="16"/>
  <c r="CL82" i="16"/>
  <c r="CM82" i="16"/>
  <c r="Z83" i="16"/>
  <c r="AA83" i="16"/>
  <c r="AB83" i="16"/>
  <c r="AC83" i="16"/>
  <c r="AD83" i="16"/>
  <c r="AE83" i="16"/>
  <c r="AF83" i="16"/>
  <c r="AG83" i="16"/>
  <c r="AH83" i="16"/>
  <c r="AJ83" i="16"/>
  <c r="AK83" i="16"/>
  <c r="AL83" i="16"/>
  <c r="AM83" i="16"/>
  <c r="AN83" i="16"/>
  <c r="AO83" i="16"/>
  <c r="AP83" i="16"/>
  <c r="AQ83" i="16"/>
  <c r="AR83" i="16"/>
  <c r="AT83" i="16"/>
  <c r="AU83" i="16"/>
  <c r="AV83" i="16"/>
  <c r="AW83" i="16"/>
  <c r="AX83" i="16"/>
  <c r="AY83" i="16"/>
  <c r="AZ83" i="16"/>
  <c r="BA83" i="16"/>
  <c r="BB83" i="16"/>
  <c r="BD83" i="16"/>
  <c r="BE83" i="16"/>
  <c r="BF83" i="16"/>
  <c r="BG83" i="16"/>
  <c r="BH83" i="16"/>
  <c r="BI83" i="16"/>
  <c r="BJ83" i="16"/>
  <c r="BK83" i="16"/>
  <c r="BL83" i="16"/>
  <c r="BN83" i="16"/>
  <c r="BO83" i="16"/>
  <c r="BP83" i="16"/>
  <c r="BQ83" i="16"/>
  <c r="BR83" i="16"/>
  <c r="BS83" i="16"/>
  <c r="BT83" i="16"/>
  <c r="BU83" i="16"/>
  <c r="BV83" i="16"/>
  <c r="BX83" i="16"/>
  <c r="BY83" i="16"/>
  <c r="BZ83" i="16"/>
  <c r="CA83" i="16"/>
  <c r="CB83" i="16"/>
  <c r="CC83" i="16"/>
  <c r="CD83" i="16"/>
  <c r="CE83" i="16"/>
  <c r="CF83" i="16"/>
  <c r="Z84" i="16"/>
  <c r="AA84" i="16"/>
  <c r="AB84" i="16"/>
  <c r="AC84" i="16"/>
  <c r="AD84" i="16"/>
  <c r="AE84" i="16"/>
  <c r="AF84" i="16"/>
  <c r="AG84" i="16"/>
  <c r="AH84" i="16"/>
  <c r="AJ84" i="16"/>
  <c r="AK84" i="16"/>
  <c r="AL84" i="16"/>
  <c r="AM84" i="16"/>
  <c r="AN84" i="16"/>
  <c r="AO84" i="16"/>
  <c r="AV84" i="16"/>
  <c r="AW84" i="16"/>
  <c r="AX84" i="16"/>
  <c r="AY84" i="16"/>
  <c r="AZ84" i="16"/>
  <c r="BA84" i="16"/>
  <c r="BB84" i="16"/>
  <c r="BD84" i="16"/>
  <c r="BE84" i="16"/>
  <c r="BF84" i="16"/>
  <c r="BG84" i="16"/>
  <c r="BH84" i="16"/>
  <c r="BI84" i="16"/>
  <c r="BJ84" i="16"/>
  <c r="BK84" i="16"/>
  <c r="BL84" i="16"/>
  <c r="DG84" i="16"/>
  <c r="AA85" i="16"/>
  <c r="AB85" i="16"/>
  <c r="AC85" i="16"/>
  <c r="DG85" i="16"/>
  <c r="I86" i="16"/>
  <c r="J86" i="16"/>
  <c r="K86" i="16"/>
  <c r="L86" i="16"/>
  <c r="M86" i="16"/>
  <c r="N86" i="16"/>
  <c r="P86" i="16"/>
  <c r="Q86" i="16"/>
  <c r="R86" i="16"/>
  <c r="S86" i="16"/>
  <c r="T86" i="16"/>
  <c r="U86" i="16"/>
  <c r="V86" i="16"/>
  <c r="W86" i="16"/>
  <c r="X86" i="16"/>
  <c r="Z86" i="16"/>
  <c r="AA86" i="16"/>
  <c r="AB86" i="16"/>
  <c r="AC86" i="16"/>
  <c r="AD86" i="16"/>
  <c r="AE86" i="16"/>
  <c r="AF86" i="16"/>
  <c r="AG86" i="16"/>
  <c r="AH86" i="16"/>
  <c r="AJ86" i="16"/>
  <c r="AK86" i="16"/>
  <c r="AL86" i="16"/>
  <c r="AM86" i="16"/>
  <c r="AN86" i="16"/>
  <c r="BH86" i="16"/>
  <c r="BI86" i="16"/>
  <c r="BJ86" i="16"/>
  <c r="BK86" i="16"/>
  <c r="BL86" i="16"/>
  <c r="BN86" i="16"/>
  <c r="BO86" i="16"/>
  <c r="BP86" i="16"/>
  <c r="BQ86" i="16"/>
  <c r="BR86" i="16"/>
  <c r="BS86" i="16"/>
  <c r="BT86" i="16"/>
  <c r="BU86" i="16"/>
  <c r="BV86" i="16"/>
  <c r="BX86" i="16"/>
  <c r="BY86" i="16"/>
  <c r="BZ86" i="16"/>
  <c r="CA86" i="16"/>
  <c r="CB86" i="16"/>
  <c r="CC86" i="16"/>
  <c r="CD86" i="16"/>
  <c r="CE86" i="16"/>
  <c r="CF86" i="16"/>
  <c r="CH86" i="16"/>
  <c r="CI86" i="16"/>
  <c r="CJ86" i="16"/>
  <c r="CK86" i="16"/>
  <c r="CL86" i="16"/>
  <c r="CM86" i="16"/>
  <c r="CN86" i="16"/>
  <c r="CO86" i="16"/>
  <c r="CP86" i="16"/>
  <c r="DG86" i="16"/>
  <c r="I87" i="16"/>
  <c r="J87" i="16"/>
  <c r="K87" i="16"/>
  <c r="L87" i="16"/>
  <c r="M87" i="16"/>
  <c r="N87" i="16"/>
  <c r="P87" i="16"/>
  <c r="Q87" i="16"/>
  <c r="R87" i="16"/>
  <c r="S87" i="16"/>
  <c r="T87" i="16"/>
  <c r="U87" i="16"/>
  <c r="V87" i="16"/>
  <c r="W87" i="16"/>
  <c r="X87" i="16"/>
  <c r="Z87" i="16"/>
  <c r="AA87" i="16"/>
  <c r="AB87" i="16"/>
  <c r="AC87" i="16"/>
  <c r="AD87" i="16"/>
  <c r="AE87" i="16"/>
  <c r="AF87" i="16"/>
  <c r="AG87" i="16"/>
  <c r="AH87" i="16"/>
  <c r="AJ87" i="16"/>
  <c r="AK87" i="16"/>
  <c r="AL87" i="16"/>
  <c r="AM87" i="16"/>
  <c r="AN87" i="16"/>
  <c r="BH87" i="16"/>
  <c r="BI87" i="16"/>
  <c r="BJ87" i="16"/>
  <c r="BK87" i="16"/>
  <c r="BL87" i="16"/>
  <c r="BN87" i="16"/>
  <c r="BO87" i="16"/>
  <c r="BP87" i="16"/>
  <c r="BQ87" i="16"/>
  <c r="DG87" i="16"/>
  <c r="I88" i="16"/>
  <c r="J88" i="16"/>
  <c r="K88" i="16"/>
  <c r="L88" i="16"/>
  <c r="M88" i="16"/>
  <c r="N88" i="16"/>
  <c r="P88" i="16"/>
  <c r="Q88" i="16"/>
  <c r="R88" i="16"/>
  <c r="S88" i="16"/>
  <c r="T88" i="16"/>
  <c r="U88" i="16"/>
  <c r="V88" i="16"/>
  <c r="W88" i="16"/>
  <c r="X88" i="16"/>
  <c r="Z88" i="16"/>
  <c r="AA88" i="16"/>
  <c r="AB88" i="16"/>
  <c r="AC88" i="16"/>
  <c r="AD88" i="16"/>
  <c r="AE88" i="16"/>
  <c r="AF88" i="16"/>
  <c r="AG88" i="16"/>
  <c r="AH88" i="16"/>
  <c r="AJ88" i="16"/>
  <c r="AK88" i="16"/>
  <c r="AL88" i="16"/>
  <c r="AM88" i="16"/>
  <c r="AN88" i="16"/>
  <c r="BH88" i="16"/>
  <c r="BI88" i="16"/>
  <c r="BJ88" i="16"/>
  <c r="BK88" i="16"/>
  <c r="BL88" i="16"/>
  <c r="BN88" i="16"/>
  <c r="BO88" i="16"/>
  <c r="BP88" i="16"/>
  <c r="BQ88" i="16"/>
  <c r="BR88" i="16"/>
  <c r="DG88" i="16"/>
  <c r="I90" i="16"/>
  <c r="J90" i="16"/>
  <c r="K90" i="16"/>
  <c r="L90" i="16"/>
  <c r="M90" i="16"/>
  <c r="N90" i="16"/>
  <c r="P90" i="16"/>
  <c r="Q90" i="16"/>
  <c r="R90" i="16"/>
  <c r="S90" i="16"/>
  <c r="T90" i="16"/>
  <c r="U90" i="16"/>
  <c r="V90" i="16"/>
  <c r="W90" i="16"/>
  <c r="X90" i="16"/>
  <c r="Z90" i="16"/>
  <c r="AA90" i="16"/>
  <c r="AB90" i="16"/>
  <c r="AC90" i="16"/>
  <c r="AD90" i="16"/>
  <c r="AE90" i="16"/>
  <c r="AF90" i="16"/>
  <c r="AG90" i="16"/>
  <c r="AH90" i="16"/>
  <c r="AJ90" i="16"/>
  <c r="AK90" i="16"/>
  <c r="AL90" i="16"/>
  <c r="AM90" i="16"/>
  <c r="AN90" i="16"/>
  <c r="BH90" i="16"/>
  <c r="BI90" i="16"/>
  <c r="BJ90" i="16"/>
  <c r="BK90" i="16"/>
  <c r="BL90" i="16"/>
  <c r="BN90" i="16"/>
  <c r="BO90" i="16"/>
  <c r="BP90" i="16"/>
  <c r="BQ90" i="16"/>
  <c r="BR90" i="16"/>
  <c r="BS90" i="16"/>
  <c r="BT90" i="16"/>
  <c r="BU90" i="16"/>
  <c r="BV90" i="16"/>
  <c r="BX90" i="16"/>
  <c r="BY90" i="16"/>
  <c r="DG90" i="16"/>
  <c r="I92" i="16"/>
  <c r="J92" i="16"/>
  <c r="K92" i="16"/>
  <c r="L92" i="16"/>
  <c r="M92" i="16"/>
  <c r="N92" i="16"/>
  <c r="P92" i="16"/>
  <c r="Q92" i="16"/>
  <c r="R92" i="16"/>
  <c r="S92" i="16"/>
  <c r="T92" i="16"/>
  <c r="U92" i="16"/>
  <c r="V92" i="16"/>
  <c r="W92" i="16"/>
  <c r="X92" i="16"/>
  <c r="Z92" i="16"/>
  <c r="AA92" i="16"/>
  <c r="AB92" i="16"/>
  <c r="AC92" i="16"/>
  <c r="AD92" i="16"/>
  <c r="AE92" i="16"/>
  <c r="AF92" i="16"/>
  <c r="AG92" i="16"/>
  <c r="AH92" i="16"/>
  <c r="AJ92" i="16"/>
  <c r="AK92" i="16"/>
  <c r="AL92" i="16"/>
  <c r="AM92" i="16"/>
  <c r="AN92" i="16"/>
  <c r="BH92" i="16"/>
  <c r="BI92" i="16"/>
  <c r="BJ92" i="16"/>
  <c r="BK92" i="16"/>
  <c r="BL92" i="16"/>
  <c r="BN92" i="16"/>
  <c r="BO92" i="16"/>
  <c r="BP92" i="16"/>
  <c r="BQ92" i="16"/>
  <c r="DG92" i="16"/>
  <c r="I93" i="16"/>
  <c r="J93" i="16"/>
  <c r="K93" i="16"/>
  <c r="L93" i="16"/>
  <c r="M93" i="16"/>
  <c r="N93" i="16"/>
  <c r="P93" i="16"/>
  <c r="Q93" i="16"/>
  <c r="R93" i="16"/>
  <c r="S93" i="16"/>
  <c r="T93" i="16"/>
  <c r="U93" i="16"/>
  <c r="V93" i="16"/>
  <c r="W93" i="16"/>
  <c r="X93" i="16"/>
  <c r="Z93" i="16"/>
  <c r="AA93" i="16"/>
  <c r="AB93" i="16"/>
  <c r="AC93" i="16"/>
  <c r="AD93" i="16"/>
  <c r="AE93" i="16"/>
  <c r="AF93" i="16"/>
  <c r="AG93" i="16"/>
  <c r="AH93" i="16"/>
  <c r="AJ93" i="16"/>
  <c r="AK93" i="16"/>
  <c r="AL93" i="16"/>
  <c r="AM93" i="16"/>
  <c r="AN93" i="16"/>
  <c r="BH93" i="16"/>
  <c r="BI93" i="16"/>
  <c r="BJ93" i="16"/>
  <c r="BK93" i="16"/>
  <c r="BL93" i="16"/>
  <c r="BN93" i="16"/>
  <c r="BO93" i="16"/>
  <c r="BP93" i="16"/>
  <c r="BQ93" i="16"/>
  <c r="DG93" i="16"/>
  <c r="I94" i="16"/>
  <c r="J94" i="16"/>
  <c r="K94" i="16"/>
  <c r="L94" i="16"/>
  <c r="M94" i="16"/>
  <c r="N94" i="16"/>
  <c r="P94" i="16"/>
  <c r="Q94" i="16"/>
  <c r="R94" i="16"/>
  <c r="S94" i="16"/>
  <c r="T94" i="16"/>
  <c r="U94" i="16"/>
  <c r="V94" i="16"/>
  <c r="W94" i="16"/>
  <c r="X94" i="16"/>
  <c r="Z94" i="16"/>
  <c r="AA94" i="16"/>
  <c r="AB94" i="16"/>
  <c r="AC94" i="16"/>
  <c r="AD94" i="16"/>
  <c r="AE94" i="16"/>
  <c r="AF94" i="16"/>
  <c r="AG94" i="16"/>
  <c r="AH94" i="16"/>
  <c r="BD94" i="16"/>
  <c r="BE94" i="16"/>
  <c r="BF94" i="16"/>
  <c r="BG94" i="16"/>
  <c r="BH94" i="16"/>
  <c r="BI94" i="16"/>
  <c r="BJ94" i="16"/>
  <c r="BK94" i="16"/>
  <c r="BL94" i="16"/>
  <c r="BN94" i="16"/>
  <c r="BO94" i="16"/>
  <c r="BP94" i="16"/>
  <c r="BQ94" i="16"/>
  <c r="BR94" i="16"/>
  <c r="BS94" i="16"/>
  <c r="BT94" i="16"/>
  <c r="BU94" i="16"/>
  <c r="BV94" i="16"/>
  <c r="BX94" i="16"/>
  <c r="BY94" i="16"/>
  <c r="BZ94" i="16"/>
  <c r="CA94" i="16"/>
  <c r="CB94" i="16"/>
  <c r="CC94" i="16"/>
  <c r="CD94" i="16"/>
  <c r="CE94" i="16"/>
  <c r="CF94" i="16"/>
  <c r="CH94" i="16"/>
  <c r="CI94" i="16"/>
  <c r="CJ94" i="16"/>
  <c r="CK94" i="16"/>
  <c r="DG94" i="16"/>
  <c r="I96" i="16"/>
  <c r="J96" i="16"/>
  <c r="K96" i="16"/>
  <c r="L96" i="16"/>
  <c r="M96" i="16"/>
  <c r="N96" i="16"/>
  <c r="P96" i="16"/>
  <c r="Q96" i="16"/>
  <c r="R96" i="16"/>
  <c r="S96" i="16"/>
  <c r="T96" i="16"/>
  <c r="U96" i="16"/>
  <c r="V96" i="16"/>
  <c r="W96" i="16"/>
  <c r="X96" i="16"/>
  <c r="Z96" i="16"/>
  <c r="AA96" i="16"/>
  <c r="AB96" i="16"/>
  <c r="AC96" i="16"/>
  <c r="AD96" i="16"/>
  <c r="AE96" i="16"/>
  <c r="AF96" i="16"/>
  <c r="AG96" i="16"/>
  <c r="AH96" i="16"/>
  <c r="AL96" i="16"/>
  <c r="AM96" i="16"/>
  <c r="AN96" i="16"/>
  <c r="AO96" i="16"/>
  <c r="AP96" i="16"/>
  <c r="AQ96" i="16"/>
  <c r="AR96" i="16"/>
  <c r="AT96" i="16"/>
  <c r="AU96" i="16"/>
  <c r="AV96" i="16"/>
  <c r="AW96" i="16"/>
  <c r="AX96" i="16"/>
  <c r="AY96" i="16"/>
  <c r="AZ96" i="16"/>
  <c r="BA96" i="16"/>
  <c r="BB96" i="16"/>
  <c r="DG96" i="16"/>
  <c r="DG97" i="16"/>
  <c r="I100" i="16"/>
  <c r="J100" i="16"/>
  <c r="K100" i="16"/>
  <c r="DG100" i="16"/>
  <c r="I112" i="16"/>
  <c r="J112" i="16"/>
  <c r="K112" i="16"/>
  <c r="L112" i="16"/>
  <c r="M112" i="16"/>
  <c r="N112" i="16"/>
  <c r="P112" i="16"/>
  <c r="Q112" i="16"/>
  <c r="R112" i="16"/>
  <c r="S112" i="16"/>
  <c r="T112" i="16"/>
  <c r="U112" i="16"/>
  <c r="V112" i="16"/>
  <c r="W112" i="16"/>
  <c r="X112" i="16"/>
  <c r="Z112" i="16"/>
  <c r="AA112" i="16"/>
  <c r="AB112" i="16"/>
  <c r="AC112" i="16"/>
  <c r="AD112" i="16"/>
  <c r="AE112" i="16"/>
  <c r="AF112" i="16"/>
  <c r="AG112" i="16"/>
  <c r="AH112" i="16"/>
  <c r="AJ112" i="16"/>
  <c r="AK112" i="16"/>
  <c r="AL112" i="16"/>
  <c r="AM112" i="16"/>
  <c r="AN112" i="16"/>
  <c r="AO112" i="16"/>
  <c r="AP112" i="16"/>
  <c r="AQ112" i="16"/>
  <c r="AR112" i="16"/>
  <c r="AT112" i="16"/>
  <c r="AZ112" i="16"/>
  <c r="DG112" i="16"/>
  <c r="I115" i="16"/>
  <c r="J115" i="16"/>
  <c r="K115" i="16"/>
  <c r="L115" i="16"/>
  <c r="M115" i="16"/>
  <c r="N115" i="16"/>
  <c r="P115" i="16"/>
  <c r="Q115" i="16"/>
  <c r="R115" i="16"/>
  <c r="S115" i="16"/>
  <c r="T115" i="16"/>
  <c r="U115" i="16"/>
  <c r="V115" i="16"/>
  <c r="W115" i="16"/>
  <c r="X115" i="16"/>
  <c r="Z115" i="16"/>
  <c r="AA115" i="16"/>
  <c r="AB115" i="16"/>
  <c r="AC115" i="16"/>
  <c r="AD115" i="16"/>
  <c r="AE115" i="16"/>
  <c r="AF115" i="16"/>
  <c r="AG115" i="16"/>
  <c r="AH115" i="16"/>
  <c r="AJ115" i="16"/>
  <c r="AK115" i="16"/>
  <c r="AL115" i="16"/>
  <c r="AM115" i="16"/>
  <c r="AU115" i="16"/>
  <c r="BA115" i="16"/>
  <c r="BB115" i="16"/>
  <c r="BD115" i="16"/>
  <c r="DG115" i="16"/>
  <c r="DG117" i="16"/>
  <c r="L118" i="16"/>
  <c r="S118" i="16"/>
  <c r="AB118" i="16"/>
  <c r="AE118" i="16"/>
  <c r="AK118" i="16"/>
  <c r="AO118" i="16"/>
  <c r="DG118" i="16"/>
  <c r="I122" i="16"/>
  <c r="J122" i="16"/>
  <c r="K122" i="16"/>
  <c r="L122" i="16"/>
  <c r="M122" i="16"/>
  <c r="N122" i="16"/>
  <c r="P122" i="16"/>
  <c r="Q122" i="16"/>
  <c r="R122" i="16"/>
  <c r="S122" i="16"/>
  <c r="T122" i="16"/>
  <c r="U122" i="16"/>
  <c r="V122" i="16"/>
  <c r="W122" i="16"/>
  <c r="X122" i="16"/>
  <c r="Z122" i="16"/>
  <c r="AA122" i="16"/>
  <c r="AB122" i="16"/>
  <c r="AC122" i="16"/>
  <c r="AD122" i="16"/>
  <c r="AE122" i="16"/>
  <c r="AF122" i="16"/>
  <c r="AG122" i="16"/>
  <c r="AH122" i="16"/>
  <c r="AJ122" i="16"/>
  <c r="AK122" i="16"/>
  <c r="AL122" i="16"/>
  <c r="AM122" i="16"/>
  <c r="AR122" i="16"/>
  <c r="AT122" i="16"/>
  <c r="AU122" i="16"/>
  <c r="AV122" i="16"/>
  <c r="AW122" i="16"/>
  <c r="AX122" i="16"/>
  <c r="AY122" i="16"/>
  <c r="AZ122" i="16"/>
  <c r="BA122" i="16"/>
  <c r="BB122" i="16"/>
  <c r="BD122" i="16"/>
  <c r="BE122" i="16"/>
  <c r="BF122" i="16"/>
  <c r="BG122" i="16"/>
  <c r="BH122" i="16"/>
  <c r="BI122" i="16"/>
  <c r="BJ122" i="16"/>
  <c r="BK122" i="16"/>
  <c r="BL122" i="16"/>
  <c r="BN122" i="16"/>
  <c r="BO122" i="16"/>
  <c r="BP122" i="16"/>
  <c r="BQ122" i="16"/>
  <c r="BR122" i="16"/>
  <c r="BS122" i="16"/>
  <c r="BT122" i="16"/>
  <c r="BU122" i="16"/>
  <c r="BV122" i="16"/>
  <c r="BX122" i="16"/>
  <c r="BY122" i="16"/>
  <c r="BZ122" i="16"/>
  <c r="CA122" i="16"/>
  <c r="CB122" i="16"/>
  <c r="CC122" i="16"/>
  <c r="CD122" i="16"/>
  <c r="CE122" i="16"/>
  <c r="CF122" i="16"/>
  <c r="CH122" i="16"/>
  <c r="CI122" i="16"/>
  <c r="CJ122" i="16"/>
  <c r="CK122" i="16"/>
  <c r="CL122" i="16"/>
  <c r="CM122" i="16"/>
  <c r="CN122" i="16"/>
  <c r="CO122" i="16"/>
  <c r="CP122" i="16"/>
  <c r="DG122" i="16"/>
  <c r="I123" i="16"/>
  <c r="J123" i="16"/>
  <c r="K123" i="16"/>
  <c r="L123" i="16"/>
  <c r="M123" i="16"/>
  <c r="N123" i="16"/>
  <c r="P123" i="16"/>
  <c r="Q123" i="16"/>
  <c r="R123" i="16"/>
  <c r="S123" i="16"/>
  <c r="T123" i="16"/>
  <c r="U123" i="16"/>
  <c r="V123" i="16"/>
  <c r="W123" i="16"/>
  <c r="X123" i="16"/>
  <c r="Z123" i="16"/>
  <c r="AA123" i="16"/>
  <c r="AB123" i="16"/>
  <c r="AC123" i="16"/>
  <c r="AD123" i="16"/>
  <c r="AE123" i="16"/>
  <c r="AF123" i="16"/>
  <c r="AG123" i="16"/>
  <c r="AH123" i="16"/>
  <c r="AJ123" i="16"/>
  <c r="AK123" i="16"/>
  <c r="AL123" i="16"/>
  <c r="AM123" i="16"/>
  <c r="AN123" i="16"/>
  <c r="AO123" i="16"/>
  <c r="AP123" i="16"/>
  <c r="AQ123" i="16"/>
  <c r="AR123" i="16"/>
  <c r="AT123" i="16"/>
  <c r="AU123" i="16"/>
  <c r="AV123" i="16"/>
  <c r="AW123" i="16"/>
  <c r="AX123" i="16"/>
  <c r="AY123" i="16"/>
  <c r="AZ123" i="16"/>
  <c r="BA123" i="16"/>
  <c r="BB123" i="16"/>
  <c r="BD123" i="16"/>
  <c r="BE123" i="16"/>
  <c r="BF123" i="16"/>
  <c r="BG123" i="16"/>
  <c r="BH123" i="16"/>
  <c r="DG123" i="16"/>
  <c r="BB124" i="16"/>
  <c r="BD124" i="16"/>
  <c r="BE124" i="16"/>
  <c r="BF124" i="16"/>
  <c r="BG124" i="16"/>
  <c r="BH124" i="16"/>
  <c r="BI124" i="16"/>
  <c r="DG124" i="16"/>
  <c r="AU125" i="16"/>
  <c r="AV125" i="16"/>
  <c r="DG125" i="16"/>
  <c r="L126" i="16"/>
  <c r="S126" i="16"/>
  <c r="AB126" i="16"/>
  <c r="AE126" i="16"/>
  <c r="AK126" i="16"/>
  <c r="AO126" i="16"/>
  <c r="DG126" i="16"/>
  <c r="I128" i="16"/>
  <c r="J128" i="16"/>
  <c r="K128" i="16"/>
  <c r="L128" i="16"/>
  <c r="M128" i="16"/>
  <c r="N128" i="16"/>
  <c r="P128" i="16"/>
  <c r="Q128" i="16"/>
  <c r="R128" i="16"/>
  <c r="S128" i="16"/>
  <c r="T128" i="16"/>
  <c r="U128" i="16"/>
  <c r="V128" i="16"/>
  <c r="W128" i="16"/>
  <c r="X128" i="16"/>
  <c r="BP128" i="16"/>
  <c r="BQ128" i="16"/>
  <c r="BR128" i="16"/>
  <c r="BS128" i="16"/>
  <c r="BT128" i="16"/>
  <c r="BU128" i="16"/>
  <c r="BV128" i="16"/>
  <c r="BX128" i="16"/>
  <c r="BY128" i="16"/>
  <c r="BZ128" i="16"/>
  <c r="CA128" i="16"/>
  <c r="CB128" i="16"/>
  <c r="CC128" i="16"/>
  <c r="CD128" i="16"/>
  <c r="CE128" i="16"/>
  <c r="CF128" i="16"/>
  <c r="CH128" i="16"/>
  <c r="CI128" i="16"/>
  <c r="CJ128" i="16"/>
  <c r="CK128" i="16"/>
  <c r="CL128" i="16"/>
  <c r="CM128" i="16"/>
  <c r="CN128" i="16"/>
  <c r="CO128" i="16"/>
  <c r="CP128" i="16"/>
  <c r="DG128" i="16"/>
  <c r="DG130" i="16"/>
  <c r="I132" i="16"/>
  <c r="J132" i="16"/>
  <c r="K132" i="16"/>
  <c r="L132" i="16"/>
  <c r="M132" i="16"/>
  <c r="N132" i="16"/>
  <c r="P132" i="16"/>
  <c r="Q132" i="16"/>
  <c r="R132" i="16"/>
  <c r="S132" i="16"/>
  <c r="T132" i="16"/>
  <c r="U132" i="16"/>
  <c r="V132" i="16"/>
  <c r="W132" i="16"/>
  <c r="X132" i="16"/>
  <c r="Z132" i="16"/>
  <c r="AA132" i="16"/>
  <c r="AB132" i="16"/>
  <c r="AC132" i="16"/>
  <c r="AD132" i="16"/>
  <c r="AE132" i="16"/>
  <c r="AF132" i="16"/>
  <c r="AG132" i="16"/>
  <c r="AH132" i="16"/>
  <c r="AJ132" i="16"/>
  <c r="AK132" i="16"/>
  <c r="AL132" i="16"/>
  <c r="AM132" i="16"/>
  <c r="AN132" i="16"/>
  <c r="AO132" i="16"/>
  <c r="AP132" i="16"/>
  <c r="AQ132" i="16"/>
  <c r="AR132" i="16"/>
  <c r="AT132" i="16"/>
  <c r="AU132" i="16"/>
  <c r="AV132" i="16"/>
  <c r="AW132" i="16"/>
  <c r="AX132" i="16"/>
  <c r="AY132" i="16"/>
  <c r="AZ132" i="16"/>
  <c r="BA132" i="16"/>
  <c r="BB132" i="16"/>
  <c r="BD132" i="16"/>
  <c r="BE132" i="16"/>
  <c r="BF132" i="16"/>
  <c r="BG132" i="16"/>
  <c r="BH132" i="16"/>
  <c r="BI132" i="16"/>
  <c r="BJ132" i="16"/>
  <c r="BK132" i="16"/>
  <c r="BL132" i="16"/>
  <c r="BN132" i="16"/>
  <c r="BO132" i="16"/>
  <c r="BP132" i="16"/>
  <c r="DG132" i="16"/>
  <c r="DG134" i="16"/>
  <c r="I137" i="16"/>
  <c r="J137" i="16"/>
  <c r="K137" i="16"/>
  <c r="L137" i="16"/>
  <c r="M137" i="16"/>
  <c r="N137" i="16"/>
  <c r="P137" i="16"/>
  <c r="Q137" i="16"/>
  <c r="R137" i="16"/>
  <c r="S137" i="16"/>
  <c r="T137" i="16"/>
  <c r="U137" i="16"/>
  <c r="V137" i="16"/>
  <c r="W137" i="16"/>
  <c r="X137" i="16"/>
  <c r="Z137" i="16"/>
  <c r="AA137" i="16"/>
  <c r="AB137" i="16"/>
  <c r="AC137" i="16"/>
  <c r="AD137" i="16"/>
  <c r="AE137" i="16"/>
  <c r="AF137" i="16"/>
  <c r="AG137" i="16"/>
  <c r="AH137" i="16"/>
  <c r="AJ137" i="16"/>
  <c r="AK137" i="16"/>
  <c r="AL137" i="16"/>
  <c r="AM137" i="16"/>
  <c r="AN137" i="16"/>
  <c r="AO137" i="16"/>
  <c r="AP137" i="16"/>
  <c r="AQ137" i="16"/>
  <c r="AR137" i="16"/>
  <c r="BL137" i="16"/>
  <c r="BN137" i="16"/>
  <c r="BO137" i="16"/>
  <c r="BP137" i="16"/>
  <c r="BQ137" i="16"/>
  <c r="BR137" i="16"/>
  <c r="BS137" i="16"/>
  <c r="BT137" i="16"/>
  <c r="BU137" i="16"/>
  <c r="BV137" i="16"/>
  <c r="BX137" i="16"/>
  <c r="BY137" i="16"/>
  <c r="BZ137" i="16"/>
  <c r="CA137" i="16"/>
  <c r="CB137" i="16"/>
  <c r="CC137" i="16"/>
  <c r="CD137" i="16"/>
  <c r="CE137" i="16"/>
  <c r="CF137" i="16"/>
  <c r="DG137" i="16"/>
  <c r="DI75" i="16"/>
  <c r="DJ75" i="16"/>
  <c r="DK75" i="16"/>
  <c r="DL75" i="16"/>
  <c r="DM75" i="16"/>
  <c r="DI77" i="16"/>
  <c r="DJ77" i="16"/>
  <c r="DK77" i="16"/>
  <c r="DL77" i="16"/>
  <c r="DM77" i="16"/>
  <c r="DI78" i="16"/>
  <c r="DJ78" i="16"/>
  <c r="DK78" i="16"/>
  <c r="DL78" i="16"/>
  <c r="DM78" i="16"/>
  <c r="DI79" i="16"/>
  <c r="DJ79" i="16"/>
  <c r="DK79" i="16"/>
  <c r="DL79" i="16"/>
  <c r="DM79" i="16"/>
  <c r="DI80" i="16"/>
  <c r="DJ80" i="16"/>
  <c r="DK80" i="16"/>
  <c r="DL80" i="16"/>
  <c r="DM80" i="16"/>
  <c r="DI82" i="16"/>
  <c r="DJ82" i="16"/>
  <c r="DK82" i="16"/>
  <c r="DL82" i="16"/>
  <c r="DM82" i="16"/>
  <c r="DI83" i="16"/>
  <c r="DJ83" i="16"/>
  <c r="DK83" i="16"/>
  <c r="DL83" i="16"/>
  <c r="DM83" i="16"/>
  <c r="DI84" i="16"/>
  <c r="DJ84" i="16"/>
  <c r="DK84" i="16"/>
  <c r="DL84" i="16"/>
  <c r="DM84" i="16"/>
  <c r="DI85" i="16"/>
  <c r="DJ85" i="16"/>
  <c r="DK85" i="16"/>
  <c r="DL85" i="16"/>
  <c r="DM85" i="16"/>
  <c r="DI95" i="16"/>
  <c r="DJ95" i="16"/>
  <c r="DK95" i="16"/>
  <c r="DL95" i="16"/>
  <c r="DM95" i="16"/>
  <c r="DI97" i="16"/>
  <c r="DJ97" i="16"/>
  <c r="DK97" i="16"/>
  <c r="DL97" i="16"/>
  <c r="DM97" i="16"/>
  <c r="DI98" i="16"/>
  <c r="DJ98" i="16"/>
  <c r="DK98" i="16"/>
  <c r="DL98" i="16"/>
  <c r="DM98" i="16"/>
  <c r="DI99" i="16"/>
  <c r="DJ99" i="16"/>
  <c r="DK99" i="16"/>
  <c r="DL99" i="16"/>
  <c r="DM99" i="16"/>
  <c r="DI100" i="16"/>
  <c r="DJ100" i="16"/>
  <c r="DK100" i="16"/>
  <c r="DL100" i="16"/>
  <c r="DM100" i="16"/>
  <c r="DI112" i="16"/>
  <c r="DJ112" i="16"/>
  <c r="DK112" i="16"/>
  <c r="DL112" i="16"/>
  <c r="DM112" i="16"/>
  <c r="DI113" i="16"/>
  <c r="DJ113" i="16"/>
  <c r="DK113" i="16"/>
  <c r="DL113" i="16"/>
  <c r="DM113" i="16"/>
  <c r="DI114" i="16"/>
  <c r="DJ114" i="16"/>
  <c r="DK114" i="16"/>
  <c r="DL114" i="16"/>
  <c r="DM114" i="16"/>
  <c r="DI115" i="16"/>
  <c r="DJ115" i="16"/>
  <c r="DK115" i="16"/>
  <c r="DL115" i="16"/>
  <c r="DM115" i="16"/>
  <c r="DI116" i="16"/>
  <c r="DJ116" i="16"/>
  <c r="DK116" i="16"/>
  <c r="DL116" i="16"/>
  <c r="DM116" i="16"/>
  <c r="DI117" i="16"/>
  <c r="DJ117" i="16"/>
  <c r="DK117" i="16"/>
  <c r="DL117" i="16"/>
  <c r="DM117" i="16"/>
  <c r="DI118" i="16"/>
  <c r="DJ118" i="16"/>
  <c r="DK118" i="16"/>
  <c r="DL118" i="16"/>
  <c r="DM118" i="16"/>
  <c r="DI119" i="16"/>
  <c r="DJ119" i="16"/>
  <c r="DK119" i="16"/>
  <c r="DL119" i="16"/>
  <c r="DM119" i="16"/>
  <c r="DI123" i="16"/>
  <c r="DJ123" i="16"/>
  <c r="DK123" i="16"/>
  <c r="DL123" i="16"/>
  <c r="DM123" i="16"/>
  <c r="DI125" i="16"/>
  <c r="DJ125" i="16"/>
  <c r="DK125" i="16"/>
  <c r="DL125" i="16"/>
  <c r="DM125" i="16"/>
  <c r="DI126" i="16"/>
  <c r="DJ126" i="16"/>
  <c r="DK126" i="16"/>
  <c r="DL126" i="16"/>
  <c r="DM126" i="16"/>
  <c r="DI130" i="16"/>
  <c r="DJ130" i="16"/>
  <c r="DK130" i="16"/>
  <c r="DL130" i="16"/>
  <c r="DM130" i="16"/>
  <c r="DI132" i="16"/>
  <c r="DJ132" i="16"/>
  <c r="DK132" i="16"/>
  <c r="DL132" i="16"/>
  <c r="DM132" i="16"/>
  <c r="DI133" i="16"/>
  <c r="DJ133" i="16"/>
  <c r="DK133" i="16"/>
  <c r="DL133" i="16"/>
  <c r="DM133" i="16"/>
  <c r="DI136" i="16"/>
  <c r="DJ136" i="16"/>
  <c r="DK136" i="16"/>
  <c r="DL136" i="16"/>
  <c r="DM136" i="16"/>
  <c r="DI137" i="16"/>
  <c r="DJ137" i="16"/>
  <c r="DK137" i="16"/>
  <c r="DL137" i="16"/>
  <c r="DM137" i="16"/>
  <c r="DI138" i="16"/>
  <c r="DJ138" i="16"/>
  <c r="DK138" i="16"/>
  <c r="DL138" i="16"/>
  <c r="DM138" i="16"/>
  <c r="DI139" i="16"/>
  <c r="DJ139" i="16"/>
  <c r="DK139" i="16"/>
  <c r="DL139" i="16"/>
  <c r="DM139" i="16"/>
  <c r="DI144" i="16"/>
  <c r="DJ144" i="16"/>
  <c r="DK144" i="16"/>
  <c r="DL144" i="16"/>
  <c r="DM144" i="16"/>
  <c r="DI146" i="16"/>
  <c r="DJ146" i="16"/>
  <c r="DK146" i="16"/>
  <c r="DL146" i="16"/>
  <c r="DM146" i="16"/>
  <c r="DI147" i="16"/>
  <c r="DJ147" i="16"/>
  <c r="DK147" i="16"/>
  <c r="DL147" i="16"/>
  <c r="DM147" i="16"/>
  <c r="DI148" i="16"/>
  <c r="DJ148" i="16"/>
  <c r="DK148" i="16"/>
  <c r="DL148" i="16"/>
  <c r="DM148" i="16"/>
  <c r="DI149" i="16"/>
  <c r="DJ149" i="16"/>
  <c r="DK149" i="16"/>
  <c r="DL149" i="16"/>
  <c r="DM149" i="16"/>
  <c r="DI152" i="16"/>
  <c r="DJ152" i="16"/>
  <c r="DK152" i="16"/>
  <c r="DL152" i="16"/>
  <c r="DM152" i="16"/>
  <c r="DI153" i="16"/>
  <c r="DJ153" i="16"/>
  <c r="DK153" i="16"/>
  <c r="DL153" i="16"/>
  <c r="DM153" i="16"/>
  <c r="DI155" i="16"/>
  <c r="DJ155" i="16"/>
  <c r="DK155" i="16"/>
  <c r="DL155" i="16"/>
  <c r="DM155" i="16"/>
  <c r="DI156" i="16"/>
  <c r="DJ156" i="16"/>
  <c r="DK156" i="16"/>
  <c r="DL156" i="16"/>
  <c r="DM156" i="16"/>
  <c r="DI157" i="16"/>
  <c r="DJ157" i="16"/>
  <c r="DK157" i="16"/>
  <c r="DL157" i="16"/>
  <c r="DM157" i="16"/>
  <c r="DI158" i="16"/>
  <c r="DJ158" i="16"/>
  <c r="DK158" i="16"/>
  <c r="DL158" i="16"/>
  <c r="DM158" i="16"/>
  <c r="DI159" i="16"/>
  <c r="DJ159" i="16"/>
  <c r="DK159" i="16"/>
  <c r="DL159" i="16"/>
  <c r="DM159" i="16"/>
  <c r="DI160" i="16"/>
  <c r="DJ160" i="16"/>
  <c r="DK160" i="16"/>
  <c r="DL160" i="16"/>
  <c r="DM160" i="16"/>
  <c r="DI162" i="16"/>
  <c r="DJ162" i="16"/>
  <c r="DK162" i="16"/>
  <c r="DL162" i="16"/>
  <c r="DM162" i="16"/>
  <c r="DI163" i="16"/>
  <c r="DJ163" i="16"/>
  <c r="DK163" i="16"/>
  <c r="DL163" i="16"/>
  <c r="DM163" i="16"/>
  <c r="DI164" i="16"/>
  <c r="DJ164" i="16"/>
  <c r="DK164" i="16"/>
  <c r="DL164" i="16"/>
  <c r="DM164" i="16"/>
  <c r="DI165" i="16"/>
  <c r="DJ165" i="16"/>
  <c r="DK165" i="16"/>
  <c r="DL165" i="16"/>
  <c r="DM165" i="16"/>
  <c r="DI166" i="16"/>
  <c r="DJ166" i="16"/>
  <c r="DK166" i="16"/>
  <c r="DL166" i="16"/>
  <c r="DM166" i="16"/>
  <c r="DI167" i="16"/>
  <c r="DJ167" i="16"/>
  <c r="DK167" i="16"/>
  <c r="DL167" i="16"/>
  <c r="DM167" i="16"/>
  <c r="DI168" i="16"/>
  <c r="DJ168" i="16"/>
  <c r="DK168" i="16"/>
  <c r="DL168" i="16"/>
  <c r="DM168" i="16"/>
  <c r="DI169" i="16"/>
  <c r="DJ169" i="16"/>
  <c r="DK169" i="16"/>
  <c r="DL169" i="16"/>
  <c r="DM169" i="16"/>
  <c r="DI170" i="16"/>
  <c r="DJ170" i="16"/>
  <c r="DK170" i="16"/>
  <c r="DL170" i="16"/>
  <c r="DM170" i="16"/>
  <c r="DI172" i="16"/>
  <c r="DJ172" i="16"/>
  <c r="DK172" i="16"/>
  <c r="DL172" i="16"/>
  <c r="DM172" i="16"/>
  <c r="DI173" i="16"/>
  <c r="DJ173" i="16"/>
  <c r="DK173" i="16"/>
  <c r="DL173" i="16"/>
  <c r="DM173" i="16"/>
  <c r="DI174" i="16"/>
  <c r="DJ174" i="16"/>
  <c r="DK174" i="16"/>
  <c r="DL174" i="16"/>
  <c r="DM174" i="16"/>
  <c r="DI175" i="16"/>
  <c r="DJ175" i="16"/>
  <c r="DK175" i="16"/>
  <c r="DL175" i="16"/>
  <c r="DM175" i="16"/>
  <c r="DI176" i="16"/>
  <c r="DJ176" i="16"/>
  <c r="DK176" i="16"/>
  <c r="DL176" i="16"/>
  <c r="DM176" i="16"/>
  <c r="DI177" i="16"/>
  <c r="DJ177" i="16"/>
  <c r="DK177" i="16"/>
  <c r="DL177" i="16"/>
  <c r="DM177" i="16"/>
  <c r="DI178" i="16"/>
  <c r="DJ178" i="16"/>
  <c r="DK178" i="16"/>
  <c r="DL178" i="16"/>
  <c r="DM178" i="16"/>
  <c r="DI179" i="16"/>
  <c r="DJ179" i="16"/>
  <c r="DK179" i="16"/>
  <c r="DL179" i="16"/>
  <c r="DM179" i="16"/>
  <c r="DI180" i="16"/>
  <c r="DJ180" i="16"/>
  <c r="DK180" i="16"/>
  <c r="DL180" i="16"/>
  <c r="DM180" i="16"/>
  <c r="DI182" i="16"/>
  <c r="DJ182" i="16"/>
  <c r="DK182" i="16"/>
  <c r="DL182" i="16"/>
  <c r="DM182" i="16"/>
  <c r="DI183" i="16"/>
  <c r="DJ183" i="16"/>
  <c r="DK183" i="16"/>
  <c r="DL183" i="16"/>
  <c r="DM183" i="16"/>
  <c r="DI184" i="16"/>
  <c r="DJ184" i="16"/>
  <c r="DK184" i="16"/>
  <c r="DL184" i="16"/>
  <c r="DM184" i="16"/>
  <c r="DI185" i="16"/>
  <c r="DJ185" i="16"/>
  <c r="DK185" i="16"/>
  <c r="DL185" i="16"/>
  <c r="DM185" i="16"/>
  <c r="DI186" i="16"/>
  <c r="DJ186" i="16"/>
  <c r="DK186" i="16"/>
  <c r="DL186" i="16"/>
  <c r="DM186" i="16"/>
  <c r="DI187" i="16"/>
  <c r="DJ187" i="16"/>
  <c r="DK187" i="16"/>
  <c r="DL187" i="16"/>
  <c r="DM187" i="16"/>
  <c r="DI188" i="16"/>
  <c r="DJ188" i="16"/>
  <c r="DK188" i="16"/>
  <c r="DL188" i="16"/>
  <c r="DM188" i="16"/>
  <c r="DI192" i="16"/>
  <c r="DJ192" i="16"/>
  <c r="DK192" i="16"/>
  <c r="DL192" i="16"/>
  <c r="DM192" i="16"/>
  <c r="DI193" i="16"/>
  <c r="DJ193" i="16"/>
  <c r="DK193" i="16"/>
  <c r="DL193" i="16"/>
  <c r="DM193" i="16"/>
  <c r="DI194" i="16"/>
  <c r="DJ194" i="16"/>
  <c r="DK194" i="16"/>
  <c r="DL194" i="16"/>
  <c r="DM194" i="16"/>
  <c r="DI195" i="16"/>
  <c r="DJ195" i="16"/>
  <c r="DK195" i="16"/>
  <c r="DL195" i="16"/>
  <c r="DM195" i="16"/>
  <c r="DI198" i="16"/>
  <c r="DJ198" i="16"/>
  <c r="DK198" i="16"/>
  <c r="DL198" i="16"/>
  <c r="DM198" i="16"/>
  <c r="DI199" i="16"/>
  <c r="DJ199" i="16"/>
  <c r="DK199" i="16"/>
  <c r="DL199" i="16"/>
  <c r="DM199" i="16"/>
  <c r="DI200" i="16"/>
  <c r="DJ200" i="16"/>
  <c r="DK200" i="16"/>
  <c r="DL200" i="16"/>
  <c r="DM200" i="16"/>
  <c r="C513" i="13"/>
  <c r="D513" i="13"/>
  <c r="E513" i="13"/>
  <c r="F513" i="13"/>
  <c r="B513" i="13"/>
  <c r="C488" i="13"/>
  <c r="D488" i="13"/>
  <c r="E488" i="13"/>
  <c r="F488" i="13"/>
  <c r="G488" i="13"/>
  <c r="H488" i="13"/>
  <c r="I488" i="13"/>
  <c r="J488" i="13"/>
  <c r="K488" i="13"/>
  <c r="L488" i="13"/>
  <c r="M488" i="13"/>
  <c r="N488" i="13"/>
  <c r="O488" i="13"/>
  <c r="P488" i="13"/>
  <c r="Q488" i="13"/>
  <c r="R488" i="13"/>
  <c r="B488" i="13"/>
  <c r="W463" i="13"/>
  <c r="W462" i="13"/>
  <c r="W461" i="13"/>
  <c r="W460" i="13"/>
  <c r="V463" i="13"/>
  <c r="V462" i="13"/>
  <c r="V461" i="13"/>
  <c r="V460" i="13"/>
  <c r="U463" i="13"/>
  <c r="U462" i="13"/>
  <c r="U461" i="13"/>
  <c r="U460" i="13"/>
  <c r="T463" i="13"/>
  <c r="T462" i="13"/>
  <c r="T461" i="13"/>
  <c r="T460" i="13"/>
  <c r="S463" i="13"/>
  <c r="S462" i="13"/>
  <c r="S461" i="13"/>
  <c r="S460" i="13"/>
  <c r="R463" i="13"/>
  <c r="R462" i="13"/>
  <c r="R461" i="13"/>
  <c r="R460" i="13"/>
  <c r="Q463" i="13"/>
  <c r="Q462" i="13"/>
  <c r="Q461" i="13"/>
  <c r="Q460" i="13"/>
  <c r="P463" i="13"/>
  <c r="P462" i="13"/>
  <c r="P461" i="13"/>
  <c r="P460" i="13"/>
  <c r="O463" i="13"/>
  <c r="O462" i="13"/>
  <c r="O461" i="13"/>
  <c r="O460" i="13"/>
  <c r="N463" i="13"/>
  <c r="N462" i="13"/>
  <c r="N461" i="13"/>
  <c r="N460" i="13"/>
  <c r="M463" i="13"/>
  <c r="M462" i="13"/>
  <c r="M461" i="13"/>
  <c r="M460" i="13"/>
  <c r="L463" i="13"/>
  <c r="L462" i="13"/>
  <c r="L461" i="13"/>
  <c r="L460" i="13"/>
  <c r="K463" i="13"/>
  <c r="K462" i="13"/>
  <c r="K461" i="13"/>
  <c r="K460" i="13"/>
  <c r="J463" i="13"/>
  <c r="J462" i="13"/>
  <c r="J461" i="13"/>
  <c r="J460" i="13"/>
  <c r="I463" i="13"/>
  <c r="I462" i="13"/>
  <c r="I461" i="13"/>
  <c r="I460" i="13"/>
  <c r="H463" i="13"/>
  <c r="H462" i="13"/>
  <c r="H461" i="13"/>
  <c r="H460" i="13"/>
  <c r="G463" i="13"/>
  <c r="G462" i="13"/>
  <c r="G461" i="13"/>
  <c r="G460" i="13"/>
  <c r="F463" i="13"/>
  <c r="F462" i="13"/>
  <c r="F461" i="13"/>
  <c r="F460" i="13"/>
  <c r="E463" i="13"/>
  <c r="E462" i="13"/>
  <c r="E461" i="13"/>
  <c r="E460" i="13"/>
  <c r="D463" i="13"/>
  <c r="D462" i="13"/>
  <c r="D461" i="13"/>
  <c r="D460" i="13"/>
  <c r="D444" i="13"/>
  <c r="E444" i="13"/>
  <c r="F444" i="13"/>
  <c r="G444" i="13"/>
  <c r="H444" i="13"/>
  <c r="I444" i="13"/>
  <c r="J444" i="13"/>
  <c r="K444" i="13"/>
  <c r="L444" i="13"/>
  <c r="M444" i="13"/>
  <c r="N444" i="13"/>
  <c r="O444" i="13"/>
  <c r="P444" i="13"/>
  <c r="Q444" i="13"/>
  <c r="R444" i="13"/>
  <c r="S444" i="13"/>
  <c r="T444" i="13"/>
  <c r="U444" i="13"/>
  <c r="V444" i="13"/>
  <c r="W444" i="13"/>
  <c r="X444" i="13"/>
  <c r="Y444" i="13"/>
  <c r="Z444" i="13"/>
  <c r="AA444" i="13"/>
  <c r="AB444" i="13"/>
  <c r="AC444" i="13"/>
  <c r="AD444" i="13"/>
  <c r="AE444" i="13"/>
  <c r="AF444" i="13"/>
  <c r="AG444" i="13"/>
  <c r="AH444" i="13"/>
  <c r="AI444" i="13"/>
  <c r="AJ444" i="13"/>
  <c r="AK444" i="13"/>
  <c r="AL444" i="13"/>
  <c r="AM444" i="13"/>
  <c r="AN444" i="13"/>
  <c r="AO444" i="13"/>
  <c r="AP444" i="13"/>
  <c r="AQ444" i="13"/>
  <c r="AR444" i="13"/>
  <c r="AS444" i="13"/>
  <c r="AT444" i="13"/>
  <c r="AU444" i="13"/>
  <c r="AV444" i="13"/>
  <c r="AW444" i="13"/>
  <c r="AX444" i="13"/>
  <c r="AY444" i="13"/>
  <c r="AZ444" i="13"/>
  <c r="C444" i="13"/>
  <c r="D419" i="13"/>
  <c r="E419" i="13"/>
  <c r="F419" i="13"/>
  <c r="G419" i="13"/>
  <c r="H419" i="13"/>
  <c r="I419" i="13"/>
  <c r="J419" i="13"/>
  <c r="K419" i="13"/>
  <c r="L419" i="13"/>
  <c r="M419" i="13"/>
  <c r="N419" i="13"/>
  <c r="O419" i="13"/>
  <c r="P419" i="13"/>
  <c r="Q419" i="13"/>
  <c r="R419" i="13"/>
  <c r="S419" i="13"/>
  <c r="T419" i="13"/>
  <c r="U419" i="13"/>
  <c r="V419" i="13"/>
  <c r="W419" i="13"/>
  <c r="X419" i="13"/>
  <c r="Y419" i="13"/>
  <c r="Z419" i="13"/>
  <c r="AA419" i="13"/>
  <c r="AB419" i="13"/>
  <c r="AC419" i="13"/>
  <c r="AD419" i="13"/>
  <c r="AE419" i="13"/>
  <c r="AF419" i="13"/>
  <c r="AG419" i="13"/>
  <c r="AH419" i="13"/>
  <c r="AI419" i="13"/>
  <c r="AJ419" i="13"/>
  <c r="AK419" i="13"/>
  <c r="AL419" i="13"/>
  <c r="AM419" i="13"/>
  <c r="AN419" i="13"/>
  <c r="AO419" i="13"/>
  <c r="AP419" i="13"/>
  <c r="AQ419" i="13"/>
  <c r="AR419" i="13"/>
  <c r="AS419" i="13"/>
  <c r="AT419" i="13"/>
  <c r="AU419" i="13"/>
  <c r="C419" i="13"/>
  <c r="C408" i="13"/>
  <c r="D408" i="13"/>
  <c r="E408" i="13"/>
  <c r="B408" i="13"/>
  <c r="C383" i="13"/>
  <c r="D383" i="13"/>
  <c r="E383" i="13"/>
  <c r="B383" i="13"/>
  <c r="C358" i="13"/>
  <c r="D358" i="13"/>
  <c r="E358" i="13"/>
  <c r="B358" i="13"/>
  <c r="C332" i="13"/>
  <c r="D332" i="13"/>
  <c r="E332" i="13"/>
  <c r="F332" i="13"/>
  <c r="G332" i="13"/>
  <c r="H332" i="13"/>
  <c r="I332" i="13"/>
  <c r="R332" i="13"/>
  <c r="S332" i="13"/>
  <c r="T332" i="13"/>
  <c r="U332" i="13"/>
  <c r="X332" i="13"/>
  <c r="Y332" i="13"/>
  <c r="Z332" i="13"/>
  <c r="AA332" i="13"/>
  <c r="AB332" i="13"/>
  <c r="AC332" i="13"/>
  <c r="AD332" i="13"/>
  <c r="AE332" i="13"/>
  <c r="AF332" i="13"/>
  <c r="AG332" i="13"/>
  <c r="AH332" i="13"/>
  <c r="AI332" i="13"/>
  <c r="AJ332" i="13"/>
  <c r="AK332" i="13"/>
  <c r="AL332" i="13"/>
  <c r="AM332" i="13"/>
  <c r="AN332" i="13"/>
  <c r="AO332" i="13"/>
  <c r="AP332" i="13"/>
  <c r="AR332" i="13"/>
  <c r="AS332" i="13"/>
  <c r="AT332" i="13"/>
  <c r="B332" i="13"/>
  <c r="Z308" i="13"/>
  <c r="Y308" i="13"/>
  <c r="X308" i="13"/>
  <c r="W308" i="13"/>
  <c r="V308" i="13"/>
  <c r="U308" i="13"/>
  <c r="T308" i="13"/>
  <c r="S308" i="13"/>
  <c r="R308" i="13"/>
  <c r="Q308" i="13"/>
  <c r="P308" i="13"/>
  <c r="O308" i="13"/>
  <c r="N308" i="13"/>
  <c r="M308" i="13"/>
  <c r="L308" i="13"/>
  <c r="K308" i="13"/>
  <c r="J308" i="13"/>
  <c r="I308" i="13"/>
  <c r="H308" i="13"/>
  <c r="G308" i="13"/>
  <c r="F308" i="13"/>
  <c r="E308" i="13"/>
  <c r="D308" i="13"/>
  <c r="C308" i="13"/>
  <c r="B308" i="13"/>
  <c r="C283" i="13"/>
  <c r="D283" i="13"/>
  <c r="E283" i="13"/>
  <c r="F283" i="13"/>
  <c r="B283" i="13"/>
  <c r="C256" i="13"/>
  <c r="D256" i="13"/>
  <c r="E256" i="13"/>
  <c r="F256" i="13"/>
  <c r="G256" i="13"/>
  <c r="H256" i="13"/>
  <c r="I256" i="13"/>
  <c r="B256" i="13"/>
  <c r="C231" i="13"/>
  <c r="D231" i="13"/>
  <c r="E231" i="13"/>
  <c r="F231" i="13"/>
  <c r="G231" i="13"/>
  <c r="B231" i="13"/>
  <c r="AJ221" i="13"/>
  <c r="D221" i="13"/>
  <c r="E221" i="13"/>
  <c r="F221" i="13"/>
  <c r="G221" i="13"/>
  <c r="H221" i="13"/>
  <c r="I221" i="13"/>
  <c r="J221" i="13"/>
  <c r="K221" i="13"/>
  <c r="M221" i="13"/>
  <c r="N221" i="13"/>
  <c r="O221" i="13"/>
  <c r="P221" i="13"/>
  <c r="Q221" i="13"/>
  <c r="R221" i="13"/>
  <c r="S221" i="13"/>
  <c r="T221" i="13"/>
  <c r="U221" i="13"/>
  <c r="AA221" i="13"/>
  <c r="AB221" i="13"/>
  <c r="AC221" i="13"/>
  <c r="AD221" i="13"/>
  <c r="AE221" i="13"/>
  <c r="AF221" i="13"/>
  <c r="AG221" i="13"/>
  <c r="AH221" i="13"/>
  <c r="AI221" i="13"/>
  <c r="AK221" i="13"/>
  <c r="AL221" i="13"/>
  <c r="AM221" i="13"/>
  <c r="AN221" i="13"/>
  <c r="AO221" i="13"/>
  <c r="C221" i="13"/>
  <c r="C196" i="13"/>
  <c r="D196" i="13"/>
  <c r="E196" i="13"/>
  <c r="F196" i="13"/>
  <c r="G196" i="13"/>
  <c r="H196" i="13"/>
  <c r="I196" i="13"/>
  <c r="J196" i="13"/>
  <c r="K196" i="13"/>
  <c r="L196" i="13"/>
  <c r="M196" i="13"/>
  <c r="N196" i="13"/>
  <c r="O196" i="13"/>
  <c r="P196" i="13"/>
  <c r="B196" i="13"/>
  <c r="R172" i="13"/>
  <c r="C172" i="13"/>
  <c r="D172" i="13"/>
  <c r="E172" i="13"/>
  <c r="F172" i="13"/>
  <c r="G172" i="13"/>
  <c r="H172" i="13"/>
  <c r="I172" i="13"/>
  <c r="J172" i="13"/>
  <c r="K172" i="13"/>
  <c r="L172" i="13"/>
  <c r="M172" i="13"/>
  <c r="N172" i="13"/>
  <c r="O172" i="13"/>
  <c r="P172" i="13"/>
  <c r="Q172" i="13"/>
  <c r="B172" i="13"/>
  <c r="L146" i="13"/>
  <c r="M146" i="13"/>
  <c r="N146" i="13"/>
  <c r="O146" i="13"/>
  <c r="P146" i="13"/>
  <c r="Q146" i="13"/>
  <c r="R146" i="13"/>
  <c r="S146" i="13"/>
  <c r="T146" i="13"/>
  <c r="U146" i="13"/>
  <c r="V146" i="13"/>
  <c r="W146" i="13"/>
  <c r="X146" i="13"/>
  <c r="Y146" i="13"/>
  <c r="Z146" i="13"/>
  <c r="AA146" i="13"/>
  <c r="AB146" i="13"/>
  <c r="AC146" i="13"/>
  <c r="AD146" i="13"/>
  <c r="AE146" i="13"/>
  <c r="AF146" i="13"/>
  <c r="AG146" i="13"/>
  <c r="AH146" i="13"/>
  <c r="AI146" i="13"/>
  <c r="AJ146" i="13"/>
  <c r="AK146" i="13"/>
  <c r="AL146" i="13"/>
  <c r="AM146" i="13"/>
  <c r="AN146" i="13"/>
  <c r="AO146" i="13"/>
  <c r="AP146" i="13"/>
  <c r="AQ146" i="13"/>
  <c r="AR146" i="13"/>
  <c r="AS146" i="13"/>
  <c r="AT146" i="13"/>
  <c r="AU146" i="13"/>
  <c r="AV146" i="13"/>
  <c r="AW146" i="13"/>
  <c r="AX146" i="13"/>
  <c r="AY146" i="13"/>
  <c r="AZ146" i="13"/>
  <c r="BA146" i="13"/>
  <c r="BB146" i="13"/>
  <c r="BC146" i="13"/>
  <c r="BD146" i="13"/>
  <c r="BE146" i="13"/>
  <c r="BF146" i="13"/>
  <c r="BG146" i="13"/>
  <c r="BH146" i="13"/>
  <c r="BI146" i="13"/>
  <c r="BJ146" i="13"/>
  <c r="BK146" i="13"/>
  <c r="BL146" i="13"/>
  <c r="BM146" i="13"/>
  <c r="BN146" i="13"/>
  <c r="BO146" i="13"/>
  <c r="BP146" i="13"/>
  <c r="BQ146" i="13"/>
  <c r="BR146" i="13"/>
  <c r="BS146" i="13"/>
  <c r="BT146" i="13"/>
  <c r="BU146" i="13"/>
  <c r="BV146" i="13"/>
  <c r="BW146" i="13"/>
  <c r="BX146" i="13"/>
  <c r="BY146" i="13"/>
  <c r="BZ146" i="13"/>
  <c r="CA146" i="13"/>
  <c r="CB146" i="13"/>
  <c r="C146" i="13"/>
  <c r="D146" i="13"/>
  <c r="E146" i="13"/>
  <c r="F146" i="13"/>
  <c r="G146" i="13"/>
  <c r="B146" i="13"/>
  <c r="K97" i="13"/>
  <c r="L97" i="13"/>
  <c r="M97" i="13"/>
  <c r="N97" i="13"/>
  <c r="O97" i="13"/>
  <c r="P97" i="13"/>
  <c r="Q97" i="13"/>
  <c r="R97" i="13"/>
  <c r="S97" i="13"/>
  <c r="T97" i="13"/>
  <c r="U97" i="13"/>
  <c r="V97" i="13"/>
  <c r="W97" i="13"/>
  <c r="X97" i="13"/>
  <c r="Y97" i="13"/>
  <c r="Z97" i="13"/>
  <c r="AA97" i="13"/>
  <c r="AB97" i="13"/>
  <c r="AC97" i="13"/>
  <c r="AD97" i="13"/>
  <c r="AE97" i="13"/>
  <c r="AF97" i="13"/>
  <c r="AG97" i="13"/>
  <c r="AH97" i="13"/>
  <c r="AI97" i="13"/>
  <c r="AJ97" i="13"/>
  <c r="AK97" i="13"/>
  <c r="AL97" i="13"/>
  <c r="AM97" i="13"/>
  <c r="AN97" i="13"/>
  <c r="AO97" i="13"/>
  <c r="AP97" i="13"/>
  <c r="AQ97" i="13"/>
  <c r="AR97" i="13"/>
  <c r="AS97" i="13"/>
  <c r="AT97" i="13"/>
  <c r="AU97" i="13"/>
  <c r="AV97" i="13"/>
  <c r="AW97" i="13"/>
  <c r="AX97" i="13"/>
  <c r="AY97" i="13"/>
  <c r="AZ97" i="13"/>
  <c r="BA97" i="13"/>
  <c r="BB97" i="13"/>
  <c r="D97" i="13"/>
  <c r="E97" i="13"/>
  <c r="F97" i="13"/>
  <c r="G97" i="13"/>
  <c r="H97" i="13"/>
  <c r="I97" i="13"/>
  <c r="J97" i="13"/>
  <c r="C86" i="13"/>
  <c r="D86" i="13"/>
  <c r="E86" i="13"/>
  <c r="F86" i="13"/>
  <c r="G86" i="13"/>
  <c r="H86" i="13"/>
  <c r="I86" i="13"/>
  <c r="J86" i="13"/>
  <c r="K86" i="13"/>
  <c r="L86" i="13"/>
  <c r="M86" i="13"/>
  <c r="N86" i="13"/>
  <c r="O86" i="13"/>
  <c r="P86" i="13"/>
  <c r="Q86" i="13"/>
  <c r="R86" i="13"/>
  <c r="S86" i="13"/>
  <c r="T86" i="13"/>
  <c r="U86" i="13"/>
  <c r="V86" i="13"/>
  <c r="W86" i="13"/>
  <c r="X86" i="13"/>
  <c r="Y86" i="13"/>
  <c r="Z86" i="13"/>
  <c r="AA86" i="13"/>
  <c r="AB86" i="13"/>
  <c r="AC86" i="13"/>
  <c r="AD86" i="13"/>
  <c r="AE86" i="13"/>
  <c r="AF86" i="13"/>
  <c r="AG86" i="13"/>
  <c r="AH86" i="13"/>
  <c r="B86" i="13"/>
  <c r="H23" i="13"/>
  <c r="I23" i="13"/>
  <c r="H28" i="13"/>
  <c r="I28" i="13"/>
  <c r="J28" i="13"/>
  <c r="N28" i="13"/>
  <c r="O28" i="13"/>
  <c r="P28" i="13"/>
  <c r="Q28" i="13"/>
  <c r="R28" i="13"/>
  <c r="S28" i="13"/>
  <c r="T28" i="13"/>
  <c r="U28" i="13"/>
  <c r="V28" i="13"/>
  <c r="W28" i="13"/>
  <c r="X28" i="13"/>
  <c r="Y28" i="13"/>
  <c r="Z28" i="13"/>
  <c r="H44" i="13"/>
  <c r="I44" i="13"/>
  <c r="J44" i="13"/>
  <c r="K44" i="13"/>
  <c r="L44" i="13"/>
  <c r="M44" i="13"/>
  <c r="N44" i="13"/>
  <c r="O44" i="13"/>
  <c r="P44" i="13"/>
  <c r="Q44" i="13"/>
  <c r="H54" i="13"/>
  <c r="I54" i="13"/>
  <c r="J54" i="13"/>
  <c r="K54" i="13"/>
  <c r="L54" i="13"/>
  <c r="M54" i="13"/>
  <c r="N54" i="13"/>
  <c r="O54" i="13"/>
  <c r="P54" i="13"/>
  <c r="H64" i="13"/>
  <c r="I64" i="13"/>
  <c r="J64" i="13"/>
  <c r="K64" i="13"/>
  <c r="L64" i="13"/>
  <c r="M64" i="13"/>
  <c r="N64" i="13"/>
  <c r="O64" i="13"/>
  <c r="P64" i="13"/>
  <c r="Q64" i="13"/>
  <c r="C75" i="13"/>
  <c r="D75" i="13"/>
  <c r="E75" i="13"/>
  <c r="F75" i="13"/>
  <c r="B75" i="13"/>
  <c r="C64" i="13"/>
  <c r="D64" i="13"/>
  <c r="E64" i="13"/>
  <c r="F64" i="13"/>
  <c r="G64" i="13"/>
  <c r="B64" i="13"/>
  <c r="C54" i="13"/>
  <c r="D54" i="13"/>
  <c r="E54" i="13"/>
  <c r="F54" i="13"/>
  <c r="G54" i="13"/>
  <c r="B54" i="13"/>
  <c r="C44" i="13"/>
  <c r="D44" i="13"/>
  <c r="E44" i="13"/>
  <c r="F44" i="13"/>
  <c r="G44" i="13"/>
  <c r="B44" i="13"/>
  <c r="C28" i="13"/>
  <c r="D28" i="13"/>
  <c r="E28" i="13"/>
  <c r="F28" i="13"/>
  <c r="G28" i="13"/>
  <c r="B28" i="13"/>
  <c r="C23" i="13"/>
  <c r="D23" i="13"/>
  <c r="E23" i="13"/>
  <c r="F23" i="13"/>
  <c r="G23" i="13"/>
  <c r="B23" i="13"/>
  <c r="G76" i="10"/>
  <c r="G55" i="10"/>
  <c r="G49" i="10"/>
  <c r="G46" i="10"/>
  <c r="G41" i="10"/>
  <c r="G40" i="10"/>
  <c r="G37" i="10"/>
  <c r="G35" i="10"/>
  <c r="G16" i="10"/>
  <c r="G15" i="10"/>
  <c r="G14" i="10"/>
  <c r="G13" i="10"/>
  <c r="G7" i="10"/>
  <c r="Y64" i="9"/>
  <c r="X64" i="9"/>
  <c r="W64" i="9"/>
  <c r="V64" i="9"/>
  <c r="U64" i="9"/>
  <c r="Y63" i="9"/>
  <c r="X63" i="9"/>
  <c r="W63" i="9"/>
  <c r="V63" i="9"/>
  <c r="U63" i="9"/>
  <c r="Y62" i="9"/>
  <c r="X62" i="9"/>
  <c r="W62" i="9"/>
  <c r="V62" i="9"/>
  <c r="U62" i="9"/>
  <c r="Y61" i="9"/>
  <c r="X61" i="9"/>
  <c r="W61" i="9"/>
  <c r="V61" i="9"/>
  <c r="U61" i="9"/>
  <c r="Y60" i="9"/>
  <c r="X60" i="9"/>
  <c r="W60" i="9"/>
  <c r="V60" i="9"/>
  <c r="U60" i="9"/>
  <c r="Y59" i="9"/>
  <c r="X59" i="9"/>
  <c r="W59" i="9"/>
  <c r="V59" i="9"/>
  <c r="U59" i="9"/>
  <c r="Y58" i="9"/>
  <c r="X58" i="9"/>
  <c r="W58" i="9"/>
  <c r="V58" i="9"/>
  <c r="U58" i="9"/>
  <c r="Y57" i="9"/>
  <c r="X57" i="9"/>
  <c r="W57" i="9"/>
  <c r="V57" i="9"/>
  <c r="U57" i="9"/>
  <c r="Y56" i="9"/>
  <c r="X56" i="9"/>
  <c r="W56" i="9"/>
  <c r="V56" i="9"/>
  <c r="U56" i="9"/>
  <c r="Y55" i="9"/>
  <c r="X55" i="9"/>
  <c r="W55" i="9"/>
  <c r="V55" i="9"/>
  <c r="U55" i="9"/>
  <c r="Y54" i="9"/>
  <c r="X54" i="9"/>
  <c r="W54" i="9"/>
  <c r="V54" i="9"/>
  <c r="U54" i="9"/>
  <c r="Y53" i="9"/>
  <c r="X53" i="9"/>
  <c r="W53" i="9"/>
  <c r="V53" i="9"/>
  <c r="U53" i="9"/>
  <c r="Y52" i="9"/>
  <c r="X52" i="9"/>
  <c r="W52" i="9"/>
  <c r="V52" i="9"/>
  <c r="U52" i="9"/>
  <c r="Y51" i="9"/>
  <c r="X51" i="9"/>
  <c r="W51" i="9"/>
  <c r="V51" i="9"/>
  <c r="U51" i="9"/>
  <c r="Y50" i="9"/>
  <c r="X50" i="9"/>
  <c r="W50" i="9"/>
  <c r="V50" i="9"/>
  <c r="U50" i="9"/>
  <c r="Y49" i="9"/>
  <c r="X49" i="9"/>
  <c r="W49" i="9"/>
  <c r="V49" i="9"/>
  <c r="U49" i="9"/>
  <c r="Y48" i="9"/>
  <c r="X48" i="9"/>
  <c r="W48" i="9"/>
  <c r="V48" i="9"/>
  <c r="U48" i="9"/>
  <c r="Y47" i="9"/>
  <c r="X47" i="9"/>
  <c r="W47" i="9"/>
  <c r="V47" i="9"/>
  <c r="U47" i="9"/>
  <c r="Y46" i="9"/>
  <c r="X46" i="9"/>
  <c r="W46" i="9"/>
  <c r="V46" i="9"/>
  <c r="U46" i="9"/>
  <c r="Y45" i="9"/>
  <c r="X45" i="9"/>
  <c r="W45" i="9"/>
  <c r="V45" i="9"/>
  <c r="U45" i="9"/>
  <c r="Y44" i="9"/>
  <c r="X44" i="9"/>
  <c r="W44" i="9"/>
  <c r="V44" i="9"/>
  <c r="U44" i="9"/>
  <c r="Y43" i="9"/>
  <c r="X43" i="9"/>
  <c r="W43" i="9"/>
  <c r="V43" i="9"/>
  <c r="U43" i="9"/>
  <c r="Y42" i="9"/>
  <c r="X42" i="9"/>
  <c r="W42" i="9"/>
  <c r="V42" i="9"/>
  <c r="U42" i="9"/>
  <c r="Y41" i="9"/>
  <c r="X41" i="9"/>
  <c r="W41" i="9"/>
  <c r="V41" i="9"/>
  <c r="U41" i="9"/>
  <c r="Y40" i="9"/>
  <c r="X40" i="9"/>
  <c r="W40" i="9"/>
  <c r="V40" i="9"/>
  <c r="U40" i="9"/>
  <c r="Y39" i="9"/>
  <c r="X39" i="9"/>
  <c r="W39" i="9"/>
  <c r="V39" i="9"/>
  <c r="U39" i="9"/>
  <c r="Y38" i="9"/>
  <c r="X38" i="9"/>
  <c r="W38" i="9"/>
  <c r="V38" i="9"/>
  <c r="U38" i="9"/>
  <c r="Y37" i="9"/>
  <c r="X37" i="9"/>
  <c r="W37" i="9"/>
  <c r="V37" i="9"/>
  <c r="U37" i="9"/>
  <c r="Y36" i="9"/>
  <c r="X36" i="9"/>
  <c r="W36" i="9"/>
  <c r="V36" i="9"/>
  <c r="U36" i="9"/>
  <c r="Y35" i="9"/>
  <c r="X35" i="9"/>
  <c r="W35" i="9"/>
  <c r="V35" i="9"/>
  <c r="U35" i="9"/>
  <c r="Y34" i="9"/>
  <c r="X34" i="9"/>
  <c r="W34" i="9"/>
  <c r="V34" i="9"/>
  <c r="U34" i="9"/>
  <c r="Y33" i="9"/>
  <c r="X33" i="9"/>
  <c r="W33" i="9"/>
  <c r="V33" i="9"/>
  <c r="U33" i="9"/>
  <c r="Y32" i="9"/>
  <c r="X32" i="9"/>
  <c r="W32" i="9"/>
  <c r="V32" i="9"/>
  <c r="Y31" i="9"/>
  <c r="X31" i="9"/>
  <c r="W31" i="9"/>
  <c r="V31" i="9"/>
  <c r="U31" i="9"/>
  <c r="Y30" i="9"/>
  <c r="X30" i="9"/>
  <c r="W30" i="9"/>
  <c r="V30" i="9"/>
  <c r="U30" i="9"/>
  <c r="Y29" i="9"/>
  <c r="X29" i="9"/>
  <c r="W29" i="9"/>
  <c r="V29" i="9"/>
  <c r="U29" i="9"/>
  <c r="Y28" i="9"/>
  <c r="X28" i="9"/>
  <c r="W28" i="9"/>
  <c r="V28" i="9"/>
  <c r="U28" i="9"/>
  <c r="Y27" i="9"/>
  <c r="X27" i="9"/>
  <c r="W27" i="9"/>
  <c r="V27" i="9"/>
  <c r="U27" i="9"/>
  <c r="Y26" i="9"/>
  <c r="X26" i="9"/>
  <c r="W26" i="9"/>
  <c r="V26" i="9"/>
  <c r="U26" i="9"/>
  <c r="Y25" i="9"/>
  <c r="X25" i="9"/>
  <c r="W25" i="9"/>
  <c r="V25" i="9"/>
  <c r="U25" i="9"/>
  <c r="Y24" i="9"/>
  <c r="X24" i="9"/>
  <c r="W24" i="9"/>
  <c r="V24" i="9"/>
  <c r="U24" i="9"/>
  <c r="Y23" i="9"/>
  <c r="X23" i="9"/>
  <c r="W23" i="9"/>
  <c r="V23" i="9"/>
  <c r="U23" i="9"/>
  <c r="Y22" i="9"/>
  <c r="X22" i="9"/>
  <c r="W22" i="9"/>
  <c r="V22" i="9"/>
  <c r="U22" i="9"/>
  <c r="Y21" i="9"/>
  <c r="X21" i="9"/>
  <c r="W21" i="9"/>
  <c r="V21" i="9"/>
  <c r="U21" i="9"/>
  <c r="Y20" i="9"/>
  <c r="X20" i="9"/>
  <c r="W20" i="9"/>
  <c r="V20" i="9"/>
  <c r="U20" i="9"/>
  <c r="Y19" i="9"/>
  <c r="X19" i="9"/>
  <c r="W19" i="9"/>
  <c r="V19" i="9"/>
  <c r="U19" i="9"/>
  <c r="Y18" i="9"/>
  <c r="X18" i="9"/>
  <c r="W18" i="9"/>
  <c r="V18" i="9"/>
  <c r="U18" i="9"/>
  <c r="Y17" i="9"/>
  <c r="X17" i="9"/>
  <c r="W17" i="9"/>
  <c r="V17" i="9"/>
  <c r="U17" i="9"/>
  <c r="Y15" i="9"/>
  <c r="X15" i="9"/>
  <c r="W15" i="9"/>
  <c r="V15" i="9"/>
  <c r="U15" i="9"/>
  <c r="Y14" i="9"/>
  <c r="X14" i="9"/>
  <c r="W14" i="9"/>
  <c r="V14" i="9"/>
  <c r="U14" i="9"/>
  <c r="Y13" i="9"/>
  <c r="X13" i="9"/>
  <c r="W13" i="9"/>
  <c r="V13" i="9"/>
  <c r="U13" i="9"/>
  <c r="Y12" i="9"/>
  <c r="X12" i="9"/>
  <c r="W12" i="9"/>
  <c r="V12" i="9"/>
  <c r="U12" i="9"/>
  <c r="Y11" i="9"/>
  <c r="X11" i="9"/>
  <c r="W11" i="9"/>
  <c r="V11" i="9"/>
  <c r="U11" i="9"/>
  <c r="Y10" i="9"/>
  <c r="X10" i="9"/>
  <c r="W10" i="9"/>
  <c r="V10" i="9"/>
  <c r="U10" i="9"/>
  <c r="Y9" i="9"/>
  <c r="X9" i="9"/>
  <c r="W9" i="9"/>
  <c r="V9" i="9"/>
  <c r="U9" i="9"/>
  <c r="Y8" i="9"/>
  <c r="X8" i="9"/>
  <c r="W8" i="9"/>
  <c r="V8" i="9"/>
  <c r="U8" i="9"/>
</calcChain>
</file>

<file path=xl/comments1.xml><?xml version="1.0" encoding="utf-8"?>
<comments xmlns="http://schemas.openxmlformats.org/spreadsheetml/2006/main">
  <authors>
    <author>SchulerK</author>
  </authors>
  <commentList>
    <comment ref="N66" authorId="0">
      <text>
        <r>
          <rPr>
            <b/>
            <sz val="8"/>
            <color indexed="81"/>
            <rFont val="Tahoma"/>
            <family val="2"/>
          </rPr>
          <t>SchulerK:</t>
        </r>
        <r>
          <rPr>
            <sz val="8"/>
            <color indexed="81"/>
            <rFont val="Tahoma"/>
            <family val="2"/>
          </rPr>
          <t xml:space="preserve">
Restrictions existed in the 1930s for issuers of securities wishing to use the securities for exporting capital</t>
        </r>
      </text>
    </comment>
  </commentList>
</comments>
</file>

<file path=xl/sharedStrings.xml><?xml version="1.0" encoding="utf-8"?>
<sst xmlns="http://schemas.openxmlformats.org/spreadsheetml/2006/main" count="4167" uniqueCount="1122">
  <si>
    <t>An Analysis of the Performance of Currency Boards: Data Workbook</t>
  </si>
  <si>
    <t>by Rachmiel Joseph Naness</t>
  </si>
  <si>
    <t>Sheet</t>
  </si>
  <si>
    <t>Description</t>
  </si>
  <si>
    <t>Copyrighted data?</t>
  </si>
  <si>
    <t>Inflation</t>
  </si>
  <si>
    <t>Inflation with three sections 1. All years 2. Only displays currency board era data 3. Only displays non-currency board era data</t>
  </si>
  <si>
    <t>Yes,  not publishable</t>
  </si>
  <si>
    <t>Deficit</t>
  </si>
  <si>
    <t>Deficit with three sections 1. All years 2. Only displays currency board era data 3. Only displays non-currency board era data</t>
  </si>
  <si>
    <t>GDP Person % Change</t>
  </si>
  <si>
    <t>The GDP Per Person Percent Change By Year with three sections 1. All years 2. Only displays currency board era data 3. Only displays non-currency board era data</t>
  </si>
  <si>
    <t>For Reserves % Money Base</t>
  </si>
  <si>
    <t>Foreign Reserves as a Percentage of the Monetary Base with three sections 1. All years 2. Only displays currency board era data 3. Only displays non-currency board era data</t>
  </si>
  <si>
    <t>Yes, but permitted by source(s) to be published</t>
  </si>
  <si>
    <t>Financial Crises All</t>
  </si>
  <si>
    <t>Table with Financial Crises and the years for currency and non-currency board periods</t>
  </si>
  <si>
    <t>Financial Crises Cy Bds</t>
  </si>
  <si>
    <t>Financial crises in currency boards</t>
  </si>
  <si>
    <t>Exchange Rates</t>
  </si>
  <si>
    <t>Exchange Rates set 10, 20, 30, etc. years after the end of the currency board era</t>
  </si>
  <si>
    <t>No</t>
  </si>
  <si>
    <t>Exchange Rates Original</t>
  </si>
  <si>
    <t>Has the original exchange rate during and after the currency board era</t>
  </si>
  <si>
    <t>ER Cy Bd Changes</t>
  </si>
  <si>
    <t>Contains the list of currency board changes by year for all currency boards</t>
  </si>
  <si>
    <t>Convertibility</t>
  </si>
  <si>
    <t>Contains the data on covertibility with a 0,1,2,3 or 4 depending on repressed or full convertibility</t>
  </si>
  <si>
    <t>This workbook is part of a paper by Rachmiel Joseph Naness:</t>
  </si>
  <si>
    <t>"An Analysis of the Performance of Currency Boards"</t>
  </si>
  <si>
    <t>http://krieger.jhu.edu/iae/economics/</t>
  </si>
  <si>
    <t>Notes</t>
  </si>
  <si>
    <t>Sources are listed in each worksheet</t>
  </si>
  <si>
    <t>Some data are copyrighted by the sources, therefore certain sheets of this workbook are for the private use of interested researchers only and, as indicate above, are not for public dissemination</t>
  </si>
  <si>
    <t>Those sheets are available from the author for interested researchers on condition that they not be dissseminated</t>
  </si>
  <si>
    <t>Years are counted according to what system was in place at the end of the year</t>
  </si>
  <si>
    <t>Currency board period</t>
  </si>
  <si>
    <t>Data</t>
  </si>
  <si>
    <t>Calculation</t>
  </si>
  <si>
    <t>Country</t>
  </si>
  <si>
    <t>Former name</t>
  </si>
  <si>
    <t>Name of board</t>
  </si>
  <si>
    <t>Start date</t>
  </si>
  <si>
    <t>End date</t>
  </si>
  <si>
    <t>Start year</t>
  </si>
  <si>
    <t>End year</t>
  </si>
  <si>
    <t>Remarks</t>
  </si>
  <si>
    <t>present</t>
  </si>
  <si>
    <t>High</t>
  </si>
  <si>
    <t>Low</t>
  </si>
  <si>
    <t>Mean</t>
  </si>
  <si>
    <t>Median</t>
  </si>
  <si>
    <t>Standard deviation</t>
  </si>
  <si>
    <t>All data</t>
  </si>
  <si>
    <t>ALL CASES (CALCULATED)</t>
  </si>
  <si>
    <t>Argentina (2nd episode)</t>
  </si>
  <si>
    <t>Caja de Conversión</t>
  </si>
  <si>
    <t>1927.08.25</t>
  </si>
  <si>
    <t>1929.12.15</t>
  </si>
  <si>
    <t>Argentina (3rd episode)</t>
  </si>
  <si>
    <t>Banco Central de la República Argentina</t>
  </si>
  <si>
    <t>1991.04.01</t>
  </si>
  <si>
    <t>2002.01.08</t>
  </si>
  <si>
    <t>Bahamas</t>
  </si>
  <si>
    <t>Commissioners of Currency</t>
  </si>
  <si>
    <t>1921.??.??</t>
  </si>
  <si>
    <t>1969.09.30?</t>
  </si>
  <si>
    <t>Bahrain</t>
  </si>
  <si>
    <t>Trucial States (part)</t>
  </si>
  <si>
    <t>Bahrain Currency Board</t>
  </si>
  <si>
    <t>1965.10.16</t>
  </si>
  <si>
    <t>1974.01.22</t>
  </si>
  <si>
    <t>Abu Dhabi, which belonged to the curency board is now part of the United Arab Emirates; no separate data are published for it, so only Bahrain is considered here</t>
  </si>
  <si>
    <t>Barbados</t>
  </si>
  <si>
    <t>Government of Barbados / British Caribbean Currency Board</t>
  </si>
  <si>
    <t>1938.04.08</t>
  </si>
  <si>
    <t>1965.10.05</t>
  </si>
  <si>
    <t>Belize</t>
  </si>
  <si>
    <t>British Honduras</t>
  </si>
  <si>
    <t>Board of Commissioners of Currency</t>
  </si>
  <si>
    <t>1894.11.15</t>
  </si>
  <si>
    <t>1976.12.31</t>
  </si>
  <si>
    <t>Bosnia</t>
  </si>
  <si>
    <t>Yugoslavia (part)</t>
  </si>
  <si>
    <t>Central Bank of Bosnia and Herzegovina</t>
  </si>
  <si>
    <t>1997.08.11</t>
  </si>
  <si>
    <t>"Before" data are from Yugloslavia/Serbia</t>
  </si>
  <si>
    <t>Bulgaria</t>
  </si>
  <si>
    <t>Bulgarian National Bank</t>
  </si>
  <si>
    <t>1997.07.01</t>
  </si>
  <si>
    <t>Burma (Mynamar)</t>
  </si>
  <si>
    <t>Burma</t>
  </si>
  <si>
    <t>Burma Currency Board</t>
  </si>
  <si>
    <t>1947.04.01</t>
  </si>
  <si>
    <t>1952.06.30</t>
  </si>
  <si>
    <t>Cyprus</t>
  </si>
  <si>
    <t>Cyprus Commissioner(s) of Currency</t>
  </si>
  <si>
    <t>1914.09.10?</t>
  </si>
  <si>
    <t>1963.06.26</t>
  </si>
  <si>
    <t>Eastern Caribbean Central Bank</t>
  </si>
  <si>
    <t>British Caribbean Currency Board</t>
  </si>
  <si>
    <t>1951.08.01</t>
  </si>
  <si>
    <t xml:space="preserve">    Antigua and Barbuda</t>
  </si>
  <si>
    <t>Leeward Islands (part)</t>
  </si>
  <si>
    <t xml:space="preserve">    Dominica</t>
  </si>
  <si>
    <t>Windward Islands (part)</t>
  </si>
  <si>
    <t xml:space="preserve">    Grenada</t>
  </si>
  <si>
    <t xml:space="preserve">    Saint Kitts</t>
  </si>
  <si>
    <t xml:space="preserve">    Saint Lucia</t>
  </si>
  <si>
    <t xml:space="preserve">    Saint Vincent and Grendines</t>
  </si>
  <si>
    <t>Eritrea</t>
  </si>
  <si>
    <t>part of Ethiopia 1952-1993</t>
  </si>
  <si>
    <t>East African Currency Board</t>
  </si>
  <si>
    <t>1941.04.26</t>
  </si>
  <si>
    <t>1952.09.14</t>
  </si>
  <si>
    <t>Estonia</t>
  </si>
  <si>
    <t>Bank of Estonia</t>
  </si>
  <si>
    <t>1992.06.20</t>
  </si>
  <si>
    <t>2010.12.31</t>
  </si>
  <si>
    <t>Ethiopia</t>
  </si>
  <si>
    <t>Italian East Africa 1935-1942</t>
  </si>
  <si>
    <t>1941.04.30</t>
  </si>
  <si>
    <t>1943.04.14</t>
  </si>
  <si>
    <t>Fiji</t>
  </si>
  <si>
    <t>Fiji Board of Commissioners of Currency</t>
  </si>
  <si>
    <t>1914.12.04</t>
  </si>
  <si>
    <t>1973.06.30</t>
  </si>
  <si>
    <t>Gambia</t>
  </si>
  <si>
    <t>West African Currency Board / Gambia Currency Board</t>
  </si>
  <si>
    <t>1913.06.26</t>
  </si>
  <si>
    <t>1971.02.28</t>
  </si>
  <si>
    <t>Ghana</t>
  </si>
  <si>
    <t>Gold Coast</t>
  </si>
  <si>
    <t>West African Currency Board</t>
  </si>
  <si>
    <t>1957.07.31</t>
  </si>
  <si>
    <t>Guyana</t>
  </si>
  <si>
    <t>British Guiana</t>
  </si>
  <si>
    <t>Government of British Guiana / British Caribbean Currency Board</t>
  </si>
  <si>
    <t>1965.11.14</t>
  </si>
  <si>
    <t>Hong Kong (1st episode)</t>
  </si>
  <si>
    <t>Exchange Fund</t>
  </si>
  <si>
    <t>1935.12.06</t>
  </si>
  <si>
    <t>1941.12.25</t>
  </si>
  <si>
    <t>Data may be scarce</t>
  </si>
  <si>
    <t>Hong Kong (2nd episode)</t>
  </si>
  <si>
    <t>1945.09.14</t>
  </si>
  <si>
    <t>1972.07.05</t>
  </si>
  <si>
    <t>Hong Kong (3rd episode)</t>
  </si>
  <si>
    <t>Exchange Fund; Hong Kong Monentary Authority from 1 April 1993</t>
  </si>
  <si>
    <t>1983.10.17</t>
  </si>
  <si>
    <t>India (2nd episode)</t>
  </si>
  <si>
    <t>Paper Currency Department</t>
  </si>
  <si>
    <t>1916.12.19</t>
  </si>
  <si>
    <t>Iraq</t>
  </si>
  <si>
    <t>Iraq Currency Board</t>
  </si>
  <si>
    <t>1932.04.01</t>
  </si>
  <si>
    <t>1949.06.30</t>
  </si>
  <si>
    <t>Ireland</t>
  </si>
  <si>
    <t>Currency Commission</t>
  </si>
  <si>
    <t>1927.09.27</t>
  </si>
  <si>
    <t>1943.01.31</t>
  </si>
  <si>
    <t>Israel</t>
  </si>
  <si>
    <t>Palestine (part)</t>
  </si>
  <si>
    <t>Palestine Currency Board</t>
  </si>
  <si>
    <t>1927.11.01</t>
  </si>
  <si>
    <t>1948.08.16</t>
  </si>
  <si>
    <t>Jamaica</t>
  </si>
  <si>
    <t>1920.03.15</t>
  </si>
  <si>
    <t>1961.04.30</t>
  </si>
  <si>
    <t>Jordan</t>
  </si>
  <si>
    <t>Transjordan</t>
  </si>
  <si>
    <t>Palestine Currency Board / Jordan Currency Board</t>
  </si>
  <si>
    <t>1964.09.30</t>
  </si>
  <si>
    <t>Kenya</t>
  </si>
  <si>
    <t>East Africa Protectorate</t>
  </si>
  <si>
    <t>East Africa Protectorate, Board of Commissioners of Currency / East African Currency Board</t>
  </si>
  <si>
    <t>1898.05.19</t>
  </si>
  <si>
    <t>1966.09.13</t>
  </si>
  <si>
    <t>Kuwait</t>
  </si>
  <si>
    <t>Kuwait Currency Board</t>
  </si>
  <si>
    <t>1961.04.01</t>
  </si>
  <si>
    <t>1969.03.31</t>
  </si>
  <si>
    <t>Libya</t>
  </si>
  <si>
    <t>Tripolitania, Cyrenaica, Fezzan</t>
  </si>
  <si>
    <t>Libyan Currency Commission</t>
  </si>
  <si>
    <t>1952.03.24</t>
  </si>
  <si>
    <t>1956.03.31</t>
  </si>
  <si>
    <t>Lithuania</t>
  </si>
  <si>
    <t>Bank of Lithuania</t>
  </si>
  <si>
    <t>1994.04.01</t>
  </si>
  <si>
    <t>2014.12.31</t>
  </si>
  <si>
    <t>Malawi</t>
  </si>
  <si>
    <t>Nyasaland</t>
  </si>
  <si>
    <t>Southern Rhodesian Currency Board / Central African Currency Board</t>
  </si>
  <si>
    <t>1940.06.08</t>
  </si>
  <si>
    <t>Malaysia (mainland) (2nd episode)</t>
  </si>
  <si>
    <t>Malaya</t>
  </si>
  <si>
    <t>Board of Commissioners of Currency, Malaya (name varied)</t>
  </si>
  <si>
    <t>1945.09.05</t>
  </si>
  <si>
    <t>1967.06.11</t>
  </si>
  <si>
    <t>Malta (2nd episode)</t>
  </si>
  <si>
    <t>1940.01.01</t>
  </si>
  <si>
    <t>1968.04.16</t>
  </si>
  <si>
    <t>Mauritius</t>
  </si>
  <si>
    <t>Board of the Commissioners of Currency, later Mauritius Currency Board</t>
  </si>
  <si>
    <t>1849.09.01</t>
  </si>
  <si>
    <t>1967.08.13</t>
  </si>
  <si>
    <t>Nigeria</t>
  </si>
  <si>
    <t>1959.06.30</t>
  </si>
  <si>
    <t>Oman</t>
  </si>
  <si>
    <t>Oman Currency Board / Oman Currency Board</t>
  </si>
  <si>
    <t>1970.05.07</t>
  </si>
  <si>
    <t>1975.30.31</t>
  </si>
  <si>
    <t>Philippines (1st episode)</t>
  </si>
  <si>
    <t>Gold Standard Fund, later Currency Reserve Fund</t>
  </si>
  <si>
    <t>1903.08.01</t>
  </si>
  <si>
    <t>1916.06.20</t>
  </si>
  <si>
    <t>Philippines (2nd episode)</t>
  </si>
  <si>
    <t>Currency Reserve Fund</t>
  </si>
  <si>
    <t>1923.01.02</t>
  </si>
  <si>
    <t>1942.01.02</t>
  </si>
  <si>
    <t>Philippines (3rd episode)</t>
  </si>
  <si>
    <t>1945.03.05</t>
  </si>
  <si>
    <t>1949.01.02</t>
  </si>
  <si>
    <t>Qatar</t>
  </si>
  <si>
    <t>Qatar and Dubai Currency Board</t>
  </si>
  <si>
    <t>1966.09.18</t>
  </si>
  <si>
    <t>1973.05.18</t>
  </si>
  <si>
    <t>Samoa</t>
  </si>
  <si>
    <t>Western Samoa</t>
  </si>
  <si>
    <t>Western Samoa Treasury</t>
  </si>
  <si>
    <t>1921?.??.??</t>
  </si>
  <si>
    <t>1959.03.31</t>
  </si>
  <si>
    <t>Seychelles</t>
  </si>
  <si>
    <t>Seychelles Treasurer</t>
  </si>
  <si>
    <t>1914.08.??</t>
  </si>
  <si>
    <t>1978.11.30</t>
  </si>
  <si>
    <t>Sierra Leone</t>
  </si>
  <si>
    <t>1964.08.03</t>
  </si>
  <si>
    <t>Singapore (2nd episode)</t>
  </si>
  <si>
    <t>Straits Settlements (part)</t>
  </si>
  <si>
    <t>Board of Commissioners of Currency, Malaya</t>
  </si>
  <si>
    <t>1906.01.29</t>
  </si>
  <si>
    <t>1942.02.22</t>
  </si>
  <si>
    <t>Singapore (3rd episode)</t>
  </si>
  <si>
    <t>Board of Commissioners of Currency, Malaya (name varied) / Board of Commissioners of Currency Singapore</t>
  </si>
  <si>
    <t>1973.06.20</t>
  </si>
  <si>
    <t>Somalia</t>
  </si>
  <si>
    <t>Italian Somaliland</t>
  </si>
  <si>
    <t>East African Currency Board / Cassa per la Circolazione Monetaria della Somalia</t>
  </si>
  <si>
    <t>1959.04.05</t>
  </si>
  <si>
    <t>Sri Lanka</t>
  </si>
  <si>
    <t>Ceylon</t>
  </si>
  <si>
    <t>1885.04.01</t>
  </si>
  <si>
    <t>1950.08.27</t>
  </si>
  <si>
    <t>Sudan</t>
  </si>
  <si>
    <t>Anglo-Egyptian Sudan</t>
  </si>
  <si>
    <t>Sudan Currency Board</t>
  </si>
  <si>
    <t>1957.04.08</t>
  </si>
  <si>
    <t>1960.02.21</t>
  </si>
  <si>
    <t>Swaziland</t>
  </si>
  <si>
    <t>Monetary Authority of Swaziland</t>
  </si>
  <si>
    <t>1974.04.01</t>
  </si>
  <si>
    <t>1979.07.19</t>
  </si>
  <si>
    <t>Tanzania (mainland)</t>
  </si>
  <si>
    <t>Tanganyika</t>
  </si>
  <si>
    <t>1920.07.31</t>
  </si>
  <si>
    <t>1966.06.13</t>
  </si>
  <si>
    <t>Tonga</t>
  </si>
  <si>
    <t>Board of Currency Commissioners</t>
  </si>
  <si>
    <t>1919.??.??</t>
  </si>
  <si>
    <t>1989.06.30</t>
  </si>
  <si>
    <t>Trinidad and Tobago</t>
  </si>
  <si>
    <t>Commissioners of Currency / British Caribbean Currency Board</t>
  </si>
  <si>
    <t>1906.02.01</t>
  </si>
  <si>
    <t>1951.07.31</t>
  </si>
  <si>
    <t>Uganda</t>
  </si>
  <si>
    <t>1966.08.14</t>
  </si>
  <si>
    <t>Yemen (southern)</t>
  </si>
  <si>
    <t>Aden and Aden protectorate</t>
  </si>
  <si>
    <t>East African Currency Board / South Arabian Currency Board / Southern Yemen Currency Authority</t>
  </si>
  <si>
    <t>1951.10.01</t>
  </si>
  <si>
    <t>1968.08.??</t>
  </si>
  <si>
    <t>Zambia</t>
  </si>
  <si>
    <t>Northern Rhodesia</t>
  </si>
  <si>
    <t>1940.11.01</t>
  </si>
  <si>
    <t>Zimbabwe</t>
  </si>
  <si>
    <t>Southern Rhodesia</t>
  </si>
  <si>
    <t>1939.07.08</t>
  </si>
  <si>
    <t>Currency board years</t>
  </si>
  <si>
    <t>Cy bd</t>
  </si>
  <si>
    <t>ECCB data preferred where available</t>
  </si>
  <si>
    <t>Non-currency board years</t>
  </si>
  <si>
    <t>No cy bd</t>
  </si>
  <si>
    <t>Episodes omitted</t>
  </si>
  <si>
    <t>Argentina (1st episode)</t>
  </si>
  <si>
    <t>1914.08.08</t>
  </si>
  <si>
    <t>Episode occurs before data window of this study</t>
  </si>
  <si>
    <t>Bermuda</t>
  </si>
  <si>
    <t>Bermuda Currency Commission / Bermuda Monetary Authority</t>
  </si>
  <si>
    <t>1915.03.01</t>
  </si>
  <si>
    <t>Ongoing episode with little reliable, readily available "before" data</t>
  </si>
  <si>
    <t>Brunei</t>
  </si>
  <si>
    <t>Board of Commissioners of Currency Malaya (name varied) / Brunei Currency Board / Brunei Currency and Monetary Board</t>
  </si>
  <si>
    <t>1938.10.21</t>
  </si>
  <si>
    <t>China</t>
  </si>
  <si>
    <t>Chinese government</t>
  </si>
  <si>
    <t>1100s?</t>
  </si>
  <si>
    <t>No reliable, readily available data</t>
  </si>
  <si>
    <t>Cayman Islands</t>
  </si>
  <si>
    <t>Cayman Islands Currency Board / Cayman Islands Monetary Authority</t>
  </si>
  <si>
    <t>1972.05.01</t>
  </si>
  <si>
    <t>1974.01.27</t>
  </si>
  <si>
    <t>Cameroons (now part of Cameroon and Nigeria)</t>
  </si>
  <si>
    <t>1916.02?</t>
  </si>
  <si>
    <t>See under Nigeria</t>
  </si>
  <si>
    <t xml:space="preserve">Djibouti </t>
  </si>
  <si>
    <t>French Somaliland, French Territory of Afars and Issas</t>
  </si>
  <si>
    <t>French Treasury /Djibouti Treasury / Banque Centrale de Djibouti</t>
  </si>
  <si>
    <t>1949.03.17</t>
  </si>
  <si>
    <t>Faroe Islands</t>
  </si>
  <si>
    <t>Valuta-Central</t>
  </si>
  <si>
    <t>1940.05.21</t>
  </si>
  <si>
    <t>1949.04.11</t>
  </si>
  <si>
    <t>"Before" and "after" periods not good test cases because Faroe Islands are part of Danish monetary system and do not have an independent monetary policy</t>
  </si>
  <si>
    <t>Falkland Islands</t>
  </si>
  <si>
    <t>Falkland Islands Commissioners of Currency</t>
  </si>
  <si>
    <t>1899.10.16</t>
  </si>
  <si>
    <t>Gaza Strip</t>
  </si>
  <si>
    <t>1951.06.09</t>
  </si>
  <si>
    <t>See under Israel</t>
  </si>
  <si>
    <t>Gibraltar</t>
  </si>
  <si>
    <t>Commissioner of Currency</t>
  </si>
  <si>
    <t>1914.08.05?</t>
  </si>
  <si>
    <t>Guernsey</t>
  </si>
  <si>
    <t>Guernsey Treasury and Resources Department</t>
  </si>
  <si>
    <t>India (1st episode)</t>
  </si>
  <si>
    <t>1862.03.01</t>
  </si>
  <si>
    <t>1893.06.25</t>
  </si>
  <si>
    <t>Occurred before period covered in this spreadsheet</t>
  </si>
  <si>
    <t>Isle of Man</t>
  </si>
  <si>
    <t>Isle of Man government</t>
  </si>
  <si>
    <t>1961.??.??</t>
  </si>
  <si>
    <t>Jersey</t>
  </si>
  <si>
    <t>Jersey Treasury and Resources Department</t>
  </si>
  <si>
    <t>1959?.??.??</t>
  </si>
  <si>
    <t>Tanzania (Zanzibar)</t>
  </si>
  <si>
    <t>Zanzibar</t>
  </si>
  <si>
    <t>Government of Zanzibar / East African Currency Board</t>
  </si>
  <si>
    <t>1908.05?</t>
  </si>
  <si>
    <t>See under Tanzania</t>
  </si>
  <si>
    <t>Macau</t>
  </si>
  <si>
    <t>Monetary and Exchange Authority of Macau</t>
  </si>
  <si>
    <t>1996.03.11</t>
  </si>
  <si>
    <t>Malaysia (mainland) (1st episode)</t>
  </si>
  <si>
    <t>Board of Commissioners of Currency Malaya (name varied)</t>
  </si>
  <si>
    <t>"Before" period not a good test case because Malaya used Straits Settlements currency, issued by a currency board</t>
  </si>
  <si>
    <t>Malaysia (Sabah) (1st episode)</t>
  </si>
  <si>
    <t>North Borneo</t>
  </si>
  <si>
    <t>Government of North Borneo; State Bank of North Borneo from 15 march 1921</t>
  </si>
  <si>
    <t>1886.03.21</t>
  </si>
  <si>
    <t>See under Malaysia</t>
  </si>
  <si>
    <t xml:space="preserve">   Malaysia (Sabah) (2nd episode)</t>
  </si>
  <si>
    <t>1952.01.01</t>
  </si>
  <si>
    <t>Malaysia (Sarawak) (1st episode)</t>
  </si>
  <si>
    <t>Sarawak</t>
  </si>
  <si>
    <t>Government of Sarawak, later Sarawak Currency Fund</t>
  </si>
  <si>
    <t>1880.09?</t>
  </si>
  <si>
    <t xml:space="preserve">    Malaysia (Sarawak) (2nd episode)</t>
  </si>
  <si>
    <t>Sarawak Currency Fund / Board of Commissioners of Currency, Malaya (name varied)</t>
  </si>
  <si>
    <t>1945.09.11</t>
  </si>
  <si>
    <t>Malta (1st episode)</t>
  </si>
  <si>
    <t>Government of Malta</t>
  </si>
  <si>
    <t>1914.08.15</t>
  </si>
  <si>
    <t>1915.09.30</t>
  </si>
  <si>
    <t>New Zealand</t>
  </si>
  <si>
    <t>Colonial Bank of Issue</t>
  </si>
  <si>
    <t>1850.06.03</t>
  </si>
  <si>
    <t>1856.09.30?</t>
  </si>
  <si>
    <t>North Russia (part of Russia)</t>
  </si>
  <si>
    <t>State Bank of North Russia</t>
  </si>
  <si>
    <t>1918.11.28</t>
  </si>
  <si>
    <t>1919.10.04</t>
  </si>
  <si>
    <t>Lack of data other than exchange rate</t>
  </si>
  <si>
    <t>Saint Helena</t>
  </si>
  <si>
    <t>Saint Helena Finance Department</t>
  </si>
  <si>
    <t>1976.01.16</t>
  </si>
  <si>
    <t>Ongoing episode; "before" period not a good test case because Saint Helena used British currency and did not have an independent monetary policy</t>
  </si>
  <si>
    <t>Solomon Islands</t>
  </si>
  <si>
    <t>British Solomon Islands</t>
  </si>
  <si>
    <t>British Solomon Islands Commissioners of Currency</t>
  </si>
  <si>
    <t>1917.07.14</t>
  </si>
  <si>
    <t>1937.09.24</t>
  </si>
  <si>
    <t>Somaliland</t>
  </si>
  <si>
    <t>British Somaliland</t>
  </si>
  <si>
    <t>1960.06.30</t>
  </si>
  <si>
    <t>See under Somalia</t>
  </si>
  <si>
    <t>Singapore (1st episode)</t>
  </si>
  <si>
    <t>Board of Commissioners of Currency, Straits Settlements</t>
  </si>
  <si>
    <t>1899.05.01</t>
  </si>
  <si>
    <t>1903.10.02</t>
  </si>
  <si>
    <t>Togoland (now part of Ghana)</t>
  </si>
  <si>
    <t>Togoland (British)</t>
  </si>
  <si>
    <t>See under Ghana</t>
  </si>
  <si>
    <t>Yemen (northern)</t>
  </si>
  <si>
    <t>North Yemen, Yemen Arab Republic</t>
  </si>
  <si>
    <t>Yemen Currency Board</t>
  </si>
  <si>
    <t>1964.05.08</t>
  </si>
  <si>
    <t>See under Yemen (southern)</t>
  </si>
  <si>
    <t xml:space="preserve">    Montserrrat</t>
  </si>
  <si>
    <t>"Before" and "after" periods not good test cases because Malta used British currency and ddid not have an independent monetary policy</t>
  </si>
  <si>
    <t>"Before" and "after" periods not good test cases because Solomon Islands used British and Australian currency and do not have an independent monetary policy</t>
  </si>
  <si>
    <t>Before and After Comparison of Currency Board Episodes Having Available Data, 1914-2015</t>
  </si>
  <si>
    <t>Sources: Krus-Schuler "Currency Board Financial Statements" Worksheets, IMF International Financial Statistics</t>
  </si>
  <si>
    <t xml:space="preserve"> </t>
  </si>
  <si>
    <t>pres</t>
  </si>
  <si>
    <t>Foreign Reserves as a Percentage of the Monetary Base Calculations from Krus-Schuler Dataset</t>
  </si>
  <si>
    <t>Sources: Krus-Schuler "Currency Board Financial Statements" Worksheets</t>
  </si>
  <si>
    <t>BAHAMAS</t>
  </si>
  <si>
    <t>Foreign assets</t>
  </si>
  <si>
    <t>no data</t>
  </si>
  <si>
    <t>Foreign liabilities</t>
  </si>
  <si>
    <t xml:space="preserve">  --Monetary base: notes in circulation</t>
  </si>
  <si>
    <t xml:space="preserve">  --Monetary base: coins in circulation</t>
  </si>
  <si>
    <t xml:space="preserve">  --Monetary base: deposits or other</t>
  </si>
  <si>
    <t>BAHRAIN</t>
  </si>
  <si>
    <t xml:space="preserve">  --Monetary base: deposits</t>
  </si>
  <si>
    <t xml:space="preserve">  --Monetary base: other or unspecified</t>
  </si>
  <si>
    <t>Foreign Reserves % Money Base</t>
  </si>
  <si>
    <t>BARBADOS-used month 9 data for sheet</t>
  </si>
  <si>
    <t>1938M09</t>
  </si>
  <si>
    <t>1939M03</t>
  </si>
  <si>
    <t>1939M09</t>
  </si>
  <si>
    <t>1940M03</t>
  </si>
  <si>
    <t>1940M09</t>
  </si>
  <si>
    <t>1941M03</t>
  </si>
  <si>
    <t>1941M09</t>
  </si>
  <si>
    <t>1942M03</t>
  </si>
  <si>
    <t>1942M09</t>
  </si>
  <si>
    <t>1943M03</t>
  </si>
  <si>
    <t>1943M09</t>
  </si>
  <si>
    <t>1944M03</t>
  </si>
  <si>
    <t>1944M09</t>
  </si>
  <si>
    <t>1945M03</t>
  </si>
  <si>
    <t>1945M09</t>
  </si>
  <si>
    <t>1946M03</t>
  </si>
  <si>
    <t>1946M09</t>
  </si>
  <si>
    <t>1947M03</t>
  </si>
  <si>
    <t>1947M09</t>
  </si>
  <si>
    <t>1948M03</t>
  </si>
  <si>
    <t>1948M09</t>
  </si>
  <si>
    <t>1949M03</t>
  </si>
  <si>
    <t>1949M09</t>
  </si>
  <si>
    <t>1950M09</t>
  </si>
  <si>
    <t>1951M03</t>
  </si>
  <si>
    <t>BOSNIA</t>
  </si>
  <si>
    <t>Figures in Bosnian convertible marka at end of year</t>
  </si>
  <si>
    <t xml:space="preserve">  --Monetary base: notes in circulation [includes coins to 2005]</t>
  </si>
  <si>
    <t xml:space="preserve">  --Monetary base: coins in circulation [special rounding, 2006 only]</t>
  </si>
  <si>
    <t>EASTERN CARIBBEAN CURRENCY BOARD (TRINIDAD AND TOBAGO)</t>
  </si>
  <si>
    <t>Figures in East Caribbean dollars for end of calendar year</t>
  </si>
  <si>
    <t>BULGARIA</t>
  </si>
  <si>
    <t>Figures in thousands of post-1999 Bulgarian levs (equal to millions of pre-1999 levs) on 31 December</t>
  </si>
  <si>
    <t>BURMA (MYANMAR)</t>
  </si>
  <si>
    <t>Figures in pounds sterling for financial year ending March 31</t>
  </si>
  <si>
    <t>CYPRUS-USED DECEMBER DATA</t>
  </si>
  <si>
    <t>Figures in Cyprus pounts at end of period</t>
  </si>
  <si>
    <t>12/31/1941</t>
  </si>
  <si>
    <t>12/31/1942</t>
  </si>
  <si>
    <t>12/31/1943</t>
  </si>
  <si>
    <t>12/31/1944</t>
  </si>
  <si>
    <t>12/31/1945</t>
  </si>
  <si>
    <t>12/31/1946</t>
  </si>
  <si>
    <t>12/31/1947</t>
  </si>
  <si>
    <t>12/31/1948</t>
  </si>
  <si>
    <t>12/31/1949</t>
  </si>
  <si>
    <t>EAST AFRICAN CURRENCY BOARD (KENYA, UGANDA, TANZANIA)</t>
  </si>
  <si>
    <t>Figures in East African pounds for financial year ending June 30</t>
  </si>
  <si>
    <t>ESTONIA-did not use data</t>
  </si>
  <si>
    <t>Figures in Estonian kroons at end of period; rounded to millions in original starting November 2007</t>
  </si>
  <si>
    <t>31/12/1994</t>
  </si>
  <si>
    <t>31/12/1995</t>
  </si>
  <si>
    <t>31/12/1996</t>
  </si>
  <si>
    <t>31/12/1997</t>
  </si>
  <si>
    <t>31/12/1998</t>
  </si>
  <si>
    <t>31/12/1999</t>
  </si>
  <si>
    <t>31/12/2000</t>
  </si>
  <si>
    <t>31/12/2001</t>
  </si>
  <si>
    <t>31/12/2002</t>
  </si>
  <si>
    <t>31/12/2003</t>
  </si>
  <si>
    <t>31/12/2004</t>
  </si>
  <si>
    <t>31/12/2005</t>
  </si>
  <si>
    <t>31/12/2006</t>
  </si>
  <si>
    <t>31/12/2007</t>
  </si>
  <si>
    <t>31/12/2008</t>
  </si>
  <si>
    <t>31/12/2009</t>
  </si>
  <si>
    <t>31/12/2010</t>
  </si>
  <si>
    <t>Assets</t>
  </si>
  <si>
    <t xml:space="preserve">  --Gold</t>
  </si>
  <si>
    <t xml:space="preserve">  --Silver</t>
  </si>
  <si>
    <t xml:space="preserve">  --Securities</t>
  </si>
  <si>
    <t xml:space="preserve">  --Deposits</t>
  </si>
  <si>
    <t xml:space="preserve">  --Other or unspecified</t>
  </si>
  <si>
    <t>Domestic assets</t>
  </si>
  <si>
    <t xml:space="preserve">  --Claims on central government(s) (including government-issued coins)</t>
  </si>
  <si>
    <t xml:space="preserve">  --Claims on banks</t>
  </si>
  <si>
    <t>Liabilities and net worth</t>
  </si>
  <si>
    <t>Domestic liabilities</t>
  </si>
  <si>
    <r>
      <t xml:space="preserve">  --Monetary base: notes in circulation </t>
    </r>
    <r>
      <rPr>
        <sz val="12"/>
        <color rgb="FFFF6600"/>
        <rFont val="Calibri"/>
        <scheme val="minor"/>
      </rPr>
      <t>(includes coins also here)</t>
    </r>
  </si>
  <si>
    <r>
      <t xml:space="preserve">  --Monetary base: coins in circulation</t>
    </r>
    <r>
      <rPr>
        <sz val="12"/>
        <color rgb="FFFF6600"/>
        <rFont val="Calibri"/>
        <scheme val="minor"/>
      </rPr>
      <t xml:space="preserve"> (included in line above)</t>
    </r>
  </si>
  <si>
    <t>HONG KONG</t>
  </si>
  <si>
    <t>Figures in millions of Hong Kong dollars at end of calendar year</t>
  </si>
  <si>
    <t>1994 new format</t>
  </si>
  <si>
    <t>1997 Fund</t>
  </si>
  <si>
    <t>1998 Fund</t>
  </si>
  <si>
    <t>1999 Fund new format</t>
  </si>
  <si>
    <t>2000 Fund</t>
  </si>
  <si>
    <t>2001 Fund</t>
  </si>
  <si>
    <t>2002 Fund</t>
  </si>
  <si>
    <t>2003 Fund</t>
  </si>
  <si>
    <t>2004 Fund</t>
  </si>
  <si>
    <t>2005 Fund</t>
  </si>
  <si>
    <t>2006 Fund</t>
  </si>
  <si>
    <t>2007 Group</t>
  </si>
  <si>
    <t>2008 Fund</t>
  </si>
  <si>
    <t>2009 Fund</t>
  </si>
  <si>
    <t>2010 Fund</t>
  </si>
  <si>
    <t>2011 Fund</t>
  </si>
  <si>
    <t>2012 Fund</t>
  </si>
  <si>
    <t>2013 Fund</t>
  </si>
  <si>
    <t xml:space="preserve">  --Claims on national government(s)</t>
  </si>
  <si>
    <t xml:space="preserve">  --Claims on subnational governments</t>
  </si>
  <si>
    <t>IRAQ</t>
  </si>
  <si>
    <t>Figures in pounds sterling for financial year ending March 31, except 1949 (15 months ending June 30)</t>
  </si>
  <si>
    <t>£1 = 1 Iraqi dinar</t>
  </si>
  <si>
    <t>IRELAND</t>
  </si>
  <si>
    <t>Figures in Irish pounds as of March 31</t>
  </si>
  <si>
    <t xml:space="preserve">  --Claims on central government(s)</t>
  </si>
  <si>
    <t>JAMAICA</t>
  </si>
  <si>
    <t>Figures in Jamaican pounds for financial year ending 31 March</t>
  </si>
  <si>
    <t>Balance sheet is Note Security Fund only for 1954</t>
  </si>
  <si>
    <t>some data missing</t>
  </si>
  <si>
    <t>KENYA</t>
  </si>
  <si>
    <t>Figures in pounds sterling for date specified</t>
  </si>
  <si>
    <t>KUWAIT</t>
  </si>
  <si>
    <t>Figures in [currency] for financial year ending [date, or for calendar year]</t>
  </si>
  <si>
    <t>LIBYA</t>
  </si>
  <si>
    <t>Libyan Currency Commission: mapping of data</t>
  </si>
  <si>
    <t>Mappping between organized raw data and standardized data</t>
  </si>
  <si>
    <t>END OF STANDARDIZED DATA</t>
  </si>
  <si>
    <t>Figures in pounds sterling (£1 sterling = Libyan £1) for financial year ending March 31</t>
  </si>
  <si>
    <t>SUM(line6:line10,line12:line15)</t>
  </si>
  <si>
    <t>SUM(line6:line10)</t>
  </si>
  <si>
    <t>SUM(line67:line69)</t>
  </si>
  <si>
    <t>SUM(line70:line74)</t>
  </si>
  <si>
    <t>SUM(line12:line15)</t>
  </si>
  <si>
    <t>Total of major headings (consistency check)</t>
  </si>
  <si>
    <t>line5+line11</t>
  </si>
  <si>
    <t>SUM(line19,line21:line24,line26:line27)</t>
  </si>
  <si>
    <t>SUM(line21:line24)</t>
  </si>
  <si>
    <t>line127</t>
  </si>
  <si>
    <t>line128</t>
  </si>
  <si>
    <t>PALESTINE (ISRAEL)</t>
  </si>
  <si>
    <t>Figures in Palestine pounds for financial year ending March 31</t>
  </si>
  <si>
    <t>SEYCHELLES</t>
  </si>
  <si>
    <t>Figures in Seychelles rupees at the end of the period</t>
  </si>
  <si>
    <t>SINGAPORE</t>
  </si>
  <si>
    <t>Figures in Singapore dollars at the end of the calendar year</t>
  </si>
  <si>
    <t>YEMEN</t>
  </si>
  <si>
    <t>Figures in South Arabian / Southern Yemen dinars at end of calendar year</t>
  </si>
  <si>
    <t>SUDAN</t>
  </si>
  <si>
    <t>Figures in Sudanese pounds for financial year ending as specified</t>
  </si>
  <si>
    <t>December 31st</t>
  </si>
  <si>
    <t>June 30th</t>
  </si>
  <si>
    <t>February 21st</t>
  </si>
  <si>
    <t>KENYA/UGANDA, TANZANIA</t>
  </si>
  <si>
    <t>GAMBIA,GHANA,NIGERIA,SIERRA LEONE</t>
  </si>
  <si>
    <t>Financial year ending June 30</t>
  </si>
  <si>
    <t xml:space="preserve">  --Claims on central government</t>
  </si>
  <si>
    <t>INDIA</t>
  </si>
  <si>
    <t>India Paper Currency Department's "The Gazette of India," Date of publication:</t>
    <phoneticPr fontId="19" type="noConversion"/>
  </si>
  <si>
    <t>1/14/1933 (1932)</t>
  </si>
  <si>
    <t>Date of Statement:</t>
    <phoneticPr fontId="19" type="noConversion"/>
  </si>
  <si>
    <t>11/30/1920</t>
  </si>
  <si>
    <t>11/30/1926</t>
  </si>
  <si>
    <t>12/31/1931</t>
  </si>
  <si>
    <t>12/31/1932</t>
  </si>
  <si>
    <t>Notes in Circulation (including reserves taken out of circulation by foreign circles)</t>
    <phoneticPr fontId="19" type="noConversion"/>
  </si>
  <si>
    <t>Notes in Circulation (excluding reserves taken out of circulation by foreign circles)</t>
    <phoneticPr fontId="19" type="noConversion"/>
  </si>
  <si>
    <t>Silver Coin Reserve</t>
    <phoneticPr fontId="19" type="noConversion"/>
  </si>
  <si>
    <t>Gold Coin and Bullion Reserve</t>
    <phoneticPr fontId="19" type="noConversion"/>
  </si>
  <si>
    <t>Silver Bullion Reserve</t>
    <phoneticPr fontId="19" type="noConversion"/>
  </si>
  <si>
    <t>Government Securities (Held In Calcutta)</t>
    <phoneticPr fontId="19" type="noConversion"/>
  </si>
  <si>
    <t>Notes of Other Circles</t>
    <phoneticPr fontId="19" type="noConversion"/>
  </si>
  <si>
    <t>Net foreign assets as a percentage of the monetary base, including reserves taken out of circulation by foreign circles</t>
    <phoneticPr fontId="19" type="noConversion"/>
  </si>
  <si>
    <t>Net foreign assets as a percentage of the monetary base, EXCLUDING reserves taken out of circulation by foreign circles</t>
    <phoneticPr fontId="19" type="noConversion"/>
  </si>
  <si>
    <t>Reserve pass-through year over year, including reserves taken out of circulation by foreign circles</t>
    <phoneticPr fontId="19" type="noConversion"/>
  </si>
  <si>
    <t>Reserve pass-through year over year, EXCLUDING reserves taken out of circulation by foreign circles</t>
    <phoneticPr fontId="19" type="noConversion"/>
  </si>
  <si>
    <t>SOUTHERN RHODESIA (MALAWI, ZIMBABWE, ZAMBIA)</t>
  </si>
  <si>
    <t>Figures in Southern Rhodesian / Central African pounds as of financial year ending 31 March</t>
  </si>
  <si>
    <t>BURMA</t>
  </si>
  <si>
    <t>Financial Crises in Currency Board and Former Currency Board Systems</t>
  </si>
  <si>
    <t>Sources: Madan and Maki’s “Summary of Financial Crises in Currency Board Systems”, Reinhart and Rogoff’s Financial Crises Table, and Laevan and Valencia’s “Systemic Banking Crises Database”</t>
  </si>
  <si>
    <t>Country, Total Currency Board Crisis Years, Total Non-Currency Board Crisis Years</t>
  </si>
  <si>
    <t>Currency Board Crisis Years</t>
  </si>
  <si>
    <t>Non-Currency Board Crisis Years</t>
  </si>
  <si>
    <t>Argentina 12,56</t>
  </si>
  <si>
    <t>1912-14, 1929, 1991-96, 1998, 2000-2001</t>
  </si>
  <si>
    <t>1930-31, 1933-34, 1941, 1946, 1948-52, 1954-67, 1969-90, 2002-2010</t>
  </si>
  <si>
    <t>Bosnia 0,5</t>
  </si>
  <si>
    <t>1992-96</t>
  </si>
  <si>
    <t>Bulgaria 1,2</t>
  </si>
  <si>
    <t>1996-1997</t>
  </si>
  <si>
    <t>Burma (Myanmar) 1,30</t>
  </si>
  <si>
    <t>1966, 1973-76, 1984, 1988-2010</t>
  </si>
  <si>
    <t>Antigua and Barbuda</t>
  </si>
  <si>
    <t>Dominica</t>
  </si>
  <si>
    <t>Grenada</t>
  </si>
  <si>
    <t>Montserrat</t>
  </si>
  <si>
    <t>Saint Kitts</t>
  </si>
  <si>
    <t>Saint Lucia</t>
  </si>
  <si>
    <t>Saint Vincent and Grendines</t>
  </si>
  <si>
    <t>Eritrea 0,1</t>
  </si>
  <si>
    <t>Estonia 5</t>
  </si>
  <si>
    <t>1992-94, 1997, 1998</t>
  </si>
  <si>
    <t>Ethipoia</t>
  </si>
  <si>
    <t>Ghana 1,36</t>
  </si>
  <si>
    <t>1965-68, 1970-71, 1973-74, 1976-90, 1992-97, 1999-2003, 2008-09</t>
  </si>
  <si>
    <t>Hong Kong 7</t>
  </si>
  <si>
    <t>1961, 1965, 1987, 1991, 1997-98, 2008</t>
  </si>
  <si>
    <t>India 5,50</t>
  </si>
  <si>
    <t>1907-1908, 1913-15</t>
  </si>
  <si>
    <t>1916, 1918-25, 1929-31, 1940-43, 1946-50, 1956-58, 1962-67, 1969, 1972-76, 1984, 1986-88, 1991, 1993-98, 2000-01, 2008</t>
  </si>
  <si>
    <t>Ireland 2,16</t>
  </si>
  <si>
    <t>1931, 1939</t>
  </si>
  <si>
    <t>1949, 1967, 1974-77, 1981, 1993, 1997, 2001-02, 2005, 2007-10</t>
  </si>
  <si>
    <t>Israel 3,1</t>
  </si>
  <si>
    <t>1935-36, 1940</t>
  </si>
  <si>
    <t>Jamaica 0,3</t>
  </si>
  <si>
    <t>1996-98</t>
  </si>
  <si>
    <t>Jordan 0,3</t>
  </si>
  <si>
    <t>1989-91</t>
  </si>
  <si>
    <t>Kenya 0,25</t>
  </si>
  <si>
    <t>1976, 1981-82, 1984-2003, 2007-08</t>
  </si>
  <si>
    <t>Lithuania 5</t>
  </si>
  <si>
    <t>1995-96, 1998-200</t>
  </si>
  <si>
    <t>Malaysia 2,16</t>
  </si>
  <si>
    <t>1948, 1950</t>
  </si>
  <si>
    <t>1974, 1981-82, 1984-88, 1994-95, 1997-2001, 2008</t>
  </si>
  <si>
    <t>Malta</t>
  </si>
  <si>
    <t>Mauritius 1,13</t>
  </si>
  <si>
    <t>1973-74, 1979-81, 1983-84, 1995-97, 1999-2001</t>
  </si>
  <si>
    <t>Nigeria 1,26</t>
  </si>
  <si>
    <t>1973, 1975, 1977, 1981-99, 2001, 2004-05, 2009</t>
  </si>
  <si>
    <t>Philippines 0,45</t>
  </si>
  <si>
    <t>1919-22, 1920, 1942-43, 1950, 1957, 1959-60, 1962, 1964-65, 1970-77, 1979-92, 1994-95, 1997-2002, 2008</t>
  </si>
  <si>
    <t>Sierra Leone 0,5</t>
  </si>
  <si>
    <t>1990-94</t>
  </si>
  <si>
    <t>Singapore 3,13</t>
  </si>
  <si>
    <t>1907-09</t>
  </si>
  <si>
    <t>1973-74, 1982-85, 1996-98, 2000-02, 2008</t>
  </si>
  <si>
    <t>Sri Lanka 4,15</t>
  </si>
  <si>
    <t>1920, 1931, 1939, 1942</t>
  </si>
  <si>
    <t>1956, 1968, 1977, 1979-83, 1989-93, 1996, 2008</t>
  </si>
  <si>
    <t>Swaziland 0,5</t>
  </si>
  <si>
    <t>1995-1999</t>
  </si>
  <si>
    <t>Tanzania 0,2</t>
  </si>
  <si>
    <t>1987-88</t>
  </si>
  <si>
    <t>Uganda 0,1</t>
  </si>
  <si>
    <t>Yemen 1,0</t>
  </si>
  <si>
    <t>Zambia 0,23</t>
  </si>
  <si>
    <t>1977, 1983-2003, 2008</t>
  </si>
  <si>
    <t>Zimbabwe 0,40</t>
  </si>
  <si>
    <t>1965-74, 1976-78, 1980-84, 1986, 1988-2008</t>
  </si>
  <si>
    <t>Data in Black are from Reinhart and Rogoff</t>
  </si>
  <si>
    <t>Data in red are from Madan and Maki</t>
  </si>
  <si>
    <t>Data in blue are from Laeven and Valencia</t>
  </si>
  <si>
    <t>Financial Crises in Currency Board Systems Only</t>
  </si>
  <si>
    <t>Financial Crises in Currency Board Systems</t>
  </si>
  <si>
    <t>Countries</t>
  </si>
  <si>
    <t>Years of Crisis</t>
  </si>
  <si>
    <t>Explanation</t>
  </si>
  <si>
    <t>Argentina</t>
  </si>
  <si>
    <t>1912-1914</t>
  </si>
  <si>
    <t>Unsustainable growth, crop failure, panic over start of World War II</t>
  </si>
  <si>
    <t xml:space="preserve">U.S. Great Depression </t>
  </si>
  <si>
    <t>1991-1996</t>
  </si>
  <si>
    <t>Currency and inflation crises, stock market crashes, sovereign debt crises, and banking crises (1995 was a contagion from Mexico’s Tequila Crisis)</t>
  </si>
  <si>
    <t>Stock market crash</t>
  </si>
  <si>
    <t>2000-2001</t>
  </si>
  <si>
    <t>Asian, Russian, and Brazilian financial crises</t>
  </si>
  <si>
    <t>The Philippines</t>
  </si>
  <si>
    <t>1919-1922</t>
  </si>
  <si>
    <t>End of World War I causing drop in demand for exports and mismanagement by government</t>
  </si>
  <si>
    <t>Singapore</t>
  </si>
  <si>
    <t>Currency crisis</t>
  </si>
  <si>
    <t>Currency and inflation crisis</t>
  </si>
  <si>
    <t>Inflation crisis</t>
  </si>
  <si>
    <t>Palestine</t>
  </si>
  <si>
    <t>1935-1936</t>
  </si>
  <si>
    <t>Religious tensions and international political instability</t>
  </si>
  <si>
    <t>Panic regarding start of World War II</t>
  </si>
  <si>
    <t>Hong Kong</t>
  </si>
  <si>
    <t>Rapid expansion of banking sector and rising property prices</t>
  </si>
  <si>
    <t>Falling property prices and Hang Seng Bank rumors</t>
  </si>
  <si>
    <t>1987 Stock market crash</t>
  </si>
  <si>
    <t>Scrutiny of BCCI and false rumors</t>
  </si>
  <si>
    <t>1997-1998</t>
  </si>
  <si>
    <t>Asian Financial Crisis</t>
  </si>
  <si>
    <t>Global financial crisis</t>
  </si>
  <si>
    <t>Malaysia</t>
  </si>
  <si>
    <t>Burma (Myanmar)</t>
  </si>
  <si>
    <t>1992-1994</t>
  </si>
  <si>
    <t>Underdeveloped system and asset freezes from Moscow, (Laevan has the ending date as 1994, Madan and Maki only had 1992 for the crisis)</t>
  </si>
  <si>
    <t>Asian Financial Crisis and speculative attack on kroon</t>
  </si>
  <si>
    <t>Asian and Russian Financial Crises</t>
  </si>
  <si>
    <t>1995-1996</t>
  </si>
  <si>
    <t>Banking adjustment to capitalist economy (Laevan has the ending year 1996, Madan Maki only had 1995 as the crisis year)</t>
  </si>
  <si>
    <t>1998-2000</t>
  </si>
  <si>
    <t>Rapid growth of fourth-largest bank</t>
  </si>
  <si>
    <t>Additional Cases from Madan Maki “Summary of Financial Crises in Currency Board Systems”,</t>
  </si>
  <si>
    <t>India</t>
  </si>
  <si>
    <t>1907-1909</t>
  </si>
  <si>
    <t>Crop failures and U.S. financial panic of 1907</t>
  </si>
  <si>
    <t>1912-1915</t>
  </si>
  <si>
    <t>Banking crises</t>
  </si>
  <si>
    <t>The Straits Settlements (Singapore)</t>
  </si>
  <si>
    <t>1907-1908</t>
  </si>
  <si>
    <t>Unexpected rise of value of silver and general financial distress of period</t>
  </si>
  <si>
    <t>1941-1945</t>
  </si>
  <si>
    <t>Japanese occupation</t>
  </si>
  <si>
    <t>Regulators observed problems at Bermuda Provident Bank</t>
  </si>
  <si>
    <t>Regulators observed problems at Rego Trust and Savings Ltd.</t>
  </si>
  <si>
    <t>Exchange Rate Before and After Comparison of Currency Board Episodes Having Available Data, 1914-2015</t>
  </si>
  <si>
    <t>Sources: Global Financial Data, IMF International Financial Statistics</t>
  </si>
  <si>
    <t>Years After</t>
  </si>
  <si>
    <t>Ending Year</t>
  </si>
  <si>
    <t>*Estonia</t>
  </si>
  <si>
    <t>40 Years Before Currency Board</t>
  </si>
  <si>
    <t>30 years before</t>
  </si>
  <si>
    <t>20 years before</t>
  </si>
  <si>
    <t>10 years before</t>
  </si>
  <si>
    <t>N/A</t>
  </si>
  <si>
    <t>*Estonia's 10 years after was 5 years instead</t>
  </si>
  <si>
    <t>Note: For the following countries,  Local/USD Exchange Rate used instead of Local=1GBP then 1GBP=X USD</t>
  </si>
  <si>
    <t>12/31/1950</t>
  </si>
  <si>
    <t>12/31/1951</t>
  </si>
  <si>
    <t>12/31/1952</t>
  </si>
  <si>
    <t>12/31/1953</t>
  </si>
  <si>
    <t>12/31/1954</t>
  </si>
  <si>
    <t>12/31/1955</t>
  </si>
  <si>
    <t>12/31/1956</t>
  </si>
  <si>
    <t>12/31/1957</t>
  </si>
  <si>
    <t>12/31/1959</t>
  </si>
  <si>
    <t>12/31/1960</t>
  </si>
  <si>
    <t>12/31/1961</t>
  </si>
  <si>
    <t>12/31/1962</t>
  </si>
  <si>
    <t>12/31/1963</t>
  </si>
  <si>
    <t>12/31/1964</t>
  </si>
  <si>
    <t>12/31/1965</t>
  </si>
  <si>
    <t>12/31/1966</t>
  </si>
  <si>
    <t>12/31/1967</t>
  </si>
  <si>
    <t>12/31/1969</t>
  </si>
  <si>
    <t>12/31/1970</t>
  </si>
  <si>
    <t>12/31/1971</t>
  </si>
  <si>
    <t>12/31/1972</t>
  </si>
  <si>
    <t>12/31/1973</t>
  </si>
  <si>
    <t>12/31/1974</t>
  </si>
  <si>
    <t>12/31/1975</t>
  </si>
  <si>
    <t>12/31/1976</t>
  </si>
  <si>
    <t>12/31/1977</t>
  </si>
  <si>
    <t>12/31/1979</t>
  </si>
  <si>
    <t>12/31/1980</t>
  </si>
  <si>
    <t>12/31/1981</t>
  </si>
  <si>
    <t>12/31/1982</t>
  </si>
  <si>
    <t>12/31/1983</t>
  </si>
  <si>
    <t>12/31/1984</t>
  </si>
  <si>
    <t>12/31/1985</t>
  </si>
  <si>
    <t>12/31/1986</t>
  </si>
  <si>
    <t>12/31/1987</t>
  </si>
  <si>
    <t>12/31/1989</t>
  </si>
  <si>
    <t>12/31/1990</t>
  </si>
  <si>
    <t>12/31/1991</t>
  </si>
  <si>
    <t>12/31/1992</t>
  </si>
  <si>
    <t>12/31/1993</t>
  </si>
  <si>
    <t>12/31/1994</t>
  </si>
  <si>
    <t>12/31/1995</t>
  </si>
  <si>
    <t>12/31/1996</t>
  </si>
  <si>
    <t>12/31/1997</t>
  </si>
  <si>
    <t>12/31/1999</t>
  </si>
  <si>
    <t>12/31/2000</t>
  </si>
  <si>
    <t>12/31/2001</t>
  </si>
  <si>
    <t>12/31/2002</t>
  </si>
  <si>
    <t>12/31/2003</t>
  </si>
  <si>
    <t>12/31/2004</t>
  </si>
  <si>
    <t>12/31/2005</t>
  </si>
  <si>
    <t>12/31/2006</t>
  </si>
  <si>
    <t>12/31/2007</t>
  </si>
  <si>
    <t>12/31/2009</t>
  </si>
  <si>
    <t>12/31/2010</t>
  </si>
  <si>
    <t>12/31/2011</t>
  </si>
  <si>
    <t>12/31/2012</t>
  </si>
  <si>
    <t>12/31/2013</t>
  </si>
  <si>
    <t>12/31/2014</t>
  </si>
  <si>
    <t>12/31/2015</t>
  </si>
  <si>
    <t>12/31/2016</t>
  </si>
  <si>
    <t>CURRENCY BOARDS AND QUASI CURRENCY BOARDS  -- Data mostly complete, but possibly still subject to revision in a few cases</t>
  </si>
  <si>
    <t>Source: Data provided by Kurt Schuler</t>
  </si>
  <si>
    <t>Exchange rate at end of currency board period</t>
  </si>
  <si>
    <t>Exchange rate vs. old anchor at end 2015 (or in some cases earlier)</t>
  </si>
  <si>
    <t>Depreciation (new rate / old rate; 1 = no change)</t>
  </si>
  <si>
    <t>Abu Dhabi (part of United Arab Emirates)</t>
  </si>
  <si>
    <t>1 Bahrain dinar = US$2.53</t>
  </si>
  <si>
    <t>West Indies $4.80 = £1 sterling</t>
  </si>
  <si>
    <t>1 Argentine peso = 0.63870849 grams gold</t>
  </si>
  <si>
    <t>TO COME</t>
  </si>
  <si>
    <t>Suspended currency board system near the start of World War I</t>
  </si>
  <si>
    <t xml:space="preserve">    Argentina (2nd episode)</t>
  </si>
  <si>
    <t>73032566722090.7 Argentine pesos (adjusted for redenominations) =  0.63870849 grams gold on 1991.03.31</t>
  </si>
  <si>
    <t>Returned to currency board system at old exchange rate; abandoned it near the start of the Great Depression</t>
  </si>
  <si>
    <t xml:space="preserve">    Argentina (3rd episode)</t>
  </si>
  <si>
    <t>1 Argentine peso (peso convertible) = US$1</t>
  </si>
  <si>
    <t>Bahamian $2.44898 = £1 sterling (officially; de facto, Bahamas $1 = US$0.98)</t>
  </si>
  <si>
    <t>Belize $2 = US$1</t>
  </si>
  <si>
    <t>Bermuda Monetary Authority</t>
  </si>
  <si>
    <t>Bermuda $1 = US$1</t>
  </si>
  <si>
    <t>Still a quasi currency board or quasi currency board</t>
  </si>
  <si>
    <t>1.95583 Bosnian convertible marka = 1 euro</t>
  </si>
  <si>
    <t>Brunei Currency Board; Brunei Currency and Monetary Board from 1 February 2004</t>
  </si>
  <si>
    <t>Brunei $1 = Singapore $1</t>
  </si>
  <si>
    <t>1.99583 Bulgarian leva = 1 euro</t>
  </si>
  <si>
    <t>15 Burmese rupees = £1 sterling</t>
  </si>
  <si>
    <t>West African £1 = £1 sterling</t>
  </si>
  <si>
    <t>See Nigeria</t>
  </si>
  <si>
    <t>Not applicable</t>
  </si>
  <si>
    <t>Cayman Islands Currency Board; Cayman Islands Monetary Authority from 1 January 1997</t>
  </si>
  <si>
    <t>Cayman $1 = US$1.20</t>
  </si>
  <si>
    <t>Cyprus £1 = £1 sterling</t>
  </si>
  <si>
    <t>Danzig (now Gdansk, Poland)</t>
  </si>
  <si>
    <t>Danziger Zentralkasse</t>
  </si>
  <si>
    <t>1924.03.16</t>
  </si>
  <si>
    <t>25 gulden = £1 sterling</t>
  </si>
  <si>
    <t>Banque Centrale de Djibouti</t>
  </si>
  <si>
    <t>177.721 Djibouti francs = US$1</t>
  </si>
  <si>
    <t>Dubai</t>
  </si>
  <si>
    <t>1 Qatar-Dubai riyal = 0.186621 grams gold = US$0.228</t>
  </si>
  <si>
    <t>20 East African shillings = £1 sterling</t>
  </si>
  <si>
    <t>15.6466 Estonian kroons = 1 euro</t>
  </si>
  <si>
    <t>Falkland £1 = £1 sterling</t>
  </si>
  <si>
    <t>22.40 Faroese kroner = £1 sterling</t>
  </si>
  <si>
    <t>Fijian $1.98 = £1 sterling</t>
  </si>
  <si>
    <t>Gambia Currency Board</t>
  </si>
  <si>
    <t>Gambia £1 = £1 sterling</t>
  </si>
  <si>
    <t>Palestine £1 = £1 sterling</t>
  </si>
  <si>
    <t>Gibraltar £1 = £1 sterling</t>
  </si>
  <si>
    <t>Guernsey £1 = £1 sterling</t>
  </si>
  <si>
    <t xml:space="preserve"> Hong Kong $16 = £1 sterling</t>
  </si>
  <si>
    <t>See Remarks</t>
  </si>
  <si>
    <t>Currency board suspended local operations during Japanese occupation during World War II; resumed after the war at the prewar rate</t>
  </si>
  <si>
    <t xml:space="preserve">    Hong Kong (2nd episode continued)</t>
  </si>
  <si>
    <t>Hong Kong $14.5545 = £1 sterling</t>
  </si>
  <si>
    <t>Hong Kong $14.34 = £1 sterling on 1983.09.17</t>
  </si>
  <si>
    <t xml:space="preserve">    Hong Kong (3rd episode)</t>
  </si>
  <si>
    <t>Hong Kong $7.80 = US$1</t>
  </si>
  <si>
    <t>1 Indian rupee = 165 troy grains (10.6918 grams) pure silver</t>
  </si>
  <si>
    <t xml:space="preserve">    India (2nd episode)</t>
  </si>
  <si>
    <t>1 Indian rupee = 1 shilling 4 pence sterling (15 rupees = £1)</t>
  </si>
  <si>
    <t>1 Iraqi dinar = £1 sterling</t>
  </si>
  <si>
    <t>Irish £1 = £1 sterling</t>
  </si>
  <si>
    <t>Manx £1 = £1 sterling</t>
  </si>
  <si>
    <t>Jamaican £1 = £1 sterling</t>
  </si>
  <si>
    <t>Jersey £1 = £1 sterling</t>
  </si>
  <si>
    <t>Jordan Currency Board</t>
  </si>
  <si>
    <t xml:space="preserve"> 1 Jordanian dinar = £1 sterling</t>
  </si>
  <si>
    <t>1 Kuwaiti dinar = £1 sterling</t>
  </si>
  <si>
    <t>Libyan £1 = £1 sterling</t>
  </si>
  <si>
    <t>3.4538 Lithuanian litai =1 euro</t>
  </si>
  <si>
    <t>1.03 Macau pataca = Hong Kong $1</t>
  </si>
  <si>
    <t>Central African Currency Board</t>
  </si>
  <si>
    <t>Central African £1 = £1 sterling</t>
  </si>
  <si>
    <t>North Borneo $1 = Straits (later Malayan) $1</t>
  </si>
  <si>
    <t xml:space="preserve">    Malaysia (mainland) (2nd episode)</t>
  </si>
  <si>
    <t>Malayan $1 = 2 shillings  4 pence sterling (£0.11-2/3)</t>
  </si>
  <si>
    <t>Government of North Borneo; State Bank of North Borneo from 15 March 1921</t>
  </si>
  <si>
    <t>North Borneo $1 = 2 shillings  4 pence sterling (£0.11-2/3)</t>
  </si>
  <si>
    <t>Sarawak $1 = 2 shillings  4 pence sterling (£0.11-2/3)</t>
  </si>
  <si>
    <t>Sarawak Currency Fund</t>
  </si>
  <si>
    <t>1951.12.31</t>
  </si>
  <si>
    <t xml:space="preserve">    Malaysia (Sarawak) (2nd episode continued)</t>
  </si>
  <si>
    <t>Maltese £1 = £1 sterling</t>
  </si>
  <si>
    <t xml:space="preserve">    Malta (2nd episode)</t>
  </si>
  <si>
    <t>1 Mauritius rupee 1 shiling 6 pence sterling (13-1/3 rupees = £1)</t>
  </si>
  <si>
    <t>Montserrrat</t>
  </si>
  <si>
    <t>New Zealand £1 = £1 sterling</t>
  </si>
  <si>
    <t>40 rubles = £1 sterling</t>
  </si>
  <si>
    <t>Oman Currency Board</t>
  </si>
  <si>
    <t>1 rial Omani = US$ 2.89524</t>
  </si>
  <si>
    <t>2 Philippine pesos = US$1</t>
  </si>
  <si>
    <t xml:space="preserve">    Philippines (2nd episode)</t>
  </si>
  <si>
    <t xml:space="preserve">    Philippines (3rd episode)</t>
  </si>
  <si>
    <t>St Helena £1 = £1 sterling</t>
  </si>
  <si>
    <t>Western Samoan £1 = New Zealand £1</t>
  </si>
  <si>
    <t>Currency Commissioner</t>
  </si>
  <si>
    <t>1 Seychelles rupee = 1 Indian rupee</t>
  </si>
  <si>
    <t>Straits $1 = 1 Spanish silver peso (dollar)</t>
  </si>
  <si>
    <t xml:space="preserve">    Singapore (2nd episode) (continued)</t>
  </si>
  <si>
    <t xml:space="preserve">    Singapore (3rd episode) (continued)</t>
  </si>
  <si>
    <t>Board of Commissioners of Currency Singapore</t>
  </si>
  <si>
    <t>Singapore $ 1 = 0.290299 grams gold officially = 2 shillings 8-2/3 pence sterling (£0.13-121/360) de facto</t>
  </si>
  <si>
    <t>Solomon Islands £1 = Australian £1</t>
  </si>
  <si>
    <t>Cassa per la Circolazione Monetaria della Somalia</t>
  </si>
  <si>
    <t>20 somali = £1 sterling</t>
  </si>
  <si>
    <t>1 Ceylon rupee = 1 Indian rupee</t>
  </si>
  <si>
    <t>Sudanese £ = £1 - 6 pence sterling  (£1.075 sterling)</t>
  </si>
  <si>
    <t>1 langeni = 1 South African rand</t>
  </si>
  <si>
    <t>West African £1 = £1 sterling,±1/2%</t>
  </si>
  <si>
    <t>See Ghana</t>
  </si>
  <si>
    <t>1 pa'anga = Australian $1</t>
  </si>
  <si>
    <t>1964.12.13</t>
  </si>
  <si>
    <t>3 Yemeni rials = £1 sterling</t>
  </si>
  <si>
    <t>South Arabian Currency Board; Southern Yemen Currency Authority from June 1968</t>
  </si>
  <si>
    <t>1 South Arabian/South Yemen dinar = £1 sterling</t>
  </si>
  <si>
    <t>Zimbabwe $2.58035977587732E+41 = £1 sterling (adjusted for redonominations)</t>
  </si>
  <si>
    <t>On 1991.03.31: 10,000 australes = US$1, 1 austral = 1 billion pesos, US$355.65 = 1 troy ounce gold, 31.1034768g per troy ounce</t>
  </si>
  <si>
    <t>In 1970 the Rhodesian (later Zimbabwe) dollar was introduced at Rhodesian $2 = £1 Rhodesian, or Rhodesian $1 = £0.50 sterling</t>
  </si>
  <si>
    <t>The Zimbabean dollar was redenominated in 2006 at new $1 = old $1,000 and again in 2008 at $1 new = $10 billion old and finally in 2009 at $1 new = $1 trillion old</t>
  </si>
  <si>
    <t>In 2015 the government converted bank accounts still in Zimbabwean dollars at Zimbabwean $35 quadrillion = US$1</t>
  </si>
  <si>
    <t>Exchange rate changes by currency boards</t>
  </si>
  <si>
    <t>Date</t>
  </si>
  <si>
    <t>Old rate</t>
  </si>
  <si>
    <t>New rate</t>
  </si>
  <si>
    <t>Effect</t>
  </si>
  <si>
    <t>1914.08.09</t>
  </si>
  <si>
    <t>Floating</t>
  </si>
  <si>
    <t>Depreciation</t>
  </si>
  <si>
    <t>Abandoned fixed exchange rate soon after World War I began</t>
  </si>
  <si>
    <t>1929.12.16</t>
  </si>
  <si>
    <t>Abandoned fixed exchange rate soon after Great Depression began</t>
  </si>
  <si>
    <t>1992.01.01</t>
  </si>
  <si>
    <t>10,000 Argentine australes = US$1</t>
  </si>
  <si>
    <t>Neutral redenomination</t>
  </si>
  <si>
    <t>Redenomination, 10,000 australes = 1 peso</t>
  </si>
  <si>
    <t>2002.01.09</t>
  </si>
  <si>
    <t>1 Argentine peso = US$1</t>
  </si>
  <si>
    <t>Adandoned exchange rate during a financial crisis</t>
  </si>
  <si>
    <t>1966.05.25</t>
  </si>
  <si>
    <t>Bahamas £1 = £1 sterling</t>
  </si>
  <si>
    <t>Bahamas $1 = 7 shillings sterling (£0.35)</t>
  </si>
  <si>
    <t>Redenomination connnected with introducing a decimalized currency approximately equal to the US dollar; cross rate was Bahamas $0.98 = US$1</t>
  </si>
  <si>
    <t>1967.11.18</t>
  </si>
  <si>
    <t>Appreciation to preserve value</t>
  </si>
  <si>
    <t>Revalued against the pound sterling after it devalued against the US dollar; preserved the previous cross rate with the US dollar</t>
  </si>
  <si>
    <t>Bahrain and Abu Dhabi (Bahrain Currency Board)</t>
  </si>
  <si>
    <t>1 Bahrain dinar = 15 shillings sterling (£0.75)</t>
  </si>
  <si>
    <t>1 Bahrain dinar = 17 shillings 6 pence sterling (£0.875)</t>
  </si>
  <si>
    <t>Did not follow devaluation of pound sterling against US dollar and gold</t>
  </si>
  <si>
    <t>1972.06.26</t>
  </si>
  <si>
    <t>1 Bahrain dinar = US$2.28</t>
  </si>
  <si>
    <t>Appreciation and anchor switch to preserve value</t>
  </si>
  <si>
    <t>After UK floated the pound sterling, switched to US dollar at the anchor at the pre-floating sterling/dollar rate</t>
  </si>
  <si>
    <t>1973.02.13</t>
  </si>
  <si>
    <t>Did not follow US devaluation against gold</t>
  </si>
  <si>
    <t>Belize (British Honduras)</t>
  </si>
  <si>
    <t>1949.12.31</t>
  </si>
  <si>
    <t>Belize $1 = US$1</t>
  </si>
  <si>
    <t>Belize $4 = £1 sterling</t>
  </si>
  <si>
    <t>Neutral anchor switch</t>
  </si>
  <si>
    <t>Switched anchor to pound sterling at approximately the prevailing sterling/dollar cross rate</t>
  </si>
  <si>
    <t>1976.05.11</t>
  </si>
  <si>
    <t>Appreciation and anchor switch</t>
  </si>
  <si>
    <t>Switched anchor to US dollar at a rate representing a revaluation of approximately 10% from the sterling-dollar market rate during a period when sterling was weak</t>
  </si>
  <si>
    <t>1970.02.06</t>
  </si>
  <si>
    <t xml:space="preserve">Bermuda £1 = £1 sterling </t>
  </si>
  <si>
    <t xml:space="preserve">Bermuda $2.40 =  £1 sterling </t>
  </si>
  <si>
    <t>Redenomination connnected with introducing a decimalized currency equal to the US dollar</t>
  </si>
  <si>
    <t>1972.07.31</t>
  </si>
  <si>
    <t>After the pound sterling floated, switched to the US dollar as anchor at the sterling-dollar cross rate prevailing before the devaluation</t>
  </si>
  <si>
    <t>2002.01.01</t>
  </si>
  <si>
    <t>1 Bosnian convertible marka = 1 German mark</t>
  </si>
  <si>
    <t>With the final replacement of the German mark by the euro, switched to the euro as the anchor currency at the fixed mark-euro rate</t>
  </si>
  <si>
    <t>1967.06.12</t>
  </si>
  <si>
    <t>Established own currency board linked to Singapore dollar; the exchange rate initially involved no change in the excchange rate with the pound sterling</t>
  </si>
  <si>
    <t>1999.01.01</t>
  </si>
  <si>
    <t>1,000 Bulgarian leva = 1 German mark</t>
  </si>
  <si>
    <t>With the initial replacement of the German mark by the euro, switched to the euro as the anchor currency at the fixed mark-euro rate</t>
  </si>
  <si>
    <t>1974.01.28</t>
  </si>
  <si>
    <t>Cayman Islands $2 = £1 sterling</t>
  </si>
  <si>
    <t>Switched to the US dollar at a revaluation of 10.1% to dampen inflation</t>
  </si>
  <si>
    <t>Djibouti (French Somaliland, French Territory of Afars and Issas)</t>
  </si>
  <si>
    <t>1971.12.18</t>
  </si>
  <si>
    <t>1 Djibouti franc = 0.00414507 grams  gold; implicitly, 214.392 Djibouti francs = US$1 (officially, gold rather than the dollar was the anchor currency)</t>
  </si>
  <si>
    <t>1 Djibouti franc = 0.00414507g gold (nominally); implicitly, 197.466 Djibouti francs = US$1</t>
  </si>
  <si>
    <t>Did not follow the US devaluation against gold</t>
  </si>
  <si>
    <t>1 Djibouti franc = 0.00414507 grams gold (nominally); implicitly, 197.466 Djibouti francs = US$1</t>
  </si>
  <si>
    <t>1 Djibouti franc = 0.00414507g gold (nominally); implicitly, 177.721 Djibouti francs = US$1</t>
  </si>
  <si>
    <t>8 Estonian kroons = 1 German mark; later linked to euro</t>
  </si>
  <si>
    <t>1929.12.18</t>
  </si>
  <si>
    <t>Fijian £1 = £1 sterling</t>
  </si>
  <si>
    <t>Fijian £1 = £1 sterling officially; unofficially, see Remarks</t>
  </si>
  <si>
    <t>De facto floating though still officially fixed; see Narsey book for details?</t>
  </si>
  <si>
    <t>1932.09.09</t>
  </si>
  <si>
    <t>Neutral</t>
  </si>
  <si>
    <t>Returned to parity with sterling</t>
  </si>
  <si>
    <t>1932.12.14</t>
  </si>
  <si>
    <t>Fijian £1 = New Zealand £1</t>
  </si>
  <si>
    <t>Temporarily switched to New Zealand pound as anchor currency duing the Great Depression; the New Zealand pound was officially at parity with the pound sterling, but in market trading the rate was New Zealand £1.11 = £1 sterling</t>
  </si>
  <si>
    <t>1933.03.29?</t>
  </si>
  <si>
    <t>Fijian £1.11 = £1 sterling</t>
  </si>
  <si>
    <t>Switched back to pound sterling as anchor currency at rate with New Zealand pound prevailing before the latter devalued on 20 January 1933</t>
  </si>
  <si>
    <t>1967.11.27</t>
  </si>
  <si>
    <t>Fijian £1.045 = £1 sterling</t>
  </si>
  <si>
    <t>Did not fully follow pound sterling's devaluation against gold and the US dollar</t>
  </si>
  <si>
    <t>1969.01.13</t>
  </si>
  <si>
    <t>Fijian $2.09 = £1 sterling</t>
  </si>
  <si>
    <t>Adopted a new, decimalized currency unit at Fijian $1 = Fijian £1</t>
  </si>
  <si>
    <t>1972.10.25</t>
  </si>
  <si>
    <t>Revalued to offset the depreciation of the pound sterling against the US dollar</t>
  </si>
  <si>
    <t>1967.11.23</t>
  </si>
  <si>
    <t>Hong Kong $16 = £1 sterling</t>
  </si>
  <si>
    <t>1972.07.06</t>
  </si>
  <si>
    <t>Appreciation</t>
  </si>
  <si>
    <t>Abandoned fixed rate during a period of turmoil for the pound sterling</t>
  </si>
  <si>
    <t>1893.06.26</t>
  </si>
  <si>
    <t>Neutral in intent, depreciation in fact</t>
  </si>
  <si>
    <t>Floated the exchange rate in transition to a sterling/gold standard</t>
  </si>
  <si>
    <t>1916.12.20</t>
  </si>
  <si>
    <t>1 Indian rupee = 1 shilling 4 pence sterling (15 rupees = £1), but with exchange controls</t>
  </si>
  <si>
    <t>Introduced exchange controls during World War I that in effect made the system no longer even the quasi currency board it had been</t>
  </si>
  <si>
    <t>Kenya (East Africa Protectorate)</t>
  </si>
  <si>
    <t>10 (British) East African rupees = £1 sterling</t>
  </si>
  <si>
    <t>Replaced local currency board with membership in regional East African Currency Board and changed currency unit at 1 East African rupee = 2 East African shillings</t>
  </si>
  <si>
    <t>2002.02.01</t>
  </si>
  <si>
    <t>4 Lithuanian litai = US$1</t>
  </si>
  <si>
    <t>Switched to euro as anchor currency at prevailing euro/dollar cross rate; after this period, adopted the euro and ceased issuing a national currency</t>
  </si>
  <si>
    <t>1877.01.01</t>
  </si>
  <si>
    <t>Mauritius $5 =  £1 sterling</t>
  </si>
  <si>
    <t>1 Mauritius rupee = 1 Indian rupee</t>
  </si>
  <si>
    <t>Neutral redenomination and anchor switch</t>
  </si>
  <si>
    <t>Changed currency units; 2 Mauritian rupees = Mauritian $1; the rate with the Indian rupee was the market rate</t>
  </si>
  <si>
    <t>1934.08.23</t>
  </si>
  <si>
    <t>Switched to the pound sterling as the anchor at the sterling-rupee cross rate; after this period, replaced the currency board with a central bank</t>
  </si>
  <si>
    <t>1 rial Omani = £1 sterling</t>
  </si>
  <si>
    <t>1 rial Omani = US$ 2.60571</t>
  </si>
  <si>
    <t>Appreciation and anchor switch to  preserve value</t>
  </si>
  <si>
    <t>After the pound sterling floated, switched to the US dollar as the anchor at pre-floating dollar-sterling cross-rate</t>
  </si>
  <si>
    <t>1973.02.20</t>
  </si>
  <si>
    <t>Did not follow the devaluation of the US dollar against gold</t>
  </si>
  <si>
    <t>Philippines</t>
  </si>
  <si>
    <t>In a deviation from currency board orthodoxy, the board lost foreign exchange reserves and floated</t>
  </si>
  <si>
    <t>Qatar and Dubai (Qatar and Dubai Currency Board)</t>
  </si>
  <si>
    <t>1967.11.19</t>
  </si>
  <si>
    <t>1 Qatar/Dubai riyal = 0.186621 grams gold = 1 shilling 6 pence sterling (£0.075)</t>
  </si>
  <si>
    <t>1 Qatar/Dubai riyal = 0.186621 grams gold = 1 shilling 9 pence sterling (£0.0875)</t>
  </si>
  <si>
    <t>Before this, used Indian Gulf rupee</t>
  </si>
  <si>
    <t>Switched to the US dollar as the anchor currency after the pound sterling began to float (depreciate) against gold</t>
  </si>
  <si>
    <t>1936.01.31</t>
  </si>
  <si>
    <t>1 Seychelles rupee = 1 shillings 6 pence sterling (13-1/3 rupees = £1)</t>
  </si>
  <si>
    <t>Swithed to pound sterling at the rupee-sterling cross-rate</t>
  </si>
  <si>
    <t>Singapore (Straits Settlements)</t>
  </si>
  <si>
    <t>1903.10.03</t>
  </si>
  <si>
    <t>Neutral in intent</t>
  </si>
  <si>
    <t>Floated as part of a transition to a gold standard</t>
  </si>
  <si>
    <t>Straits $1 = 2 shillings  4 pence sterling (£0.11-2/3)</t>
  </si>
  <si>
    <t>Did not devalue against gold with pound sterling</t>
  </si>
  <si>
    <t>1966.02.14</t>
  </si>
  <si>
    <t>Tonga £1 = Australian £1</t>
  </si>
  <si>
    <t>Introduced new, decimalized currency at 2 pa'anga = £1</t>
  </si>
  <si>
    <t>"Appreciation to preserve value" means that the currency appreciated against the anchor currency to preserve its value against gold or third currencies when the anchor curency was devalued</t>
  </si>
  <si>
    <t>The table concerns cases in which an existing currency board or a country continuing to use a currency board changed its exchange rate; it omits cases in which a new currency board established a rate different from the old rate that had existed under central banking or another previous monetary arrangement</t>
  </si>
  <si>
    <t>The table excludes World War II episodes in Brunei, Hong Kong, Malaysia (then Malaya, British North Borneo, and Sarawak), the Philippines, and Singapore in which Japanese occupation interrupted redemption operations by currency boards</t>
  </si>
  <si>
    <t>Currency convertibility</t>
  </si>
  <si>
    <t>Source: Historical Financial Statistics (forthcoming), data provided by Kurt Schuler; note that some data points are based on a high degree of judgment</t>
  </si>
  <si>
    <t>Key to convertibility (the classfications involve substantial judgment)</t>
  </si>
  <si>
    <t>0 = repressed</t>
  </si>
  <si>
    <t>1 = restricted</t>
  </si>
  <si>
    <t>2 = payments area</t>
  </si>
  <si>
    <t>3 = liberal</t>
  </si>
  <si>
    <t>4 = full</t>
  </si>
  <si>
    <t>NA = Not available because a territory was not a separate political entity at the time, or for other reasons</t>
  </si>
  <si>
    <t>Yelllow = From a source other than BIS annual report 1931-1948 or IMF ARER since 1949</t>
  </si>
  <si>
    <t>Data are typically for the end of the year</t>
  </si>
  <si>
    <t>Joined IMF</t>
  </si>
  <si>
    <t>IMF coverage begins (if not 1949 or year of joining)</t>
  </si>
  <si>
    <t>Article VIII</t>
  </si>
  <si>
    <t>Source  1: 1931-48 (if not in BIS annual report)</t>
  </si>
  <si>
    <t>Source 2: 1949-present (if not in IMF ARER)</t>
  </si>
  <si>
    <t>UK</t>
  </si>
  <si>
    <t>4?</t>
  </si>
  <si>
    <t>ARER</t>
  </si>
  <si>
    <t>Schuler</t>
  </si>
  <si>
    <t>3?</t>
  </si>
  <si>
    <t>Bosnia and Herzegovina</t>
  </si>
  <si>
    <t>NO</t>
  </si>
  <si>
    <t>NA</t>
  </si>
  <si>
    <t>1 or 3</t>
  </si>
  <si>
    <t>Italy</t>
  </si>
  <si>
    <t>UK, then Ethiopia</t>
  </si>
  <si>
    <t>2 or 3</t>
  </si>
  <si>
    <t>0 (USSR)</t>
  </si>
  <si>
    <t>Italy 1936-1941; ARER from 1942</t>
  </si>
  <si>
    <t>2?</t>
  </si>
  <si>
    <t>Gambia, The</t>
  </si>
  <si>
    <t>1961 (UK)</t>
  </si>
  <si>
    <t>ARER; UK</t>
  </si>
  <si>
    <t>1 or 3?</t>
  </si>
  <si>
    <t>Myanmar (Burma)</t>
  </si>
  <si>
    <t>US</t>
  </si>
  <si>
    <t>UIK</t>
  </si>
  <si>
    <t>Saint Kitts and Nevis</t>
  </si>
  <si>
    <t>Saint Vincent and the Grenadines</t>
  </si>
  <si>
    <t>Samoa (Western Samoa)</t>
  </si>
  <si>
    <t>UK, later Malaysia</t>
  </si>
  <si>
    <t>Sri Lanka (Ceylon)</t>
  </si>
  <si>
    <t>South Africa</t>
  </si>
  <si>
    <t>Tanzania</t>
  </si>
  <si>
    <t>United Kingdom</t>
  </si>
  <si>
    <t>United States</t>
  </si>
  <si>
    <t>Yemen PDR (South)</t>
  </si>
  <si>
    <t>NEVER</t>
  </si>
  <si>
    <t>Zimbabwe (Southern Rhodesia)</t>
  </si>
  <si>
    <t>Territories never independent during the years listed and never included in BIS or IMF</t>
  </si>
  <si>
    <t>St. Kitts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</si>
</sst>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quot;$&quot;#,##0.00;[Red]\-&quot;$&quot;#,##0.00"/>
    <numFmt numFmtId="165" formatCode="0.0%"/>
    <numFmt numFmtId="166" formatCode="#,##0.0000"/>
    <numFmt numFmtId="167" formatCode="[$-409]d\-mmm\-yyyy;@"/>
    <numFmt numFmtId="168" formatCode="#,##0.000"/>
    <numFmt numFmtId="169" formatCode="mm/dd/yy"/>
    <numFmt numFmtId="170" formatCode="0.00000"/>
  </numFmts>
  <fonts count="65" x14ac:knownFonts="1">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0"/>
      <color indexed="8"/>
      <name val="Arial"/>
      <family val="2"/>
    </font>
    <font>
      <sz val="10"/>
      <color indexed="9"/>
      <name val="Arial"/>
      <family val="2"/>
    </font>
    <font>
      <sz val="10"/>
      <color indexed="20"/>
      <name val="Arial"/>
      <family val="2"/>
    </font>
    <font>
      <sz val="9"/>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theme="10"/>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rgb="FF000000"/>
      <name val="Calibri"/>
      <family val="2"/>
      <scheme val="minor"/>
    </font>
    <font>
      <b/>
      <sz val="11"/>
      <color rgb="FF000000"/>
      <name val="Calibri"/>
      <family val="2"/>
      <scheme val="minor"/>
    </font>
    <font>
      <u/>
      <sz val="11"/>
      <color rgb="FF0000FF"/>
      <name val="Calibri"/>
      <family val="2"/>
      <scheme val="minor"/>
    </font>
    <font>
      <u/>
      <sz val="12"/>
      <color theme="11"/>
      <name val="Calibri"/>
      <family val="2"/>
      <scheme val="minor"/>
    </font>
    <font>
      <b/>
      <sz val="12"/>
      <color theme="1"/>
      <name val="Times New Roman"/>
    </font>
    <font>
      <sz val="8"/>
      <color indexed="81"/>
      <name val="Tahoma"/>
      <family val="2"/>
    </font>
    <font>
      <b/>
      <sz val="8"/>
      <color indexed="81"/>
      <name val="Tahoma"/>
      <family val="2"/>
    </font>
    <font>
      <sz val="12"/>
      <color rgb="FF000000"/>
      <name val="Arial"/>
      <family val="2"/>
    </font>
    <font>
      <sz val="12"/>
      <color rgb="FF222222"/>
      <name val="Arial"/>
    </font>
    <font>
      <sz val="12"/>
      <color rgb="FFFF0000"/>
      <name val="Calibri"/>
      <family val="2"/>
      <scheme val="minor"/>
    </font>
    <font>
      <b/>
      <sz val="12"/>
      <color theme="1"/>
      <name val="Calibri"/>
      <family val="2"/>
      <scheme val="minor"/>
    </font>
    <font>
      <sz val="12"/>
      <color theme="0"/>
      <name val="Calibri"/>
      <family val="2"/>
      <scheme val="minor"/>
    </font>
    <font>
      <sz val="10"/>
      <color theme="1"/>
      <name val="Calibri"/>
      <family val="2"/>
      <scheme val="minor"/>
    </font>
    <font>
      <b/>
      <sz val="10"/>
      <color theme="1"/>
      <name val="Calibri"/>
      <scheme val="minor"/>
    </font>
    <font>
      <sz val="12"/>
      <name val="Calibri"/>
      <scheme val="minor"/>
    </font>
    <font>
      <sz val="12"/>
      <color rgb="FF000000"/>
      <name val="Calibri"/>
      <scheme val="minor"/>
    </font>
    <font>
      <sz val="12"/>
      <color indexed="8"/>
      <name val="Calibri"/>
      <scheme val="minor"/>
    </font>
    <font>
      <b/>
      <sz val="14"/>
      <color theme="1"/>
      <name val="Calibri"/>
      <scheme val="minor"/>
    </font>
    <font>
      <i/>
      <sz val="12"/>
      <color theme="1"/>
      <name val="Calibri"/>
      <scheme val="minor"/>
    </font>
    <font>
      <sz val="12"/>
      <color rgb="FF0000FF"/>
      <name val="Calibri"/>
      <scheme val="minor"/>
    </font>
    <font>
      <b/>
      <sz val="12"/>
      <color indexed="8"/>
      <name val="Calibri"/>
      <scheme val="minor"/>
    </font>
    <font>
      <b/>
      <sz val="12"/>
      <name val="Calibri"/>
      <scheme val="minor"/>
    </font>
    <font>
      <b/>
      <sz val="12"/>
      <color rgb="FF000000"/>
      <name val="Calibri"/>
      <scheme val="minor"/>
    </font>
    <font>
      <sz val="12"/>
      <color rgb="FFFF6600"/>
      <name val="Calibri"/>
      <scheme val="minor"/>
    </font>
    <font>
      <b/>
      <i/>
      <sz val="12"/>
      <color rgb="FF000000"/>
      <name val="Calibri"/>
      <scheme val="minor"/>
    </font>
    <font>
      <b/>
      <sz val="12"/>
      <color theme="1"/>
      <name val="Arial"/>
    </font>
    <font>
      <sz val="12"/>
      <color theme="1"/>
      <name val="Arial"/>
    </font>
    <font>
      <i/>
      <sz val="12"/>
      <color rgb="FF000000"/>
      <name val="Calibri"/>
      <scheme val="minor"/>
    </font>
    <font>
      <sz val="12"/>
      <color rgb="FF0000FF"/>
      <name val="Helvetica"/>
    </font>
    <font>
      <sz val="12"/>
      <color rgb="FF000000"/>
      <name val="Times New Roman"/>
    </font>
    <font>
      <sz val="12"/>
      <color theme="1"/>
      <name val="Times New Roman"/>
    </font>
    <font>
      <b/>
      <sz val="12"/>
      <name val="Arial"/>
      <family val="2"/>
    </font>
    <font>
      <sz val="12"/>
      <name val="Arial"/>
      <family val="2"/>
    </font>
    <font>
      <sz val="12"/>
      <color rgb="FF212121"/>
      <name val="Tahoma"/>
    </font>
    <font>
      <b/>
      <sz val="14"/>
      <name val="Calibri"/>
      <scheme val="minor"/>
    </font>
    <font>
      <b/>
      <sz val="14"/>
      <color theme="1"/>
      <name val="Calibri"/>
      <family val="2"/>
    </font>
    <font>
      <sz val="12"/>
      <color theme="1"/>
      <name val="Calibri"/>
      <family val="2"/>
    </font>
    <font>
      <sz val="12"/>
      <color rgb="FF0000FF"/>
      <name val="Calibri"/>
      <family val="2"/>
      <scheme val="minor"/>
    </font>
    <font>
      <b/>
      <sz val="14"/>
      <color theme="1"/>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43"/>
        <bgColor indexed="64"/>
      </patternFill>
    </fill>
    <fill>
      <patternFill patternType="solid">
        <fgColor theme="6" tint="0.39997558519241921"/>
        <bgColor indexed="65"/>
      </patternFill>
    </fill>
    <fill>
      <patternFill patternType="solid">
        <fgColor theme="9" tint="0.39997558519241921"/>
        <bgColor indexed="65"/>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305">
    <xf numFmtId="0" fontId="0" fillId="0" borderId="0"/>
    <xf numFmtId="0" fontId="4" fillId="0" borderId="0"/>
    <xf numFmtId="9" fontId="4" fillId="0" borderId="0" applyFont="0" applyFill="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0" fillId="0" borderId="0">
      <alignment vertical="center"/>
    </xf>
    <xf numFmtId="0" fontId="11" fillId="23" borderId="1" applyNumberFormat="0" applyAlignment="0" applyProtection="0"/>
    <xf numFmtId="0" fontId="11" fillId="23" borderId="1" applyNumberFormat="0" applyAlignment="0" applyProtection="0"/>
    <xf numFmtId="0" fontId="12" fillId="24" borderId="2" applyNumberFormat="0" applyAlignment="0" applyProtection="0"/>
    <xf numFmtId="0" fontId="12" fillId="24" borderId="2" applyNumberFormat="0" applyAlignment="0" applyProtection="0"/>
    <xf numFmtId="41"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3" fontId="6" fillId="0" borderId="0"/>
    <xf numFmtId="0" fontId="13" fillId="0" borderId="0" applyNumberFormat="0" applyFill="0" applyBorder="0" applyAlignment="0" applyProtection="0"/>
    <xf numFmtId="0" fontId="13" fillId="0" borderId="0" applyNumberFormat="0" applyFill="0" applyBorder="0" applyAlignment="0" applyProtection="0"/>
    <xf numFmtId="0" fontId="14" fillId="7" borderId="0" applyNumberFormat="0" applyBorder="0" applyAlignment="0" applyProtection="0"/>
    <xf numFmtId="0" fontId="14" fillId="7"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10" borderId="1" applyNumberFormat="0" applyAlignment="0" applyProtection="0"/>
    <xf numFmtId="0" fontId="19" fillId="10"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25" borderId="0" applyNumberFormat="0" applyBorder="0" applyAlignment="0" applyProtection="0"/>
    <xf numFmtId="0" fontId="21" fillId="25" borderId="0" applyNumberFormat="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5" fillId="0" borderId="0"/>
    <xf numFmtId="0" fontId="6" fillId="0" borderId="0"/>
    <xf numFmtId="0" fontId="7" fillId="0" borderId="0"/>
    <xf numFmtId="0" fontId="7" fillId="0" borderId="0"/>
    <xf numFmtId="0" fontId="7" fillId="0" borderId="0"/>
    <xf numFmtId="0" fontId="7" fillId="0" borderId="0"/>
    <xf numFmtId="0" fontId="4" fillId="0" borderId="0"/>
    <xf numFmtId="0" fontId="6" fillId="0" borderId="0"/>
    <xf numFmtId="0" fontId="7" fillId="26" borderId="7" applyNumberFormat="0" applyFont="0" applyAlignment="0" applyProtection="0"/>
    <xf numFmtId="0" fontId="7" fillId="26" borderId="7" applyNumberFormat="0" applyFont="0" applyAlignment="0" applyProtection="0"/>
    <xf numFmtId="0" fontId="22" fillId="23" borderId="8" applyNumberFormat="0" applyAlignment="0" applyProtection="0"/>
    <xf numFmtId="0" fontId="22" fillId="23" borderId="8" applyNumberFormat="0" applyAlignment="0" applyProtection="0"/>
    <xf numFmtId="0" fontId="6" fillId="0" borderId="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9"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9" fontId="2" fillId="0" borderId="0" applyFont="0" applyFill="0" applyBorder="0" applyAlignment="0" applyProtection="0"/>
    <xf numFmtId="0" fontId="37" fillId="29" borderId="0" applyNumberFormat="0" applyBorder="0" applyAlignment="0" applyProtection="0"/>
    <xf numFmtId="0" fontId="37" fillId="3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242">
    <xf numFmtId="0" fontId="0" fillId="0" borderId="0" xfId="0"/>
    <xf numFmtId="0" fontId="26" fillId="0" borderId="0" xfId="0" applyFont="1"/>
    <xf numFmtId="0" fontId="27" fillId="0" borderId="0" xfId="0" applyFont="1"/>
    <xf numFmtId="0" fontId="28" fillId="0" borderId="0" xfId="0" applyFont="1"/>
    <xf numFmtId="0" fontId="30" fillId="0" borderId="0" xfId="0" applyFont="1" applyAlignment="1">
      <alignment horizontal="center" vertical="top"/>
    </xf>
    <xf numFmtId="0" fontId="0" fillId="0" borderId="0" xfId="0" applyFont="1" applyFill="1" applyAlignment="1">
      <alignment vertical="top"/>
    </xf>
    <xf numFmtId="166" fontId="0" fillId="0" borderId="0" xfId="0" applyNumberFormat="1" applyFont="1" applyFill="1" applyAlignment="1">
      <alignment vertical="top"/>
    </xf>
    <xf numFmtId="0" fontId="36" fillId="0" borderId="0" xfId="0" applyFont="1"/>
    <xf numFmtId="0" fontId="39" fillId="0" borderId="0" xfId="1" applyNumberFormat="1" applyFont="1" applyAlignment="1">
      <alignment horizontal="left" vertical="top"/>
    </xf>
    <xf numFmtId="0" fontId="38" fillId="0" borderId="0" xfId="1" applyNumberFormat="1" applyFont="1" applyAlignment="1">
      <alignment horizontal="left" vertical="top"/>
    </xf>
    <xf numFmtId="0" fontId="38" fillId="0" borderId="0" xfId="1" applyNumberFormat="1" applyFont="1" applyAlignment="1">
      <alignment horizontal="right" vertical="top"/>
    </xf>
    <xf numFmtId="0" fontId="38" fillId="0" borderId="0" xfId="1" applyNumberFormat="1" applyFont="1" applyFill="1" applyAlignment="1">
      <alignment horizontal="left" vertical="top"/>
    </xf>
    <xf numFmtId="0" fontId="40" fillId="29" borderId="0" xfId="283" applyNumberFormat="1" applyFont="1" applyAlignment="1">
      <alignment horizontal="right" vertical="top"/>
    </xf>
    <xf numFmtId="0" fontId="36" fillId="0" borderId="0" xfId="1" applyNumberFormat="1" applyFont="1" applyAlignment="1">
      <alignment horizontal="left" vertical="top"/>
    </xf>
    <xf numFmtId="0" fontId="2" fillId="0" borderId="0" xfId="1" applyNumberFormat="1" applyFont="1" applyAlignment="1">
      <alignment horizontal="left" vertical="top"/>
    </xf>
    <xf numFmtId="0" fontId="2" fillId="0" borderId="0" xfId="1" applyNumberFormat="1" applyFont="1" applyFill="1" applyAlignment="1">
      <alignment horizontal="left" vertical="top"/>
    </xf>
    <xf numFmtId="0" fontId="36" fillId="0" borderId="0" xfId="1" applyNumberFormat="1" applyFont="1" applyFill="1" applyAlignment="1">
      <alignment horizontal="left" vertical="top"/>
    </xf>
    <xf numFmtId="0" fontId="2" fillId="0" borderId="0" xfId="1" applyNumberFormat="1" applyFont="1" applyFill="1" applyAlignment="1">
      <alignment horizontal="right" vertical="top"/>
    </xf>
    <xf numFmtId="0" fontId="40" fillId="29" borderId="0" xfId="283" applyNumberFormat="1" applyFont="1" applyAlignment="1">
      <alignment horizontal="left" vertical="top"/>
    </xf>
    <xf numFmtId="10" fontId="40" fillId="29" borderId="0" xfId="283" applyNumberFormat="1" applyFont="1" applyAlignment="1">
      <alignment horizontal="right"/>
    </xf>
    <xf numFmtId="164" fontId="33" fillId="0" borderId="0" xfId="0" applyNumberFormat="1" applyFont="1" applyFill="1"/>
    <xf numFmtId="0" fontId="34" fillId="0" borderId="0" xfId="0" applyFont="1" applyFill="1"/>
    <xf numFmtId="0" fontId="43" fillId="0" borderId="0" xfId="1" applyFont="1" applyFill="1"/>
    <xf numFmtId="0" fontId="43" fillId="0" borderId="0" xfId="0" applyFont="1"/>
    <xf numFmtId="0" fontId="44" fillId="0" borderId="0" xfId="0" applyFont="1"/>
    <xf numFmtId="0" fontId="0" fillId="0" borderId="0" xfId="0" applyFont="1" applyAlignment="1">
      <alignment horizontal="center"/>
    </xf>
    <xf numFmtId="0" fontId="0" fillId="0" borderId="0" xfId="0" applyFont="1"/>
    <xf numFmtId="0" fontId="36" fillId="0" borderId="0" xfId="0" applyFont="1" applyAlignment="1">
      <alignment vertical="center"/>
    </xf>
    <xf numFmtId="0" fontId="36" fillId="0" borderId="11" xfId="0" applyFont="1" applyBorder="1" applyAlignment="1">
      <alignment vertical="center" wrapText="1"/>
    </xf>
    <xf numFmtId="0" fontId="36"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0" xfId="0" applyFont="1" applyBorder="1" applyAlignment="1">
      <alignment vertical="center" wrapText="1"/>
    </xf>
    <xf numFmtId="2" fontId="2" fillId="0" borderId="0" xfId="0" applyNumberFormat="1" applyFont="1" applyFill="1"/>
    <xf numFmtId="0" fontId="36" fillId="0" borderId="10" xfId="0" applyFont="1" applyBorder="1" applyAlignment="1">
      <alignment vertical="center" wrapText="1"/>
    </xf>
    <xf numFmtId="0" fontId="36" fillId="0" borderId="10" xfId="0" applyFont="1" applyBorder="1" applyAlignment="1">
      <alignment horizontal="center" vertical="center" wrapText="1"/>
    </xf>
    <xf numFmtId="0" fontId="0" fillId="0" borderId="10" xfId="0" applyFont="1" applyBorder="1" applyAlignment="1">
      <alignment vertical="center" wrapText="1"/>
    </xf>
    <xf numFmtId="0" fontId="35"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45" fillId="0" borderId="10" xfId="0" applyFont="1" applyBorder="1" applyAlignment="1">
      <alignment horizontal="center" vertical="center" wrapText="1"/>
    </xf>
    <xf numFmtId="3" fontId="0" fillId="0" borderId="10" xfId="0" applyNumberFormat="1" applyFont="1" applyBorder="1" applyAlignment="1">
      <alignment horizontal="center" vertical="center" wrapText="1"/>
    </xf>
    <xf numFmtId="0" fontId="36" fillId="0" borderId="0" xfId="0" applyFont="1" applyFill="1"/>
    <xf numFmtId="0" fontId="44" fillId="0" borderId="0" xfId="0" applyFont="1" applyFill="1"/>
    <xf numFmtId="0" fontId="0" fillId="0" borderId="0" xfId="85" applyFont="1" applyFill="1" applyBorder="1" applyAlignment="1">
      <alignment horizontal="left" vertical="top"/>
    </xf>
    <xf numFmtId="0" fontId="41" fillId="0" borderId="0" xfId="0" applyFont="1" applyAlignment="1">
      <alignment vertical="top"/>
    </xf>
    <xf numFmtId="0" fontId="0" fillId="0" borderId="0" xfId="0" applyFont="1" applyFill="1"/>
    <xf numFmtId="0" fontId="0" fillId="0" borderId="0" xfId="0" applyNumberFormat="1" applyFont="1" applyFill="1"/>
    <xf numFmtId="0" fontId="0" fillId="0" borderId="0" xfId="0" applyFont="1" applyFill="1" applyBorder="1" applyAlignment="1">
      <alignment vertical="top"/>
    </xf>
    <xf numFmtId="4" fontId="0" fillId="0" borderId="0" xfId="0" applyNumberFormat="1" applyFont="1" applyFill="1"/>
    <xf numFmtId="49" fontId="0" fillId="0" borderId="0" xfId="0" applyNumberFormat="1" applyFont="1" applyFill="1" applyAlignment="1">
      <alignment vertical="top"/>
    </xf>
    <xf numFmtId="0" fontId="42" fillId="0" borderId="0" xfId="85" applyFont="1" applyFill="1" applyBorder="1" applyAlignment="1">
      <alignment horizontal="left" vertical="top"/>
    </xf>
    <xf numFmtId="3" fontId="42" fillId="0" borderId="0" xfId="85" applyNumberFormat="1" applyFont="1" applyFill="1" applyBorder="1" applyAlignment="1">
      <alignment horizontal="right" vertical="top"/>
    </xf>
    <xf numFmtId="0" fontId="0" fillId="0" borderId="0" xfId="1" applyFont="1" applyFill="1"/>
    <xf numFmtId="0" fontId="42" fillId="0" borderId="0" xfId="85" applyFont="1" applyFill="1" applyAlignment="1">
      <alignment vertical="top"/>
    </xf>
    <xf numFmtId="0" fontId="46" fillId="0" borderId="0" xfId="85" applyFont="1" applyFill="1" applyBorder="1" applyAlignment="1">
      <alignment horizontal="left" vertical="top"/>
    </xf>
    <xf numFmtId="0" fontId="36" fillId="0" borderId="0" xfId="104" applyFont="1" applyFill="1" applyAlignment="1">
      <alignment horizontal="center"/>
    </xf>
    <xf numFmtId="4" fontId="42" fillId="0" borderId="0" xfId="85" applyNumberFormat="1" applyFont="1" applyFill="1" applyBorder="1" applyAlignment="1">
      <alignment horizontal="right" vertical="top"/>
    </xf>
    <xf numFmtId="3" fontId="42" fillId="0" borderId="0" xfId="85" applyNumberFormat="1" applyFont="1" applyFill="1" applyBorder="1" applyAlignment="1">
      <alignment vertical="top" wrapText="1"/>
    </xf>
    <xf numFmtId="0" fontId="42" fillId="0" borderId="0" xfId="104" applyFont="1" applyFill="1"/>
    <xf numFmtId="49" fontId="42" fillId="0" borderId="0" xfId="85" applyNumberFormat="1" applyFont="1" applyFill="1" applyAlignment="1">
      <alignment vertical="top"/>
    </xf>
    <xf numFmtId="0" fontId="46" fillId="0" borderId="0" xfId="85" applyFont="1" applyFill="1" applyAlignment="1">
      <alignment horizontal="center" vertical="top"/>
    </xf>
    <xf numFmtId="4" fontId="46" fillId="0" borderId="0" xfId="85" applyNumberFormat="1" applyFont="1" applyFill="1" applyAlignment="1">
      <alignment vertical="top"/>
    </xf>
    <xf numFmtId="0" fontId="42" fillId="0" borderId="0" xfId="85" applyFont="1" applyFill="1"/>
    <xf numFmtId="0" fontId="42" fillId="0" borderId="0" xfId="85" applyFont="1" applyFill="1" applyBorder="1" applyAlignment="1">
      <alignment vertical="top"/>
    </xf>
    <xf numFmtId="3" fontId="42" fillId="0" borderId="0" xfId="85" applyNumberFormat="1" applyFont="1" applyFill="1" applyBorder="1" applyAlignment="1">
      <alignment vertical="top"/>
    </xf>
    <xf numFmtId="4" fontId="42" fillId="0" borderId="0" xfId="85" applyNumberFormat="1" applyFont="1" applyFill="1" applyBorder="1" applyAlignment="1">
      <alignment vertical="top"/>
    </xf>
    <xf numFmtId="4" fontId="42" fillId="0" borderId="0" xfId="85" applyNumberFormat="1" applyFont="1" applyFill="1" applyAlignment="1">
      <alignment vertical="top"/>
    </xf>
    <xf numFmtId="0" fontId="46" fillId="0" borderId="0" xfId="0" applyFont="1" applyFill="1" applyAlignment="1">
      <alignment horizontal="center" vertical="top"/>
    </xf>
    <xf numFmtId="0" fontId="42" fillId="0" borderId="0" xfId="0" applyFont="1" applyFill="1" applyBorder="1" applyAlignment="1">
      <alignment vertical="top"/>
    </xf>
    <xf numFmtId="4" fontId="42" fillId="0" borderId="0" xfId="0" applyNumberFormat="1" applyFont="1" applyFill="1" applyBorder="1" applyAlignment="1">
      <alignment vertical="top"/>
    </xf>
    <xf numFmtId="0" fontId="42" fillId="0" borderId="0" xfId="0" applyFont="1" applyFill="1"/>
    <xf numFmtId="0" fontId="42" fillId="0" borderId="0" xfId="0" applyFont="1" applyFill="1" applyBorder="1" applyAlignment="1">
      <alignment horizontal="left" vertical="top"/>
    </xf>
    <xf numFmtId="14" fontId="46" fillId="0" borderId="0" xfId="0" applyNumberFormat="1" applyFont="1" applyFill="1" applyBorder="1" applyAlignment="1">
      <alignment horizontal="center"/>
    </xf>
    <xf numFmtId="49" fontId="41" fillId="0" borderId="0" xfId="0" applyNumberFormat="1" applyFont="1" applyFill="1" applyAlignment="1">
      <alignment horizontal="left" vertical="top"/>
    </xf>
    <xf numFmtId="167" fontId="47" fillId="0" borderId="0" xfId="0" applyNumberFormat="1" applyFont="1" applyFill="1" applyAlignment="1">
      <alignment horizontal="center"/>
    </xf>
    <xf numFmtId="0" fontId="41" fillId="0" borderId="0" xfId="0" applyFont="1" applyFill="1" applyAlignment="1">
      <alignment vertical="top"/>
    </xf>
    <xf numFmtId="0" fontId="48" fillId="0" borderId="0" xfId="0" applyFont="1" applyFill="1" applyAlignment="1">
      <alignment horizontal="left" vertical="top"/>
    </xf>
    <xf numFmtId="166" fontId="41" fillId="0" borderId="0" xfId="0" applyNumberFormat="1" applyFont="1" applyFill="1" applyAlignment="1">
      <alignment horizontal="right" vertical="top"/>
    </xf>
    <xf numFmtId="4" fontId="48" fillId="0" borderId="0" xfId="0" applyNumberFormat="1" applyFont="1" applyFill="1" applyAlignment="1">
      <alignment vertical="top"/>
    </xf>
    <xf numFmtId="0" fontId="48" fillId="0" borderId="0" xfId="0" applyFont="1" applyFill="1" applyAlignment="1">
      <alignment vertical="top"/>
    </xf>
    <xf numFmtId="0" fontId="41" fillId="0" borderId="0" xfId="0" applyFont="1" applyFill="1" applyAlignment="1">
      <alignment horizontal="left" vertical="top"/>
    </xf>
    <xf numFmtId="4" fontId="41" fillId="0" borderId="0" xfId="0" applyNumberFormat="1" applyFont="1" applyFill="1" applyAlignment="1">
      <alignment vertical="top"/>
    </xf>
    <xf numFmtId="0" fontId="47" fillId="0" borderId="0" xfId="0" applyFont="1" applyFill="1" applyAlignment="1">
      <alignment horizontal="center"/>
    </xf>
    <xf numFmtId="0" fontId="48" fillId="0" borderId="0" xfId="0" applyFont="1" applyFill="1" applyAlignment="1">
      <alignment horizontal="center"/>
    </xf>
    <xf numFmtId="0" fontId="48" fillId="0" borderId="0" xfId="0" applyFont="1" applyFill="1" applyAlignment="1">
      <alignment horizontal="left"/>
    </xf>
    <xf numFmtId="0" fontId="41" fillId="0" borderId="0" xfId="0" applyFont="1" applyFill="1"/>
    <xf numFmtId="49" fontId="41" fillId="0" borderId="0" xfId="0" applyNumberFormat="1" applyFont="1" applyFill="1"/>
    <xf numFmtId="0" fontId="48" fillId="0" borderId="0" xfId="0" applyFont="1" applyFill="1" applyAlignment="1">
      <alignment horizontal="right" vertical="top"/>
    </xf>
    <xf numFmtId="3" fontId="48" fillId="0" borderId="0" xfId="0" applyNumberFormat="1" applyFont="1" applyFill="1" applyAlignment="1">
      <alignment vertical="top"/>
    </xf>
    <xf numFmtId="3" fontId="41" fillId="0" borderId="0" xfId="0" applyNumberFormat="1" applyFont="1" applyFill="1" applyAlignment="1">
      <alignment horizontal="right" vertical="top"/>
    </xf>
    <xf numFmtId="0" fontId="48" fillId="0" borderId="0" xfId="0" applyFont="1" applyFill="1"/>
    <xf numFmtId="0" fontId="41" fillId="0" borderId="0" xfId="0" applyFont="1" applyFill="1" applyAlignment="1">
      <alignment horizontal="right" vertical="top"/>
    </xf>
    <xf numFmtId="3" fontId="41" fillId="0" borderId="0" xfId="0" applyNumberFormat="1" applyFont="1" applyFill="1" applyAlignment="1">
      <alignment vertical="top"/>
    </xf>
    <xf numFmtId="3" fontId="48" fillId="0" borderId="0" xfId="0" applyNumberFormat="1" applyFont="1" applyFill="1" applyAlignment="1">
      <alignment horizontal="right" vertical="top"/>
    </xf>
    <xf numFmtId="1" fontId="41" fillId="0" borderId="0" xfId="0" applyNumberFormat="1" applyFont="1" applyFill="1" applyAlignment="1">
      <alignment horizontal="right" vertical="top"/>
    </xf>
    <xf numFmtId="49" fontId="41" fillId="0" borderId="0" xfId="0" applyNumberFormat="1" applyFont="1" applyFill="1" applyAlignment="1">
      <alignment vertical="top"/>
    </xf>
    <xf numFmtId="0" fontId="48" fillId="0" borderId="0" xfId="0" applyFont="1" applyFill="1" applyAlignment="1">
      <alignment horizontal="center" vertical="top"/>
    </xf>
    <xf numFmtId="166" fontId="48" fillId="0" borderId="0" xfId="0" applyNumberFormat="1" applyFont="1" applyFill="1" applyAlignment="1">
      <alignment horizontal="center" vertical="top"/>
    </xf>
    <xf numFmtId="166" fontId="48" fillId="0" borderId="0" xfId="0" applyNumberFormat="1" applyFont="1" applyFill="1" applyAlignment="1">
      <alignment vertical="top"/>
    </xf>
    <xf numFmtId="166" fontId="41" fillId="0" borderId="0" xfId="0" applyNumberFormat="1" applyFont="1" applyFill="1" applyAlignment="1">
      <alignment vertical="top"/>
    </xf>
    <xf numFmtId="0" fontId="41" fillId="0" borderId="0" xfId="0" applyFont="1" applyFill="1" applyAlignment="1">
      <alignment horizontal="left"/>
    </xf>
    <xf numFmtId="166" fontId="48" fillId="0" borderId="0" xfId="0" applyNumberFormat="1" applyFont="1" applyFill="1" applyAlignment="1">
      <alignment horizontal="right" vertical="top"/>
    </xf>
    <xf numFmtId="0" fontId="42" fillId="0" borderId="0" xfId="85" applyNumberFormat="1" applyFont="1" applyFill="1" applyAlignment="1">
      <alignment horizontal="left" vertical="top"/>
    </xf>
    <xf numFmtId="167" fontId="46" fillId="0" borderId="0" xfId="85" applyNumberFormat="1" applyFont="1" applyFill="1" applyAlignment="1">
      <alignment horizontal="center" vertical="top"/>
    </xf>
    <xf numFmtId="167" fontId="42" fillId="0" borderId="0" xfId="85" applyNumberFormat="1" applyFont="1" applyFill="1" applyAlignment="1">
      <alignment vertical="top"/>
    </xf>
    <xf numFmtId="0" fontId="42" fillId="0" borderId="0" xfId="85" applyNumberFormat="1" applyFont="1" applyFill="1" applyBorder="1" applyAlignment="1">
      <alignment horizontal="left" vertical="top"/>
    </xf>
    <xf numFmtId="49" fontId="48" fillId="0" borderId="0" xfId="0" applyNumberFormat="1" applyFont="1" applyFill="1" applyAlignment="1">
      <alignment vertical="top"/>
    </xf>
    <xf numFmtId="168" fontId="41" fillId="0" borderId="0" xfId="0" applyNumberFormat="1" applyFont="1" applyFill="1" applyAlignment="1">
      <alignment vertical="top"/>
    </xf>
    <xf numFmtId="4" fontId="48" fillId="0" borderId="0" xfId="0" applyNumberFormat="1" applyFont="1" applyFill="1" applyAlignment="1">
      <alignment horizontal="left" vertical="top"/>
    </xf>
    <xf numFmtId="0" fontId="50" fillId="0" borderId="0" xfId="0" applyFont="1" applyFill="1" applyAlignment="1">
      <alignment vertical="top"/>
    </xf>
    <xf numFmtId="4" fontId="50" fillId="0" borderId="0" xfId="0" applyNumberFormat="1" applyFont="1" applyFill="1" applyAlignment="1">
      <alignment vertical="top"/>
    </xf>
    <xf numFmtId="4" fontId="41" fillId="0" borderId="0" xfId="0" applyNumberFormat="1" applyFont="1" applyFill="1"/>
    <xf numFmtId="1" fontId="48" fillId="0" borderId="0" xfId="0" applyNumberFormat="1" applyFont="1" applyFill="1" applyAlignment="1">
      <alignment horizontal="center"/>
    </xf>
    <xf numFmtId="166" fontId="41" fillId="0" borderId="0" xfId="0" applyNumberFormat="1" applyFont="1" applyFill="1" applyAlignment="1">
      <alignment horizontal="center" vertical="top"/>
    </xf>
    <xf numFmtId="4" fontId="48" fillId="0" borderId="0" xfId="0" applyNumberFormat="1" applyFont="1" applyFill="1" applyAlignment="1">
      <alignment horizontal="right" vertical="top"/>
    </xf>
    <xf numFmtId="4" fontId="41" fillId="0" borderId="0" xfId="0" applyNumberFormat="1" applyFont="1" applyFill="1" applyAlignment="1">
      <alignment horizontal="right" vertical="top"/>
    </xf>
    <xf numFmtId="166" fontId="48" fillId="0" borderId="0" xfId="0" applyNumberFormat="1" applyFont="1" applyFill="1"/>
    <xf numFmtId="166" fontId="41" fillId="0" borderId="0" xfId="0" applyNumberFormat="1" applyFont="1" applyFill="1"/>
    <xf numFmtId="49" fontId="47" fillId="0" borderId="0" xfId="103" applyNumberFormat="1" applyFont="1" applyFill="1" applyAlignment="1">
      <alignment horizontal="left"/>
    </xf>
    <xf numFmtId="14" fontId="40" fillId="0" borderId="0" xfId="0" applyNumberFormat="1" applyFont="1" applyFill="1" applyAlignment="1">
      <alignment horizontal="right"/>
    </xf>
    <xf numFmtId="14" fontId="40" fillId="0" borderId="0" xfId="103" applyNumberFormat="1" applyFont="1" applyFill="1" applyAlignment="1">
      <alignment horizontal="right"/>
    </xf>
    <xf numFmtId="169" fontId="47" fillId="0" borderId="0" xfId="103" applyNumberFormat="1" applyFont="1" applyFill="1" applyAlignment="1">
      <alignment horizontal="left"/>
    </xf>
    <xf numFmtId="169" fontId="40" fillId="0" borderId="0" xfId="0" applyNumberFormat="1" applyFont="1" applyFill="1" applyAlignment="1">
      <alignment horizontal="right"/>
    </xf>
    <xf numFmtId="169" fontId="40" fillId="0" borderId="0" xfId="103" applyNumberFormat="1" applyFont="1" applyFill="1" applyAlignment="1">
      <alignment horizontal="right"/>
    </xf>
    <xf numFmtId="0" fontId="40" fillId="0" borderId="0" xfId="0" applyFont="1" applyFill="1" applyAlignment="1">
      <alignment horizontal="right"/>
    </xf>
    <xf numFmtId="0" fontId="40" fillId="0" borderId="0" xfId="103" applyFont="1" applyFill="1" applyAlignment="1">
      <alignment horizontal="right"/>
    </xf>
    <xf numFmtId="4" fontId="40" fillId="0" borderId="0" xfId="103" applyNumberFormat="1" applyFont="1" applyFill="1" applyAlignment="1">
      <alignment horizontal="left"/>
    </xf>
    <xf numFmtId="4" fontId="40" fillId="0" borderId="0" xfId="0" applyNumberFormat="1" applyFont="1" applyFill="1" applyAlignment="1">
      <alignment horizontal="right"/>
    </xf>
    <xf numFmtId="4" fontId="40" fillId="0" borderId="0" xfId="103" applyNumberFormat="1" applyFont="1" applyFill="1" applyAlignment="1">
      <alignment horizontal="right"/>
    </xf>
    <xf numFmtId="0" fontId="40" fillId="0" borderId="0" xfId="103" applyFont="1" applyFill="1" applyAlignment="1">
      <alignment horizontal="left"/>
    </xf>
    <xf numFmtId="0" fontId="47" fillId="0" borderId="0" xfId="103" applyFont="1" applyFill="1" applyAlignment="1">
      <alignment horizontal="left"/>
    </xf>
    <xf numFmtId="165" fontId="40" fillId="29" borderId="0" xfId="283" applyNumberFormat="1" applyFont="1" applyAlignment="1">
      <alignment horizontal="right" vertical="top"/>
    </xf>
    <xf numFmtId="165" fontId="40" fillId="29" borderId="0" xfId="283" applyNumberFormat="1" applyFont="1"/>
    <xf numFmtId="0" fontId="40" fillId="29" borderId="0" xfId="283" applyFont="1" applyAlignment="1">
      <alignment horizontal="right"/>
    </xf>
    <xf numFmtId="0" fontId="40" fillId="30" borderId="0" xfId="284" applyNumberFormat="1" applyFont="1" applyAlignment="1">
      <alignment horizontal="left" vertical="top"/>
    </xf>
    <xf numFmtId="0" fontId="43" fillId="0" borderId="0" xfId="205" applyNumberFormat="1" applyFont="1" applyAlignment="1">
      <alignment horizontal="left" vertical="top"/>
    </xf>
    <xf numFmtId="0" fontId="36" fillId="0" borderId="0" xfId="205" applyNumberFormat="1" applyFont="1" applyAlignment="1">
      <alignment horizontal="left" vertical="top"/>
    </xf>
    <xf numFmtId="0" fontId="2" fillId="0" borderId="0" xfId="205" applyNumberFormat="1" applyFont="1" applyAlignment="1">
      <alignment horizontal="left" vertical="top"/>
    </xf>
    <xf numFmtId="0" fontId="2" fillId="0" borderId="0" xfId="205" applyNumberFormat="1" applyFont="1" applyAlignment="1">
      <alignment horizontal="right" vertical="top"/>
    </xf>
    <xf numFmtId="0" fontId="2" fillId="0" borderId="0" xfId="205" applyNumberFormat="1" applyFont="1" applyFill="1" applyAlignment="1">
      <alignment horizontal="left" vertical="top"/>
    </xf>
    <xf numFmtId="0" fontId="36" fillId="0" borderId="0" xfId="205" applyNumberFormat="1" applyFont="1" applyFill="1" applyAlignment="1">
      <alignment horizontal="left" vertical="top"/>
    </xf>
    <xf numFmtId="0" fontId="36" fillId="0" borderId="0" xfId="205" applyNumberFormat="1" applyFont="1" applyFill="1" applyAlignment="1">
      <alignment horizontal="right" vertical="top"/>
    </xf>
    <xf numFmtId="0" fontId="2" fillId="0" borderId="0" xfId="205" applyNumberFormat="1" applyFont="1" applyFill="1" applyAlignment="1">
      <alignment horizontal="right" vertical="top"/>
    </xf>
    <xf numFmtId="0" fontId="36" fillId="0" borderId="0" xfId="205" applyNumberFormat="1" applyFont="1" applyFill="1" applyAlignment="1">
      <alignment horizontal="right" vertical="top" wrapText="1"/>
    </xf>
    <xf numFmtId="10" fontId="2" fillId="0" borderId="0" xfId="205" applyNumberFormat="1" applyFont="1" applyFill="1" applyAlignment="1">
      <alignment horizontal="left" vertical="top"/>
    </xf>
    <xf numFmtId="10" fontId="36" fillId="0" borderId="0" xfId="205" applyNumberFormat="1" applyFont="1" applyFill="1" applyAlignment="1">
      <alignment horizontal="left" vertical="top"/>
    </xf>
    <xf numFmtId="0" fontId="36" fillId="0" borderId="0" xfId="205" applyNumberFormat="1" applyFont="1" applyFill="1" applyAlignment="1">
      <alignment horizontal="center" vertical="top"/>
    </xf>
    <xf numFmtId="0" fontId="36" fillId="0" borderId="0" xfId="205" applyNumberFormat="1" applyFont="1" applyAlignment="1">
      <alignment horizontal="center" vertical="top"/>
    </xf>
    <xf numFmtId="0" fontId="2" fillId="0" borderId="0" xfId="205" applyNumberFormat="1" applyFont="1" applyAlignment="1">
      <alignment horizontal="center" vertical="top"/>
    </xf>
    <xf numFmtId="0" fontId="36" fillId="4" borderId="0" xfId="205" applyNumberFormat="1" applyFont="1" applyFill="1" applyAlignment="1">
      <alignment horizontal="left" vertical="top"/>
    </xf>
    <xf numFmtId="0" fontId="36" fillId="4" borderId="0" xfId="205" applyNumberFormat="1" applyFont="1" applyFill="1" applyAlignment="1">
      <alignment horizontal="right" vertical="top"/>
    </xf>
    <xf numFmtId="0" fontId="2" fillId="4" borderId="0" xfId="205" applyNumberFormat="1" applyFont="1" applyFill="1" applyAlignment="1">
      <alignment horizontal="left" vertical="top"/>
    </xf>
    <xf numFmtId="165" fontId="2" fillId="4" borderId="0" xfId="282" applyNumberFormat="1" applyFont="1" applyFill="1" applyAlignment="1">
      <alignment horizontal="right" vertical="top"/>
    </xf>
    <xf numFmtId="0" fontId="35" fillId="4" borderId="0" xfId="205" applyNumberFormat="1" applyFont="1" applyFill="1" applyAlignment="1">
      <alignment horizontal="left" vertical="top"/>
    </xf>
    <xf numFmtId="0" fontId="40" fillId="4" borderId="0" xfId="205" applyNumberFormat="1" applyFont="1" applyFill="1" applyAlignment="1">
      <alignment horizontal="left" vertical="top"/>
    </xf>
    <xf numFmtId="165" fontId="2" fillId="4" borderId="0" xfId="205" applyNumberFormat="1" applyFont="1" applyFill="1" applyAlignment="1">
      <alignment horizontal="right" vertical="top"/>
    </xf>
    <xf numFmtId="10" fontId="2" fillId="4" borderId="0" xfId="205" applyNumberFormat="1" applyFont="1" applyFill="1" applyAlignment="1">
      <alignment horizontal="right" vertical="top"/>
    </xf>
    <xf numFmtId="10" fontId="2" fillId="0" borderId="0" xfId="205" applyNumberFormat="1" applyFont="1" applyAlignment="1">
      <alignment horizontal="right" vertical="top"/>
    </xf>
    <xf numFmtId="0" fontId="36" fillId="3" borderId="0" xfId="205" applyNumberFormat="1" applyFont="1" applyFill="1" applyAlignment="1">
      <alignment horizontal="left" vertical="top"/>
    </xf>
    <xf numFmtId="0" fontId="36" fillId="3" borderId="0" xfId="205" applyNumberFormat="1" applyFont="1" applyFill="1" applyAlignment="1">
      <alignment horizontal="right" vertical="top"/>
    </xf>
    <xf numFmtId="10" fontId="36" fillId="3" borderId="0" xfId="205" applyNumberFormat="1" applyFont="1" applyFill="1" applyAlignment="1">
      <alignment horizontal="left" vertical="top"/>
    </xf>
    <xf numFmtId="0" fontId="2" fillId="3" borderId="0" xfId="205" applyNumberFormat="1" applyFont="1" applyFill="1" applyAlignment="1">
      <alignment horizontal="left" vertical="top"/>
    </xf>
    <xf numFmtId="10" fontId="2" fillId="3" borderId="0" xfId="205" applyNumberFormat="1" applyFont="1" applyFill="1" applyAlignment="1">
      <alignment horizontal="right" vertical="top"/>
    </xf>
    <xf numFmtId="0" fontId="35" fillId="3" borderId="0" xfId="205" applyNumberFormat="1" applyFont="1" applyFill="1" applyAlignment="1">
      <alignment horizontal="left" vertical="top"/>
    </xf>
    <xf numFmtId="0" fontId="40" fillId="3" borderId="0" xfId="205" applyNumberFormat="1" applyFont="1" applyFill="1" applyAlignment="1">
      <alignment horizontal="right" vertical="top"/>
    </xf>
    <xf numFmtId="0" fontId="2" fillId="3" borderId="0" xfId="205" applyNumberFormat="1" applyFont="1" applyFill="1" applyAlignment="1">
      <alignment horizontal="right" vertical="top"/>
    </xf>
    <xf numFmtId="165" fontId="2" fillId="3" borderId="0" xfId="205" applyNumberFormat="1" applyFont="1" applyFill="1" applyAlignment="1">
      <alignment horizontal="right" vertical="top"/>
    </xf>
    <xf numFmtId="165" fontId="2" fillId="3" borderId="0" xfId="282" applyNumberFormat="1" applyFont="1" applyFill="1" applyAlignment="1">
      <alignment horizontal="right" vertical="top"/>
    </xf>
    <xf numFmtId="10" fontId="2" fillId="3" borderId="0" xfId="282" applyNumberFormat="1" applyFont="1" applyFill="1" applyAlignment="1">
      <alignment horizontal="right" vertical="top"/>
    </xf>
    <xf numFmtId="0" fontId="36" fillId="2" borderId="0" xfId="205" applyNumberFormat="1" applyFont="1" applyFill="1" applyAlignment="1">
      <alignment horizontal="left" vertical="top"/>
    </xf>
    <xf numFmtId="0" fontId="2" fillId="2" borderId="0" xfId="205" applyNumberFormat="1" applyFont="1" applyFill="1" applyAlignment="1">
      <alignment horizontal="left" vertical="top"/>
    </xf>
    <xf numFmtId="0" fontId="2" fillId="2" borderId="0" xfId="205" applyNumberFormat="1" applyFont="1" applyFill="1" applyAlignment="1">
      <alignment horizontal="right" vertical="top"/>
    </xf>
    <xf numFmtId="0" fontId="2" fillId="0" borderId="0" xfId="205" applyFont="1"/>
    <xf numFmtId="165" fontId="40" fillId="29" borderId="0" xfId="282" applyNumberFormat="1" applyFont="1" applyFill="1" applyAlignment="1">
      <alignment horizontal="right" vertical="top"/>
    </xf>
    <xf numFmtId="0" fontId="43" fillId="0" borderId="0" xfId="0" applyFont="1" applyFill="1"/>
    <xf numFmtId="0" fontId="36" fillId="0" borderId="0" xfId="1" applyFont="1" applyFill="1"/>
    <xf numFmtId="0" fontId="2" fillId="0" borderId="0" xfId="1" applyFont="1" applyFill="1"/>
    <xf numFmtId="0" fontId="36" fillId="0" borderId="0" xfId="1" applyFont="1" applyFill="1" applyAlignment="1">
      <alignment horizontal="center"/>
    </xf>
    <xf numFmtId="2" fontId="2" fillId="0" borderId="0" xfId="1" applyNumberFormat="1" applyFont="1" applyFill="1"/>
    <xf numFmtId="0" fontId="41" fillId="0" borderId="0" xfId="1" applyFont="1" applyFill="1"/>
    <xf numFmtId="0" fontId="52" fillId="0" borderId="0" xfId="1" applyNumberFormat="1" applyFont="1" applyFill="1" applyAlignment="1">
      <alignment horizontal="right" vertical="top"/>
    </xf>
    <xf numFmtId="0" fontId="53" fillId="0" borderId="0" xfId="0" applyFont="1"/>
    <xf numFmtId="0" fontId="54" fillId="0" borderId="0" xfId="0" applyFont="1" applyFill="1"/>
    <xf numFmtId="0" fontId="51" fillId="0" borderId="0" xfId="1" applyNumberFormat="1" applyFont="1" applyFill="1" applyAlignment="1">
      <alignment horizontal="right" vertical="top" wrapText="1"/>
    </xf>
    <xf numFmtId="0" fontId="51" fillId="0" borderId="0" xfId="1" applyNumberFormat="1" applyFont="1" applyFill="1" applyAlignment="1">
      <alignment horizontal="center" vertical="top"/>
    </xf>
    <xf numFmtId="2" fontId="55" fillId="0" borderId="0" xfId="1" applyNumberFormat="1" applyFont="1" applyFill="1"/>
    <xf numFmtId="2" fontId="56" fillId="0" borderId="0" xfId="1" applyNumberFormat="1" applyFont="1" applyFill="1"/>
    <xf numFmtId="2" fontId="41" fillId="0" borderId="0" xfId="1" applyNumberFormat="1" applyFont="1" applyFill="1"/>
    <xf numFmtId="0" fontId="44" fillId="0" borderId="0" xfId="1" applyFont="1" applyFill="1"/>
    <xf numFmtId="0" fontId="2" fillId="0" borderId="0" xfId="0" applyFont="1" applyFill="1"/>
    <xf numFmtId="0" fontId="52" fillId="0" borderId="0" xfId="1" applyNumberFormat="1" applyFont="1" applyFill="1" applyAlignment="1">
      <alignment horizontal="left" vertical="top"/>
    </xf>
    <xf numFmtId="0" fontId="57" fillId="0" borderId="0" xfId="0" applyFont="1" applyFill="1" applyAlignment="1">
      <alignment horizontal="right"/>
    </xf>
    <xf numFmtId="0" fontId="58" fillId="0" borderId="0" xfId="0" applyFont="1" applyFill="1" applyAlignment="1">
      <alignment horizontal="right"/>
    </xf>
    <xf numFmtId="170" fontId="2" fillId="0" borderId="0" xfId="0" applyNumberFormat="1" applyFont="1" applyFill="1" applyAlignment="1">
      <alignment horizontal="right"/>
    </xf>
    <xf numFmtId="170" fontId="52" fillId="0" borderId="0" xfId="1" applyNumberFormat="1" applyFont="1" applyFill="1" applyAlignment="1">
      <alignment horizontal="left" vertical="top"/>
    </xf>
    <xf numFmtId="170" fontId="2" fillId="0" borderId="0" xfId="0" applyNumberFormat="1" applyFont="1" applyFill="1"/>
    <xf numFmtId="0" fontId="51" fillId="0" borderId="0" xfId="1" applyNumberFormat="1" applyFont="1" applyFill="1" applyAlignment="1">
      <alignment horizontal="left" vertical="top"/>
    </xf>
    <xf numFmtId="0" fontId="59" fillId="0" borderId="0" xfId="0" applyFont="1" applyFill="1"/>
    <xf numFmtId="0" fontId="39" fillId="0" borderId="0" xfId="1" applyNumberFormat="1" applyFont="1" applyAlignment="1">
      <alignment horizontal="left" vertical="top" wrapText="1"/>
    </xf>
    <xf numFmtId="0" fontId="38" fillId="0" borderId="0" xfId="1" applyNumberFormat="1" applyFont="1" applyAlignment="1">
      <alignment horizontal="left" vertical="top" wrapText="1"/>
    </xf>
    <xf numFmtId="0" fontId="38" fillId="27" borderId="0" xfId="1" applyNumberFormat="1" applyFont="1" applyFill="1" applyAlignment="1">
      <alignment horizontal="left" vertical="top"/>
    </xf>
    <xf numFmtId="11" fontId="38" fillId="0" borderId="0" xfId="1" applyNumberFormat="1" applyFont="1" applyAlignment="1">
      <alignment horizontal="left" vertical="top"/>
    </xf>
    <xf numFmtId="0" fontId="36" fillId="0" borderId="0" xfId="1" applyNumberFormat="1" applyFont="1" applyFill="1" applyAlignment="1">
      <alignment horizontal="left" vertical="top" wrapText="1"/>
    </xf>
    <xf numFmtId="0" fontId="36" fillId="0" borderId="0" xfId="1" applyNumberFormat="1" applyFont="1" applyFill="1" applyAlignment="1">
      <alignment horizontal="center" vertical="top" wrapText="1"/>
    </xf>
    <xf numFmtId="0" fontId="2" fillId="0" borderId="0" xfId="1" applyFont="1" applyFill="1" applyAlignment="1">
      <alignment horizontal="right"/>
    </xf>
    <xf numFmtId="3" fontId="2" fillId="0" borderId="0" xfId="1" applyNumberFormat="1" applyFont="1" applyFill="1" applyAlignment="1">
      <alignment horizontal="left" vertical="top"/>
    </xf>
    <xf numFmtId="3" fontId="2" fillId="0" borderId="0" xfId="1" applyNumberFormat="1" applyFont="1" applyFill="1" applyAlignment="1">
      <alignment horizontal="right" vertical="top"/>
    </xf>
    <xf numFmtId="0" fontId="47" fillId="0" borderId="0" xfId="1" applyNumberFormat="1" applyFont="1" applyAlignment="1">
      <alignment horizontal="left" vertical="top"/>
    </xf>
    <xf numFmtId="0" fontId="47" fillId="0" borderId="0" xfId="1" applyNumberFormat="1" applyFont="1" applyFill="1" applyAlignment="1">
      <alignment horizontal="left" vertical="top"/>
    </xf>
    <xf numFmtId="0" fontId="40" fillId="0" borderId="0" xfId="1" applyNumberFormat="1" applyFont="1" applyAlignment="1">
      <alignment horizontal="left" vertical="top"/>
    </xf>
    <xf numFmtId="0" fontId="40" fillId="0" borderId="0" xfId="1" applyNumberFormat="1" applyFont="1" applyFill="1" applyAlignment="1">
      <alignment horizontal="left" vertical="top"/>
    </xf>
    <xf numFmtId="0" fontId="47" fillId="0" borderId="0" xfId="86" applyFont="1" applyAlignment="1">
      <alignment horizontal="left"/>
    </xf>
    <xf numFmtId="0" fontId="40" fillId="0" borderId="0" xfId="86" applyFont="1" applyAlignment="1">
      <alignment horizontal="left"/>
    </xf>
    <xf numFmtId="0" fontId="40" fillId="0" borderId="0" xfId="86" applyFont="1" applyFill="1" applyAlignment="1">
      <alignment horizontal="left"/>
    </xf>
    <xf numFmtId="0" fontId="40" fillId="0" borderId="0" xfId="86" applyFont="1" applyAlignment="1">
      <alignment horizontal="center"/>
    </xf>
    <xf numFmtId="0" fontId="40" fillId="0" borderId="0" xfId="86" applyFont="1" applyBorder="1" applyAlignment="1">
      <alignment horizontal="left"/>
    </xf>
    <xf numFmtId="0" fontId="40" fillId="28" borderId="0" xfId="86" applyFont="1" applyFill="1" applyAlignment="1">
      <alignment horizontal="left"/>
    </xf>
    <xf numFmtId="0" fontId="47" fillId="0" borderId="0" xfId="86" applyFont="1" applyFill="1" applyAlignment="1">
      <alignment horizontal="left"/>
    </xf>
    <xf numFmtId="0" fontId="47" fillId="0" borderId="0" xfId="86" applyFont="1" applyAlignment="1">
      <alignment horizontal="center"/>
    </xf>
    <xf numFmtId="0" fontId="47" fillId="0" borderId="0" xfId="86" applyFont="1" applyFill="1" applyAlignment="1">
      <alignment horizontal="center"/>
    </xf>
    <xf numFmtId="0" fontId="47" fillId="0" borderId="0" xfId="86" applyFont="1" applyBorder="1" applyAlignment="1">
      <alignment horizontal="center"/>
    </xf>
    <xf numFmtId="0" fontId="47" fillId="0" borderId="0" xfId="86" applyFont="1" applyFill="1" applyBorder="1" applyAlignment="1">
      <alignment horizontal="center"/>
    </xf>
    <xf numFmtId="0" fontId="40" fillId="0" borderId="0" xfId="86" applyNumberFormat="1" applyFont="1" applyFill="1" applyAlignment="1">
      <alignment horizontal="left"/>
    </xf>
    <xf numFmtId="0" fontId="40" fillId="28" borderId="0" xfId="86" applyNumberFormat="1" applyFont="1" applyFill="1" applyAlignment="1">
      <alignment horizontal="center"/>
    </xf>
    <xf numFmtId="0" fontId="40" fillId="0" borderId="0" xfId="86" applyNumberFormat="1" applyFont="1" applyAlignment="1">
      <alignment horizontal="center"/>
    </xf>
    <xf numFmtId="0" fontId="40" fillId="0" borderId="0" xfId="86" applyNumberFormat="1" applyFont="1" applyFill="1" applyAlignment="1">
      <alignment horizontal="center"/>
    </xf>
    <xf numFmtId="0" fontId="47" fillId="0" borderId="0" xfId="86" applyNumberFormat="1" applyFont="1" applyFill="1" applyAlignment="1">
      <alignment horizontal="left"/>
    </xf>
    <xf numFmtId="0" fontId="40" fillId="0" borderId="0" xfId="86" applyFont="1" applyFill="1" applyAlignment="1">
      <alignment horizontal="center"/>
    </xf>
    <xf numFmtId="0" fontId="60" fillId="0" borderId="0" xfId="86" applyFont="1" applyAlignment="1">
      <alignment horizontal="left"/>
    </xf>
    <xf numFmtId="0" fontId="60" fillId="0" borderId="0" xfId="1" applyNumberFormat="1" applyFont="1" applyFill="1" applyAlignment="1">
      <alignment horizontal="left" vertical="top"/>
    </xf>
    <xf numFmtId="0" fontId="40" fillId="0" borderId="0" xfId="1" applyFont="1" applyFill="1"/>
    <xf numFmtId="0" fontId="62" fillId="0" borderId="0" xfId="0" applyFont="1" applyAlignment="1">
      <alignment horizontal="left" vertical="center"/>
    </xf>
    <xf numFmtId="0" fontId="35" fillId="0" borderId="0" xfId="0" applyFont="1"/>
    <xf numFmtId="0" fontId="36" fillId="0" borderId="0" xfId="0" applyFont="1" applyFill="1" applyBorder="1" applyAlignment="1">
      <alignment vertical="center" wrapText="1"/>
    </xf>
    <xf numFmtId="0" fontId="0" fillId="0" borderId="0" xfId="0" applyFont="1" applyFill="1" applyBorder="1" applyAlignment="1">
      <alignment vertical="center"/>
    </xf>
    <xf numFmtId="0" fontId="35" fillId="0" borderId="0" xfId="0" applyFont="1" applyFill="1" applyBorder="1" applyAlignment="1">
      <alignment vertical="center" wrapText="1"/>
    </xf>
    <xf numFmtId="0" fontId="63" fillId="0" borderId="0" xfId="0" applyFont="1" applyBorder="1" applyAlignment="1">
      <alignment horizontal="left" vertical="center"/>
    </xf>
    <xf numFmtId="0" fontId="64" fillId="0" borderId="0" xfId="1" applyNumberFormat="1" applyFont="1" applyAlignment="1">
      <alignment horizontal="left" vertical="top"/>
    </xf>
    <xf numFmtId="0" fontId="0" fillId="0" borderId="0" xfId="1" applyNumberFormat="1" applyFont="1" applyFill="1" applyAlignment="1">
      <alignment horizontal="left" vertical="top"/>
    </xf>
    <xf numFmtId="0" fontId="61" fillId="0" borderId="0" xfId="0" applyFont="1" applyAlignment="1">
      <alignment horizontal="left" vertical="top"/>
    </xf>
    <xf numFmtId="0" fontId="1" fillId="0" borderId="0" xfId="1" applyFont="1" applyFill="1"/>
    <xf numFmtId="2" fontId="1" fillId="0" borderId="0" xfId="1" applyNumberFormat="1" applyFont="1" applyFill="1"/>
  </cellXfs>
  <cellStyles count="305">
    <cellStyle name="20% - Accent1 2" xfId="4"/>
    <cellStyle name="20% - Accent1 3" xfId="3"/>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xfId="283" builtinId="40"/>
    <cellStyle name="60% - Accent3 2" xfId="31"/>
    <cellStyle name="60% - Accent3 3" xfId="32"/>
    <cellStyle name="60% - Accent4 2" xfId="33"/>
    <cellStyle name="60% - Accent4 3" xfId="34"/>
    <cellStyle name="60% - Accent5 2" xfId="35"/>
    <cellStyle name="60% - Accent5 3" xfId="36"/>
    <cellStyle name="60% - Accent6" xfId="284" builtinId="52"/>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bstitutes]_x000d__x000a_; The following mappings take Word for MS-DOS names, PostScript names, and TrueType_x000d__x000a_; names into account" xfId="53"/>
    <cellStyle name="Calculation 2" xfId="54"/>
    <cellStyle name="Calculation 3" xfId="55"/>
    <cellStyle name="Check Cell 2" xfId="56"/>
    <cellStyle name="Check Cell 3" xfId="57"/>
    <cellStyle name="Comma [0] 2" xfId="58"/>
    <cellStyle name="Comma 2" xfId="59"/>
    <cellStyle name="Comma 2 2" xfId="60"/>
    <cellStyle name="Comma 3" xfId="61"/>
    <cellStyle name="Comma 4" xfId="62"/>
    <cellStyle name="Comma 5" xfId="63"/>
    <cellStyle name="Comma0" xfId="64"/>
    <cellStyle name="Explanatory Text 2" xfId="65"/>
    <cellStyle name="Explanatory Text 3" xfId="66"/>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3" builtinId="9" hidden="1"/>
    <cellStyle name="Followed Hyperlink" xfId="301" builtinId="9" hidden="1"/>
    <cellStyle name="Followed Hyperlink" xfId="299" builtinId="9" hidden="1"/>
    <cellStyle name="Followed Hyperlink" xfId="297" builtinId="9" hidden="1"/>
    <cellStyle name="Followed Hyperlink" xfId="295" builtinId="9" hidden="1"/>
    <cellStyle name="Followed Hyperlink" xfId="293" builtinId="9" hidden="1"/>
    <cellStyle name="Followed Hyperlink" xfId="291" builtinId="9" hidden="1"/>
    <cellStyle name="Followed Hyperlink" xfId="289" builtinId="9" hidden="1"/>
    <cellStyle name="Followed Hyperlink" xfId="287" builtinId="9" hidden="1"/>
    <cellStyle name="Followed Hyperlink" xfId="285" builtinId="9" hidden="1"/>
    <cellStyle name="Followed Hyperlink" xfId="280" builtinId="9" hidden="1"/>
    <cellStyle name="Followed Hyperlink" xfId="278" builtinId="9" hidden="1"/>
    <cellStyle name="Followed Hyperlink" xfId="276" builtinId="9" hidden="1"/>
    <cellStyle name="Followed Hyperlink" xfId="274" builtinId="9" hidden="1"/>
    <cellStyle name="Followed Hyperlink" xfId="272" builtinId="9" hidden="1"/>
    <cellStyle name="Followed Hyperlink" xfId="270" builtinId="9" hidden="1"/>
    <cellStyle name="Followed Hyperlink" xfId="268" builtinId="9" hidden="1"/>
    <cellStyle name="Followed Hyperlink" xfId="266" builtinId="9" hidden="1"/>
    <cellStyle name="Followed Hyperlink" xfId="264" builtinId="9" hidden="1"/>
    <cellStyle name="Followed Hyperlink" xfId="262" builtinId="9" hidden="1"/>
    <cellStyle name="Followed Hyperlink" xfId="260" builtinId="9" hidden="1"/>
    <cellStyle name="Followed Hyperlink" xfId="258" builtinId="9" hidden="1"/>
    <cellStyle name="Followed Hyperlink" xfId="256" builtinId="9" hidden="1"/>
    <cellStyle name="Followed Hyperlink" xfId="254" builtinId="9" hidden="1"/>
    <cellStyle name="Followed Hyperlink" xfId="252" builtinId="9" hidden="1"/>
    <cellStyle name="Followed Hyperlink" xfId="250" builtinId="9" hidden="1"/>
    <cellStyle name="Followed Hyperlink" xfId="248" builtinId="9" hidden="1"/>
    <cellStyle name="Followed Hyperlink" xfId="246" builtinId="9" hidden="1"/>
    <cellStyle name="Followed Hyperlink" xfId="244" builtinId="9" hidden="1"/>
    <cellStyle name="Followed Hyperlink" xfId="242" builtinId="9" hidden="1"/>
    <cellStyle name="Followed Hyperlink" xfId="240" builtinId="9" hidden="1"/>
    <cellStyle name="Followed Hyperlink" xfId="238" builtinId="9" hidden="1"/>
    <cellStyle name="Followed Hyperlink" xfId="236" builtinId="9" hidden="1"/>
    <cellStyle name="Followed Hyperlink" xfId="234" builtinId="9" hidden="1"/>
    <cellStyle name="Followed Hyperlink" xfId="232" builtinId="9" hidden="1"/>
    <cellStyle name="Followed Hyperlink" xfId="230" builtinId="9" hidden="1"/>
    <cellStyle name="Followed Hyperlink" xfId="228" builtinId="9" hidden="1"/>
    <cellStyle name="Followed Hyperlink" xfId="226" builtinId="9" hidden="1"/>
    <cellStyle name="Followed Hyperlink" xfId="224" builtinId="9" hidden="1"/>
    <cellStyle name="Followed Hyperlink" xfId="222" builtinId="9" hidden="1"/>
    <cellStyle name="Followed Hyperlink" xfId="220" builtinId="9" hidden="1"/>
    <cellStyle name="Followed Hyperlink" xfId="218" builtinId="9" hidden="1"/>
    <cellStyle name="Followed Hyperlink" xfId="152" builtinId="9" hidden="1"/>
    <cellStyle name="Followed Hyperlink" xfId="153" builtinId="9" hidden="1"/>
    <cellStyle name="Followed Hyperlink" xfId="155" builtinId="9" hidden="1"/>
    <cellStyle name="Followed Hyperlink" xfId="156" builtinId="9" hidden="1"/>
    <cellStyle name="Followed Hyperlink" xfId="157" builtinId="9" hidden="1"/>
    <cellStyle name="Followed Hyperlink" xfId="159" builtinId="9" hidden="1"/>
    <cellStyle name="Followed Hyperlink" xfId="160" builtinId="9" hidden="1"/>
    <cellStyle name="Followed Hyperlink" xfId="161" builtinId="9" hidden="1"/>
    <cellStyle name="Followed Hyperlink" xfId="163" builtinId="9" hidden="1"/>
    <cellStyle name="Followed Hyperlink" xfId="164" builtinId="9" hidden="1"/>
    <cellStyle name="Followed Hyperlink" xfId="165" builtinId="9" hidden="1"/>
    <cellStyle name="Followed Hyperlink" xfId="167" builtinId="9" hidden="1"/>
    <cellStyle name="Followed Hyperlink" xfId="168" builtinId="9" hidden="1"/>
    <cellStyle name="Followed Hyperlink" xfId="169" builtinId="9" hidden="1"/>
    <cellStyle name="Followed Hyperlink" xfId="171" builtinId="9" hidden="1"/>
    <cellStyle name="Followed Hyperlink" xfId="172" builtinId="9" hidden="1"/>
    <cellStyle name="Followed Hyperlink" xfId="173" builtinId="9" hidden="1"/>
    <cellStyle name="Followed Hyperlink" xfId="175" builtinId="9" hidden="1"/>
    <cellStyle name="Followed Hyperlink" xfId="176" builtinId="9" hidden="1"/>
    <cellStyle name="Followed Hyperlink" xfId="177" builtinId="9" hidden="1"/>
    <cellStyle name="Followed Hyperlink" xfId="179" builtinId="9" hidden="1"/>
    <cellStyle name="Followed Hyperlink" xfId="180" builtinId="9" hidden="1"/>
    <cellStyle name="Followed Hyperlink" xfId="181" builtinId="9" hidden="1"/>
    <cellStyle name="Followed Hyperlink" xfId="183" builtinId="9" hidden="1"/>
    <cellStyle name="Followed Hyperlink" xfId="184" builtinId="9" hidden="1"/>
    <cellStyle name="Followed Hyperlink" xfId="185" builtinId="9" hidden="1"/>
    <cellStyle name="Followed Hyperlink" xfId="187" builtinId="9" hidden="1"/>
    <cellStyle name="Followed Hyperlink" xfId="188" builtinId="9" hidden="1"/>
    <cellStyle name="Followed Hyperlink" xfId="189" builtinId="9" hidden="1"/>
    <cellStyle name="Followed Hyperlink" xfId="191" builtinId="9" hidden="1"/>
    <cellStyle name="Followed Hyperlink" xfId="192" builtinId="9" hidden="1"/>
    <cellStyle name="Followed Hyperlink" xfId="193" builtinId="9" hidden="1"/>
    <cellStyle name="Followed Hyperlink" xfId="195" builtinId="9" hidden="1"/>
    <cellStyle name="Followed Hyperlink" xfId="196" builtinId="9" hidden="1"/>
    <cellStyle name="Followed Hyperlink" xfId="197" builtinId="9" hidden="1"/>
    <cellStyle name="Followed Hyperlink" xfId="199" builtinId="9" hidden="1"/>
    <cellStyle name="Followed Hyperlink" xfId="200" builtinId="9" hidden="1"/>
    <cellStyle name="Followed Hyperlink" xfId="201" builtinId="9" hidden="1"/>
    <cellStyle name="Followed Hyperlink" xfId="203" builtinId="9" hidden="1"/>
    <cellStyle name="Followed Hyperlink" xfId="204" builtinId="9" hidden="1"/>
    <cellStyle name="Followed Hyperlink" xfId="207" builtinId="9" hidden="1"/>
    <cellStyle name="Followed Hyperlink" xfId="209" builtinId="9" hidden="1"/>
    <cellStyle name="Followed Hyperlink" xfId="210" builtinId="9" hidden="1"/>
    <cellStyle name="Followed Hyperlink" xfId="211" builtinId="9" hidden="1"/>
    <cellStyle name="Followed Hyperlink" xfId="213" builtinId="9" hidden="1"/>
    <cellStyle name="Followed Hyperlink" xfId="214" builtinId="9" hidden="1"/>
    <cellStyle name="Followed Hyperlink" xfId="215" builtinId="9" hidden="1"/>
    <cellStyle name="Followed Hyperlink" xfId="217" builtinId="9" hidden="1"/>
    <cellStyle name="Followed Hyperlink" xfId="216" builtinId="9" hidden="1"/>
    <cellStyle name="Followed Hyperlink" xfId="212" builtinId="9" hidden="1"/>
    <cellStyle name="Followed Hyperlink" xfId="208"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33"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1" builtinId="9" hidden="1"/>
    <cellStyle name="Followed Hyperlink" xfId="150" builtinId="9" hidden="1"/>
    <cellStyle name="Followed Hyperlink" xfId="142" builtinId="9" hidden="1"/>
    <cellStyle name="Followed Hyperlink" xfId="134"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23" builtinId="9" hidden="1"/>
    <cellStyle name="Followed Hyperlink" xfId="124" builtinId="9" hidden="1"/>
    <cellStyle name="Followed Hyperlink" xfId="125" builtinId="9" hidden="1"/>
    <cellStyle name="Followed Hyperlink" xfId="121" builtinId="9" hidden="1"/>
    <cellStyle name="Followed Hyperlink" xfId="122" builtinId="9" hidden="1"/>
    <cellStyle name="Followed Hyperlink" xfId="120" builtinId="9" hidden="1"/>
    <cellStyle name="Good 2" xfId="67"/>
    <cellStyle name="Good 3" xfId="68"/>
    <cellStyle name="Heading 1 2" xfId="69"/>
    <cellStyle name="Heading 1 3" xfId="70"/>
    <cellStyle name="Heading 2 2" xfId="71"/>
    <cellStyle name="Heading 2 3" xfId="72"/>
    <cellStyle name="Heading 3 2" xfId="73"/>
    <cellStyle name="Heading 3 3" xfId="74"/>
    <cellStyle name="Heading 4 2" xfId="75"/>
    <cellStyle name="Heading 4 3" xfId="76"/>
    <cellStyle name="Hyperlink 2" xfId="77"/>
    <cellStyle name="Hyperlink 3" xfId="78"/>
    <cellStyle name="Input 2" xfId="79"/>
    <cellStyle name="Input 3" xfId="80"/>
    <cellStyle name="Linked Cell 2" xfId="81"/>
    <cellStyle name="Linked Cell 3" xfId="82"/>
    <cellStyle name="Neutral 2" xfId="83"/>
    <cellStyle name="Neutral 3" xfId="84"/>
    <cellStyle name="Normal" xfId="0" builtinId="0"/>
    <cellStyle name="Normal 2" xfId="1"/>
    <cellStyle name="Normal 2 2" xfId="85"/>
    <cellStyle name="Normal 2 2 11" xfId="86"/>
    <cellStyle name="Normal 2 2 22" xfId="87"/>
    <cellStyle name="Normal 2 2 23" xfId="88"/>
    <cellStyle name="Normal 2 2 24" xfId="89"/>
    <cellStyle name="Normal 2 2 25" xfId="90"/>
    <cellStyle name="Normal 2 2 52" xfId="91"/>
    <cellStyle name="Normal 2 2 53" xfId="92"/>
    <cellStyle name="Normal 2 2 7" xfId="93"/>
    <cellStyle name="Normal 2 2 73" xfId="94"/>
    <cellStyle name="Normal 2 2 74" xfId="95"/>
    <cellStyle name="Normal 2 2 8" xfId="96"/>
    <cellStyle name="Normal 2 2 9" xfId="97"/>
    <cellStyle name="Normal 2 2 96" xfId="98"/>
    <cellStyle name="Normal 2 3" xfId="99"/>
    <cellStyle name="Normal 2_c1516" xfId="100"/>
    <cellStyle name="Normal 3" xfId="101"/>
    <cellStyle name="Normal 3 2" xfId="102"/>
    <cellStyle name="Normal 3 3" xfId="103"/>
    <cellStyle name="Normal 4" xfId="104"/>
    <cellStyle name="Normal 5" xfId="105"/>
    <cellStyle name="Normal 6" xfId="106"/>
    <cellStyle name="Normal 7" xfId="107"/>
    <cellStyle name="Normal 8" xfId="108"/>
    <cellStyle name="Normal 9" xfId="205"/>
    <cellStyle name="Note 2" xfId="109"/>
    <cellStyle name="Note 3" xfId="110"/>
    <cellStyle name="Output 2" xfId="111"/>
    <cellStyle name="Output 3" xfId="112"/>
    <cellStyle name="Percent" xfId="282" builtinId="5"/>
    <cellStyle name="Percent 2" xfId="2"/>
    <cellStyle name="Percent 2 2" xfId="206"/>
    <cellStyle name="Standard 2" xfId="113"/>
    <cellStyle name="Title 2" xfId="114"/>
    <cellStyle name="Title 3" xfId="115"/>
    <cellStyle name="Total 2" xfId="116"/>
    <cellStyle name="Total 3" xfId="117"/>
    <cellStyle name="Warning Text 2" xfId="118"/>
    <cellStyle name="Warning Text 3" xfId="11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D5" sqref="D5"/>
    </sheetView>
  </sheetViews>
  <sheetFormatPr defaultColWidth="11" defaultRowHeight="15.75" x14ac:dyDescent="0.25"/>
  <cols>
    <col min="1" max="1" width="23.625" customWidth="1"/>
    <col min="3" max="3" width="123.375" customWidth="1"/>
  </cols>
  <sheetData>
    <row r="1" spans="1:4" ht="18.75" x14ac:dyDescent="0.25">
      <c r="A1" s="239" t="s">
        <v>0</v>
      </c>
      <c r="B1" s="4"/>
      <c r="C1" s="4"/>
    </row>
    <row r="2" spans="1:4" x14ac:dyDescent="0.25">
      <c r="A2" s="1" t="s">
        <v>1</v>
      </c>
      <c r="B2" s="1"/>
    </row>
    <row r="3" spans="1:4" x14ac:dyDescent="0.25">
      <c r="A3" s="1"/>
      <c r="B3" s="1"/>
    </row>
    <row r="4" spans="1:4" x14ac:dyDescent="0.25">
      <c r="A4" s="2" t="s">
        <v>2</v>
      </c>
      <c r="B4" s="2" t="s">
        <v>3</v>
      </c>
      <c r="D4" s="7" t="s">
        <v>4</v>
      </c>
    </row>
    <row r="5" spans="1:4" x14ac:dyDescent="0.25">
      <c r="A5" s="1" t="s">
        <v>5</v>
      </c>
      <c r="B5" s="1" t="s">
        <v>6</v>
      </c>
      <c r="D5" s="232" t="s">
        <v>7</v>
      </c>
    </row>
    <row r="6" spans="1:4" x14ac:dyDescent="0.25">
      <c r="A6" s="1" t="s">
        <v>8</v>
      </c>
      <c r="B6" s="1" t="s">
        <v>9</v>
      </c>
      <c r="D6" s="232" t="s">
        <v>7</v>
      </c>
    </row>
    <row r="7" spans="1:4" x14ac:dyDescent="0.25">
      <c r="A7" s="1" t="s">
        <v>10</v>
      </c>
      <c r="B7" s="1" t="s">
        <v>11</v>
      </c>
      <c r="D7" s="232" t="s">
        <v>7</v>
      </c>
    </row>
    <row r="8" spans="1:4" x14ac:dyDescent="0.25">
      <c r="A8" s="1" t="s">
        <v>12</v>
      </c>
      <c r="B8" s="1" t="s">
        <v>13</v>
      </c>
      <c r="D8" t="s">
        <v>14</v>
      </c>
    </row>
    <row r="9" spans="1:4" x14ac:dyDescent="0.25">
      <c r="A9" s="1" t="s">
        <v>15</v>
      </c>
      <c r="B9" s="1" t="s">
        <v>16</v>
      </c>
      <c r="D9" t="s">
        <v>14</v>
      </c>
    </row>
    <row r="10" spans="1:4" x14ac:dyDescent="0.25">
      <c r="A10" s="1" t="s">
        <v>17</v>
      </c>
      <c r="B10" s="1" t="s">
        <v>18</v>
      </c>
      <c r="D10" t="s">
        <v>14</v>
      </c>
    </row>
    <row r="11" spans="1:4" x14ac:dyDescent="0.25">
      <c r="A11" s="1" t="s">
        <v>19</v>
      </c>
      <c r="B11" s="1" t="s">
        <v>20</v>
      </c>
      <c r="D11" t="s">
        <v>21</v>
      </c>
    </row>
    <row r="12" spans="1:4" x14ac:dyDescent="0.25">
      <c r="A12" s="1" t="s">
        <v>22</v>
      </c>
      <c r="B12" s="1" t="s">
        <v>23</v>
      </c>
      <c r="D12" t="s">
        <v>21</v>
      </c>
    </row>
    <row r="13" spans="1:4" x14ac:dyDescent="0.25">
      <c r="A13" s="1" t="s">
        <v>24</v>
      </c>
      <c r="B13" s="1" t="s">
        <v>25</v>
      </c>
      <c r="D13" t="s">
        <v>21</v>
      </c>
    </row>
    <row r="14" spans="1:4" x14ac:dyDescent="0.25">
      <c r="A14" s="1" t="s">
        <v>26</v>
      </c>
      <c r="B14" s="1" t="s">
        <v>27</v>
      </c>
      <c r="D14" t="s">
        <v>14</v>
      </c>
    </row>
    <row r="15" spans="1:4" x14ac:dyDescent="0.25">
      <c r="A15" s="1"/>
      <c r="B15" s="1"/>
    </row>
    <row r="16" spans="1:4" x14ac:dyDescent="0.25">
      <c r="A16" s="1" t="s">
        <v>28</v>
      </c>
      <c r="B16" s="1"/>
    </row>
    <row r="17" spans="1:2" x14ac:dyDescent="0.25">
      <c r="A17" s="231" t="s">
        <v>29</v>
      </c>
    </row>
    <row r="18" spans="1:2" x14ac:dyDescent="0.25">
      <c r="A18" s="3" t="s">
        <v>30</v>
      </c>
    </row>
    <row r="19" spans="1:2" x14ac:dyDescent="0.25">
      <c r="A19" s="1"/>
    </row>
    <row r="20" spans="1:2" x14ac:dyDescent="0.25">
      <c r="A20" s="2" t="s">
        <v>31</v>
      </c>
      <c r="B20" s="1"/>
    </row>
    <row r="21" spans="1:2" x14ac:dyDescent="0.25">
      <c r="A21" t="s">
        <v>32</v>
      </c>
      <c r="B21" s="1"/>
    </row>
    <row r="22" spans="1:2" x14ac:dyDescent="0.25">
      <c r="A22" s="232" t="s">
        <v>33</v>
      </c>
    </row>
    <row r="23" spans="1:2" x14ac:dyDescent="0.25">
      <c r="A23" s="232" t="s">
        <v>34</v>
      </c>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241"/>
  <sheetViews>
    <sheetView workbookViewId="0">
      <pane xSplit="8" ySplit="5" topLeftCell="I9" activePane="bottomRight" state="frozen"/>
      <selection pane="topRight" activeCell="G1" sqref="G1"/>
      <selection pane="bottomLeft" activeCell="A5" sqref="A5"/>
      <selection pane="bottomRight" activeCell="A4" sqref="A4"/>
    </sheetView>
  </sheetViews>
  <sheetFormatPr defaultColWidth="8.875" defaultRowHeight="15.75" x14ac:dyDescent="0.25"/>
  <cols>
    <col min="1" max="1" width="22.375" style="137" customWidth="1"/>
    <col min="2" max="3" width="9.125" style="137" customWidth="1"/>
    <col min="4" max="5" width="9.125" style="137" hidden="1" customWidth="1"/>
    <col min="6" max="7" width="9.125" style="137" customWidth="1"/>
    <col min="8" max="8" width="8.875" style="137"/>
    <col min="9" max="112" width="8.875" style="138"/>
    <col min="113" max="121" width="9.125" style="138" customWidth="1"/>
    <col min="122" max="16384" width="8.875" style="138"/>
  </cols>
  <sheetData>
    <row r="1" spans="1:121" ht="18.75" x14ac:dyDescent="0.25">
      <c r="A1" s="135" t="s">
        <v>412</v>
      </c>
      <c r="B1" s="136"/>
      <c r="D1" s="136"/>
    </row>
    <row r="2" spans="1:121" x14ac:dyDescent="0.25">
      <c r="A2" s="42" t="s">
        <v>413</v>
      </c>
      <c r="B2" s="136"/>
      <c r="D2" s="136"/>
    </row>
    <row r="3" spans="1:121" s="142" customFormat="1" ht="12.75" customHeight="1" x14ac:dyDescent="0.25">
      <c r="A3" s="139" t="s">
        <v>35</v>
      </c>
      <c r="B3" s="140"/>
      <c r="C3" s="139"/>
      <c r="D3" s="140"/>
      <c r="E3" s="139"/>
      <c r="F3" s="139"/>
      <c r="G3" s="139"/>
      <c r="H3" s="139"/>
      <c r="I3" s="141"/>
      <c r="J3" s="141"/>
      <c r="K3" s="141"/>
      <c r="L3" s="141"/>
      <c r="M3" s="141"/>
      <c r="DI3" s="143"/>
      <c r="DJ3" s="143"/>
      <c r="DK3" s="143"/>
      <c r="DL3" s="143"/>
      <c r="DM3" s="141"/>
      <c r="DN3" s="143"/>
      <c r="DO3" s="143"/>
      <c r="DP3" s="143"/>
      <c r="DQ3" s="143"/>
    </row>
    <row r="4" spans="1:121" s="142" customFormat="1" ht="12.75" customHeight="1" x14ac:dyDescent="0.25">
      <c r="A4" s="144"/>
      <c r="B4" s="145"/>
      <c r="C4" s="144"/>
      <c r="D4" s="140"/>
      <c r="E4" s="139"/>
      <c r="F4" s="140" t="s">
        <v>36</v>
      </c>
      <c r="G4" s="139"/>
      <c r="H4" s="144"/>
      <c r="I4" s="146" t="s">
        <v>37</v>
      </c>
      <c r="J4" s="146" t="s">
        <v>37</v>
      </c>
      <c r="K4" s="146" t="s">
        <v>37</v>
      </c>
      <c r="L4" s="146" t="s">
        <v>37</v>
      </c>
      <c r="M4" s="146" t="s">
        <v>37</v>
      </c>
      <c r="N4" s="146" t="s">
        <v>37</v>
      </c>
      <c r="O4" s="146" t="s">
        <v>37</v>
      </c>
      <c r="P4" s="146" t="s">
        <v>37</v>
      </c>
      <c r="Q4" s="146" t="s">
        <v>37</v>
      </c>
      <c r="R4" s="146" t="s">
        <v>37</v>
      </c>
      <c r="S4" s="146" t="s">
        <v>37</v>
      </c>
      <c r="T4" s="146" t="s">
        <v>37</v>
      </c>
      <c r="U4" s="146" t="s">
        <v>37</v>
      </c>
      <c r="V4" s="146" t="s">
        <v>37</v>
      </c>
      <c r="W4" s="146" t="s">
        <v>37</v>
      </c>
      <c r="X4" s="146" t="s">
        <v>37</v>
      </c>
      <c r="Y4" s="146" t="s">
        <v>37</v>
      </c>
      <c r="Z4" s="146" t="s">
        <v>37</v>
      </c>
      <c r="AA4" s="146" t="s">
        <v>37</v>
      </c>
      <c r="AB4" s="146" t="s">
        <v>37</v>
      </c>
      <c r="AC4" s="146" t="s">
        <v>37</v>
      </c>
      <c r="AD4" s="146" t="s">
        <v>37</v>
      </c>
      <c r="AE4" s="146" t="s">
        <v>37</v>
      </c>
      <c r="AF4" s="146" t="s">
        <v>37</v>
      </c>
      <c r="AG4" s="146" t="s">
        <v>37</v>
      </c>
      <c r="AH4" s="146" t="s">
        <v>37</v>
      </c>
      <c r="AI4" s="146" t="s">
        <v>37</v>
      </c>
      <c r="AJ4" s="146" t="s">
        <v>37</v>
      </c>
      <c r="AK4" s="146" t="s">
        <v>37</v>
      </c>
      <c r="AL4" s="146" t="s">
        <v>37</v>
      </c>
      <c r="AM4" s="146" t="s">
        <v>37</v>
      </c>
      <c r="AN4" s="146" t="s">
        <v>37</v>
      </c>
      <c r="AO4" s="146" t="s">
        <v>37</v>
      </c>
      <c r="AP4" s="146" t="s">
        <v>37</v>
      </c>
      <c r="AQ4" s="146" t="s">
        <v>37</v>
      </c>
      <c r="AR4" s="146" t="s">
        <v>37</v>
      </c>
      <c r="AS4" s="146" t="s">
        <v>37</v>
      </c>
      <c r="AT4" s="146" t="s">
        <v>37</v>
      </c>
      <c r="AU4" s="146" t="s">
        <v>37</v>
      </c>
      <c r="AV4" s="146" t="s">
        <v>37</v>
      </c>
      <c r="AW4" s="146" t="s">
        <v>37</v>
      </c>
      <c r="AX4" s="146" t="s">
        <v>37</v>
      </c>
      <c r="AY4" s="146" t="s">
        <v>37</v>
      </c>
      <c r="AZ4" s="146" t="s">
        <v>37</v>
      </c>
      <c r="BA4" s="146" t="s">
        <v>37</v>
      </c>
      <c r="BB4" s="146" t="s">
        <v>37</v>
      </c>
      <c r="BC4" s="146" t="s">
        <v>37</v>
      </c>
      <c r="BD4" s="146" t="s">
        <v>37</v>
      </c>
      <c r="BE4" s="146" t="s">
        <v>37</v>
      </c>
      <c r="BF4" s="146" t="s">
        <v>37</v>
      </c>
      <c r="BG4" s="146" t="s">
        <v>37</v>
      </c>
      <c r="BH4" s="146" t="s">
        <v>37</v>
      </c>
      <c r="BI4" s="146" t="s">
        <v>37</v>
      </c>
      <c r="BJ4" s="146" t="s">
        <v>37</v>
      </c>
      <c r="BK4" s="146" t="s">
        <v>37</v>
      </c>
      <c r="BL4" s="146" t="s">
        <v>37</v>
      </c>
      <c r="BM4" s="146" t="s">
        <v>37</v>
      </c>
      <c r="BN4" s="146" t="s">
        <v>37</v>
      </c>
      <c r="BO4" s="146" t="s">
        <v>37</v>
      </c>
      <c r="BP4" s="146" t="s">
        <v>37</v>
      </c>
      <c r="BQ4" s="146" t="s">
        <v>37</v>
      </c>
      <c r="BR4" s="146" t="s">
        <v>37</v>
      </c>
      <c r="BS4" s="146" t="s">
        <v>37</v>
      </c>
      <c r="BT4" s="146" t="s">
        <v>37</v>
      </c>
      <c r="BU4" s="146" t="s">
        <v>37</v>
      </c>
      <c r="BV4" s="146" t="s">
        <v>37</v>
      </c>
      <c r="BW4" s="146" t="s">
        <v>37</v>
      </c>
      <c r="BX4" s="146" t="s">
        <v>37</v>
      </c>
      <c r="BY4" s="146" t="s">
        <v>37</v>
      </c>
      <c r="BZ4" s="146" t="s">
        <v>37</v>
      </c>
      <c r="CA4" s="146" t="s">
        <v>37</v>
      </c>
      <c r="CB4" s="146" t="s">
        <v>37</v>
      </c>
      <c r="CC4" s="146" t="s">
        <v>37</v>
      </c>
      <c r="CD4" s="146" t="s">
        <v>37</v>
      </c>
      <c r="CE4" s="146" t="s">
        <v>37</v>
      </c>
      <c r="CF4" s="146" t="s">
        <v>37</v>
      </c>
      <c r="CG4" s="146" t="s">
        <v>37</v>
      </c>
      <c r="CH4" s="146" t="s">
        <v>37</v>
      </c>
      <c r="CI4" s="146" t="s">
        <v>37</v>
      </c>
      <c r="CJ4" s="146" t="s">
        <v>37</v>
      </c>
      <c r="CK4" s="146" t="s">
        <v>37</v>
      </c>
      <c r="CL4" s="146" t="s">
        <v>37</v>
      </c>
      <c r="CM4" s="146" t="s">
        <v>37</v>
      </c>
      <c r="CN4" s="146" t="s">
        <v>37</v>
      </c>
      <c r="CO4" s="146" t="s">
        <v>37</v>
      </c>
      <c r="CP4" s="146" t="s">
        <v>37</v>
      </c>
      <c r="CQ4" s="146" t="s">
        <v>37</v>
      </c>
      <c r="CR4" s="146" t="s">
        <v>37</v>
      </c>
      <c r="CS4" s="146" t="s">
        <v>37</v>
      </c>
      <c r="CT4" s="146" t="s">
        <v>37</v>
      </c>
      <c r="CU4" s="146" t="s">
        <v>37</v>
      </c>
      <c r="CV4" s="146" t="s">
        <v>37</v>
      </c>
      <c r="CW4" s="146" t="s">
        <v>37</v>
      </c>
      <c r="CX4" s="146" t="s">
        <v>37</v>
      </c>
      <c r="CY4" s="146" t="s">
        <v>37</v>
      </c>
      <c r="CZ4" s="146" t="s">
        <v>37</v>
      </c>
      <c r="DA4" s="146" t="s">
        <v>37</v>
      </c>
      <c r="DB4" s="146" t="s">
        <v>37</v>
      </c>
      <c r="DC4" s="146" t="s">
        <v>37</v>
      </c>
      <c r="DD4" s="146" t="s">
        <v>37</v>
      </c>
      <c r="DE4" s="146" t="s">
        <v>37</v>
      </c>
      <c r="DF4" s="146" t="s">
        <v>37</v>
      </c>
      <c r="DG4" s="146" t="s">
        <v>37</v>
      </c>
      <c r="DI4" s="140" t="s">
        <v>38</v>
      </c>
      <c r="DJ4" s="140" t="s">
        <v>38</v>
      </c>
      <c r="DK4" s="140" t="s">
        <v>38</v>
      </c>
      <c r="DL4" s="140" t="s">
        <v>38</v>
      </c>
      <c r="DM4" s="140" t="s">
        <v>38</v>
      </c>
      <c r="DN4" s="143"/>
      <c r="DO4" s="143"/>
      <c r="DP4" s="143"/>
      <c r="DQ4" s="143"/>
    </row>
    <row r="5" spans="1:121" s="148" customFormat="1" x14ac:dyDescent="0.25">
      <c r="A5" s="136" t="s">
        <v>39</v>
      </c>
      <c r="B5" s="136" t="s">
        <v>40</v>
      </c>
      <c r="C5" s="136" t="s">
        <v>41</v>
      </c>
      <c r="D5" s="136" t="s">
        <v>42</v>
      </c>
      <c r="E5" s="136" t="s">
        <v>43</v>
      </c>
      <c r="F5" s="136" t="s">
        <v>44</v>
      </c>
      <c r="G5" s="136" t="s">
        <v>45</v>
      </c>
      <c r="H5" s="136" t="s">
        <v>46</v>
      </c>
      <c r="I5" s="147">
        <v>1914</v>
      </c>
      <c r="J5" s="147">
        <v>1915</v>
      </c>
      <c r="K5" s="147">
        <v>1916</v>
      </c>
      <c r="L5" s="147">
        <v>1917</v>
      </c>
      <c r="M5" s="147">
        <v>1918</v>
      </c>
      <c r="N5" s="147">
        <v>1919</v>
      </c>
      <c r="O5" s="147">
        <v>1920</v>
      </c>
      <c r="P5" s="147">
        <v>1921</v>
      </c>
      <c r="Q5" s="147">
        <v>1922</v>
      </c>
      <c r="R5" s="147">
        <v>1923</v>
      </c>
      <c r="S5" s="147">
        <v>1924</v>
      </c>
      <c r="T5" s="147">
        <v>1925</v>
      </c>
      <c r="U5" s="147">
        <v>1926</v>
      </c>
      <c r="V5" s="147">
        <v>1927</v>
      </c>
      <c r="W5" s="147">
        <v>1928</v>
      </c>
      <c r="X5" s="147">
        <v>1929</v>
      </c>
      <c r="Y5" s="147">
        <v>1930</v>
      </c>
      <c r="Z5" s="147">
        <v>1931</v>
      </c>
      <c r="AA5" s="147">
        <v>1932</v>
      </c>
      <c r="AB5" s="147">
        <v>1933</v>
      </c>
      <c r="AC5" s="147">
        <v>1934</v>
      </c>
      <c r="AD5" s="147">
        <v>1935</v>
      </c>
      <c r="AE5" s="147">
        <v>1936</v>
      </c>
      <c r="AF5" s="147">
        <v>1937</v>
      </c>
      <c r="AG5" s="147">
        <v>1938</v>
      </c>
      <c r="AH5" s="147">
        <v>1939</v>
      </c>
      <c r="AI5" s="147">
        <v>1940</v>
      </c>
      <c r="AJ5" s="147">
        <v>1941</v>
      </c>
      <c r="AK5" s="147">
        <v>1942</v>
      </c>
      <c r="AL5" s="147">
        <v>1943</v>
      </c>
      <c r="AM5" s="147">
        <v>1944</v>
      </c>
      <c r="AN5" s="147">
        <v>1945</v>
      </c>
      <c r="AO5" s="147">
        <v>1946</v>
      </c>
      <c r="AP5" s="147">
        <v>1947</v>
      </c>
      <c r="AQ5" s="147">
        <v>1948</v>
      </c>
      <c r="AR5" s="147">
        <v>1949</v>
      </c>
      <c r="AS5" s="147">
        <v>1950</v>
      </c>
      <c r="AT5" s="147">
        <v>1951</v>
      </c>
      <c r="AU5" s="147">
        <v>1952</v>
      </c>
      <c r="AV5" s="147">
        <v>1953</v>
      </c>
      <c r="AW5" s="147">
        <v>1954</v>
      </c>
      <c r="AX5" s="147">
        <v>1955</v>
      </c>
      <c r="AY5" s="147">
        <v>1956</v>
      </c>
      <c r="AZ5" s="147">
        <v>1957</v>
      </c>
      <c r="BA5" s="147">
        <v>1958</v>
      </c>
      <c r="BB5" s="147">
        <v>1959</v>
      </c>
      <c r="BC5" s="147">
        <v>1960</v>
      </c>
      <c r="BD5" s="147">
        <v>1961</v>
      </c>
      <c r="BE5" s="147">
        <v>1962</v>
      </c>
      <c r="BF5" s="147">
        <v>1963</v>
      </c>
      <c r="BG5" s="147">
        <v>1964</v>
      </c>
      <c r="BH5" s="147">
        <v>1965</v>
      </c>
      <c r="BI5" s="147">
        <v>1966</v>
      </c>
      <c r="BJ5" s="147">
        <v>1967</v>
      </c>
      <c r="BK5" s="147">
        <v>1968</v>
      </c>
      <c r="BL5" s="147">
        <v>1969</v>
      </c>
      <c r="BM5" s="147">
        <v>1970</v>
      </c>
      <c r="BN5" s="147">
        <v>1971</v>
      </c>
      <c r="BO5" s="147">
        <v>1972</v>
      </c>
      <c r="BP5" s="147">
        <v>1973</v>
      </c>
      <c r="BQ5" s="147">
        <v>1974</v>
      </c>
      <c r="BR5" s="147">
        <v>1975</v>
      </c>
      <c r="BS5" s="147">
        <v>1976</v>
      </c>
      <c r="BT5" s="147">
        <v>1977</v>
      </c>
      <c r="BU5" s="147">
        <v>1978</v>
      </c>
      <c r="BV5" s="147">
        <v>1979</v>
      </c>
      <c r="BW5" s="147">
        <v>1980</v>
      </c>
      <c r="BX5" s="147">
        <v>1981</v>
      </c>
      <c r="BY5" s="147">
        <v>1982</v>
      </c>
      <c r="BZ5" s="147">
        <v>1983</v>
      </c>
      <c r="CA5" s="147">
        <v>1984</v>
      </c>
      <c r="CB5" s="147">
        <v>1985</v>
      </c>
      <c r="CC5" s="147">
        <v>1986</v>
      </c>
      <c r="CD5" s="147">
        <v>1987</v>
      </c>
      <c r="CE5" s="147">
        <v>1988</v>
      </c>
      <c r="CF5" s="147">
        <v>1989</v>
      </c>
      <c r="CG5" s="147">
        <v>1990</v>
      </c>
      <c r="CH5" s="147">
        <v>1991</v>
      </c>
      <c r="CI5" s="147">
        <v>1992</v>
      </c>
      <c r="CJ5" s="147">
        <v>1993</v>
      </c>
      <c r="CK5" s="147">
        <v>1994</v>
      </c>
      <c r="CL5" s="147">
        <v>1995</v>
      </c>
      <c r="CM5" s="147">
        <v>1996</v>
      </c>
      <c r="CN5" s="147">
        <v>1997</v>
      </c>
      <c r="CO5" s="147">
        <v>1998</v>
      </c>
      <c r="CP5" s="147">
        <v>1999</v>
      </c>
      <c r="CQ5" s="147">
        <v>2000</v>
      </c>
      <c r="CR5" s="147">
        <v>2001</v>
      </c>
      <c r="CS5" s="147">
        <v>2002</v>
      </c>
      <c r="CT5" s="147">
        <v>2003</v>
      </c>
      <c r="CU5" s="147">
        <v>2004</v>
      </c>
      <c r="CV5" s="147">
        <v>2005</v>
      </c>
      <c r="CW5" s="147">
        <v>2006</v>
      </c>
      <c r="CX5" s="147">
        <v>2007</v>
      </c>
      <c r="CY5" s="147">
        <v>2008</v>
      </c>
      <c r="CZ5" s="147">
        <v>2009</v>
      </c>
      <c r="DA5" s="147">
        <v>2010</v>
      </c>
      <c r="DB5" s="147">
        <v>2011</v>
      </c>
      <c r="DC5" s="147">
        <v>2012</v>
      </c>
      <c r="DD5" s="147">
        <v>2013</v>
      </c>
      <c r="DE5" s="147">
        <v>2014</v>
      </c>
      <c r="DF5" s="147">
        <v>2015</v>
      </c>
      <c r="DG5" s="147" t="s">
        <v>47</v>
      </c>
      <c r="DH5" s="147"/>
      <c r="DI5" s="140" t="s">
        <v>48</v>
      </c>
      <c r="DJ5" s="140" t="s">
        <v>49</v>
      </c>
      <c r="DK5" s="140" t="s">
        <v>50</v>
      </c>
      <c r="DL5" s="140" t="s">
        <v>51</v>
      </c>
      <c r="DM5" s="140" t="s">
        <v>52</v>
      </c>
    </row>
    <row r="6" spans="1:121" x14ac:dyDescent="0.25">
      <c r="A6" s="18" t="s">
        <v>53</v>
      </c>
      <c r="B6" s="18" t="s">
        <v>53</v>
      </c>
      <c r="C6" s="18" t="s">
        <v>53</v>
      </c>
      <c r="D6" s="18"/>
      <c r="E6" s="18"/>
      <c r="F6" s="18" t="s">
        <v>53</v>
      </c>
      <c r="G6" s="18" t="s">
        <v>53</v>
      </c>
      <c r="H6" s="18" t="s">
        <v>53</v>
      </c>
      <c r="I6" s="12" t="s">
        <v>53</v>
      </c>
      <c r="J6" s="12" t="s">
        <v>53</v>
      </c>
      <c r="K6" s="12" t="s">
        <v>53</v>
      </c>
      <c r="L6" s="12" t="s">
        <v>53</v>
      </c>
      <c r="M6" s="12" t="s">
        <v>53</v>
      </c>
      <c r="N6" s="12" t="s">
        <v>53</v>
      </c>
      <c r="O6" s="12" t="s">
        <v>53</v>
      </c>
      <c r="P6" s="12" t="s">
        <v>53</v>
      </c>
      <c r="Q6" s="12" t="s">
        <v>53</v>
      </c>
      <c r="R6" s="12" t="s">
        <v>53</v>
      </c>
      <c r="S6" s="12" t="s">
        <v>53</v>
      </c>
      <c r="T6" s="12" t="s">
        <v>53</v>
      </c>
      <c r="U6" s="12" t="s">
        <v>53</v>
      </c>
      <c r="V6" s="12" t="s">
        <v>53</v>
      </c>
      <c r="W6" s="12" t="s">
        <v>53</v>
      </c>
      <c r="X6" s="12" t="s">
        <v>53</v>
      </c>
      <c r="Y6" s="12" t="s">
        <v>53</v>
      </c>
      <c r="Z6" s="12" t="s">
        <v>53</v>
      </c>
      <c r="AA6" s="12" t="s">
        <v>53</v>
      </c>
      <c r="AB6" s="12" t="s">
        <v>53</v>
      </c>
      <c r="AC6" s="12" t="s">
        <v>53</v>
      </c>
      <c r="AD6" s="12" t="s">
        <v>53</v>
      </c>
      <c r="AE6" s="12" t="s">
        <v>53</v>
      </c>
      <c r="AF6" s="12" t="s">
        <v>53</v>
      </c>
      <c r="AG6" s="12" t="s">
        <v>53</v>
      </c>
      <c r="AH6" s="12" t="s">
        <v>53</v>
      </c>
      <c r="AI6" s="12" t="s">
        <v>53</v>
      </c>
      <c r="AJ6" s="12" t="s">
        <v>53</v>
      </c>
      <c r="AK6" s="12" t="s">
        <v>53</v>
      </c>
      <c r="AL6" s="12" t="s">
        <v>53</v>
      </c>
      <c r="AM6" s="12" t="s">
        <v>53</v>
      </c>
      <c r="AN6" s="12" t="s">
        <v>53</v>
      </c>
      <c r="AO6" s="12" t="s">
        <v>53</v>
      </c>
      <c r="AP6" s="12" t="s">
        <v>53</v>
      </c>
      <c r="AQ6" s="12" t="s">
        <v>53</v>
      </c>
      <c r="AR6" s="12" t="s">
        <v>53</v>
      </c>
      <c r="AS6" s="12" t="s">
        <v>53</v>
      </c>
      <c r="AT6" s="12" t="s">
        <v>53</v>
      </c>
      <c r="AU6" s="12" t="s">
        <v>53</v>
      </c>
      <c r="AV6" s="12" t="s">
        <v>53</v>
      </c>
      <c r="AW6" s="12" t="s">
        <v>53</v>
      </c>
      <c r="AX6" s="12" t="s">
        <v>53</v>
      </c>
      <c r="AY6" s="12" t="s">
        <v>53</v>
      </c>
      <c r="AZ6" s="12" t="s">
        <v>53</v>
      </c>
      <c r="BA6" s="12" t="s">
        <v>53</v>
      </c>
      <c r="BB6" s="12" t="s">
        <v>53</v>
      </c>
      <c r="BC6" s="12" t="s">
        <v>53</v>
      </c>
      <c r="BD6" s="12" t="s">
        <v>53</v>
      </c>
      <c r="BE6" s="12" t="s">
        <v>53</v>
      </c>
      <c r="BF6" s="12" t="s">
        <v>53</v>
      </c>
      <c r="BG6" s="12" t="s">
        <v>53</v>
      </c>
      <c r="BH6" s="12" t="s">
        <v>53</v>
      </c>
      <c r="BI6" s="12" t="s">
        <v>53</v>
      </c>
      <c r="BJ6" s="12" t="s">
        <v>53</v>
      </c>
      <c r="BK6" s="12" t="s">
        <v>53</v>
      </c>
      <c r="BL6" s="12" t="s">
        <v>53</v>
      </c>
      <c r="BM6" s="12" t="s">
        <v>53</v>
      </c>
      <c r="BN6" s="12" t="s">
        <v>53</v>
      </c>
      <c r="BO6" s="12" t="s">
        <v>53</v>
      </c>
      <c r="BP6" s="12" t="s">
        <v>53</v>
      </c>
      <c r="BQ6" s="12" t="s">
        <v>53</v>
      </c>
      <c r="BR6" s="12" t="s">
        <v>53</v>
      </c>
      <c r="BS6" s="12" t="s">
        <v>53</v>
      </c>
      <c r="BT6" s="12" t="s">
        <v>53</v>
      </c>
      <c r="BU6" s="12" t="s">
        <v>53</v>
      </c>
      <c r="BV6" s="12" t="s">
        <v>53</v>
      </c>
      <c r="BW6" s="12" t="s">
        <v>53</v>
      </c>
      <c r="BX6" s="12" t="s">
        <v>53</v>
      </c>
      <c r="BY6" s="12" t="s">
        <v>53</v>
      </c>
      <c r="BZ6" s="12" t="s">
        <v>53</v>
      </c>
      <c r="CA6" s="12" t="s">
        <v>53</v>
      </c>
      <c r="CB6" s="12" t="s">
        <v>53</v>
      </c>
      <c r="CC6" s="12" t="s">
        <v>53</v>
      </c>
      <c r="CD6" s="12" t="s">
        <v>53</v>
      </c>
      <c r="CE6" s="12" t="s">
        <v>53</v>
      </c>
      <c r="CF6" s="12" t="s">
        <v>53</v>
      </c>
      <c r="CG6" s="12" t="s">
        <v>53</v>
      </c>
      <c r="CH6" s="12" t="s">
        <v>53</v>
      </c>
      <c r="CI6" s="12" t="s">
        <v>53</v>
      </c>
      <c r="CJ6" s="12" t="s">
        <v>53</v>
      </c>
      <c r="CK6" s="12" t="s">
        <v>53</v>
      </c>
      <c r="CL6" s="12" t="s">
        <v>53</v>
      </c>
      <c r="CM6" s="12" t="s">
        <v>53</v>
      </c>
      <c r="CN6" s="12" t="s">
        <v>53</v>
      </c>
      <c r="CO6" s="12" t="s">
        <v>53</v>
      </c>
      <c r="CP6" s="12" t="s">
        <v>53</v>
      </c>
      <c r="CQ6" s="12" t="s">
        <v>53</v>
      </c>
      <c r="CR6" s="12" t="s">
        <v>53</v>
      </c>
      <c r="CS6" s="12" t="s">
        <v>53</v>
      </c>
      <c r="CT6" s="12" t="s">
        <v>53</v>
      </c>
      <c r="CU6" s="12" t="s">
        <v>53</v>
      </c>
      <c r="CV6" s="12" t="s">
        <v>53</v>
      </c>
      <c r="CW6" s="12" t="s">
        <v>53</v>
      </c>
      <c r="CX6" s="12" t="s">
        <v>53</v>
      </c>
      <c r="CY6" s="12" t="s">
        <v>53</v>
      </c>
      <c r="CZ6" s="12" t="s">
        <v>53</v>
      </c>
      <c r="DA6" s="12" t="s">
        <v>53</v>
      </c>
      <c r="DB6" s="12" t="s">
        <v>53</v>
      </c>
      <c r="DC6" s="12" t="s">
        <v>53</v>
      </c>
      <c r="DD6" s="12" t="s">
        <v>53</v>
      </c>
      <c r="DE6" s="12" t="s">
        <v>53</v>
      </c>
      <c r="DF6" s="12" t="s">
        <v>53</v>
      </c>
      <c r="DG6" s="12" t="s">
        <v>53</v>
      </c>
      <c r="DH6" s="12"/>
      <c r="DI6" s="12" t="s">
        <v>53</v>
      </c>
      <c r="DJ6" s="12" t="s">
        <v>53</v>
      </c>
      <c r="DK6" s="12" t="s">
        <v>53</v>
      </c>
      <c r="DL6" s="12" t="s">
        <v>53</v>
      </c>
      <c r="DM6" s="12" t="s">
        <v>53</v>
      </c>
    </row>
    <row r="7" spans="1:121" s="142" customFormat="1" x14ac:dyDescent="0.25">
      <c r="A7" s="18" t="s">
        <v>54</v>
      </c>
      <c r="B7" s="18"/>
      <c r="C7" s="18"/>
      <c r="D7" s="18"/>
      <c r="E7" s="18"/>
      <c r="F7" s="18"/>
      <c r="G7" s="18"/>
      <c r="H7" s="18"/>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73">
        <f>MAX($I8:$DG71)</f>
        <v>8.3975340514596102</v>
      </c>
      <c r="DJ7" s="173">
        <f>MIN($I8:$DG71)</f>
        <v>-12.493286900707586</v>
      </c>
      <c r="DK7" s="173">
        <f>AVERAGE($I8:$DG71)</f>
        <v>1.049555943936713</v>
      </c>
      <c r="DL7" s="173">
        <f>MEDIAN($I8:$DG71)</f>
        <v>1</v>
      </c>
      <c r="DM7" s="173">
        <f>_xlfn.STDEV.P($I8:$DG71)</f>
        <v>1.6753584516193616</v>
      </c>
    </row>
    <row r="8" spans="1:121" x14ac:dyDescent="0.25">
      <c r="A8" s="18" t="s">
        <v>55</v>
      </c>
      <c r="B8" s="18"/>
      <c r="C8" s="18" t="s">
        <v>56</v>
      </c>
      <c r="D8" s="18" t="s">
        <v>57</v>
      </c>
      <c r="E8" s="18" t="s">
        <v>58</v>
      </c>
      <c r="F8" s="18">
        <v>1927</v>
      </c>
      <c r="G8" s="18">
        <v>1928</v>
      </c>
      <c r="H8" s="18"/>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v>-0.38194444444444442</v>
      </c>
      <c r="BD8" s="131">
        <v>-0.59859154929577463</v>
      </c>
      <c r="BE8" s="131">
        <v>-0.79738562091503262</v>
      </c>
      <c r="BF8" s="131">
        <v>-0.6428571428571429</v>
      </c>
      <c r="BG8" s="131">
        <v>-0.68456375838926165</v>
      </c>
      <c r="BH8" s="131">
        <v>-0.62560386473429952</v>
      </c>
      <c r="BI8" s="131">
        <v>-0.66793893129770987</v>
      </c>
      <c r="BJ8" s="131">
        <v>-0.42290076335877863</v>
      </c>
      <c r="BK8" s="131">
        <v>-0.4050179211469534</v>
      </c>
      <c r="BL8" s="131">
        <v>-0.53814117647058823</v>
      </c>
      <c r="BM8" s="131">
        <v>-0.47026262626262638</v>
      </c>
      <c r="BN8" s="131">
        <v>-0.58907801418439709</v>
      </c>
      <c r="BO8" s="131">
        <v>-0.5301842105263157</v>
      </c>
      <c r="BP8" s="131">
        <v>-0.17430384615384614</v>
      </c>
      <c r="BQ8" s="131">
        <v>-0.16389447236180904</v>
      </c>
      <c r="BR8" s="131">
        <v>-0.12484517304189434</v>
      </c>
      <c r="BS8" s="131">
        <v>7.7641209228321392E-2</v>
      </c>
      <c r="BT8" s="131">
        <v>0.40088888888888891</v>
      </c>
      <c r="BU8" s="131">
        <v>0.4059184247538678</v>
      </c>
      <c r="BV8" s="131">
        <v>0.71015921152388173</v>
      </c>
      <c r="BW8" s="131">
        <v>-2.2584745762711887E-2</v>
      </c>
      <c r="BX8" s="131">
        <v>6.3689849990259048E-2</v>
      </c>
      <c r="BY8" s="131">
        <v>0.24354630228049118</v>
      </c>
      <c r="BZ8" s="131">
        <v>0.23453750645092744</v>
      </c>
      <c r="CA8" s="131">
        <v>0.55972659165414884</v>
      </c>
      <c r="CB8" s="131">
        <v>0.64130962036221406</v>
      </c>
      <c r="CC8" s="131">
        <v>0.70398088415121574</v>
      </c>
      <c r="CD8" s="131">
        <v>0.79581477919964483</v>
      </c>
      <c r="CE8" s="131">
        <v>0.90242438961669802</v>
      </c>
      <c r="CF8" s="131"/>
      <c r="CG8" s="131">
        <v>0.51285595797622341</v>
      </c>
      <c r="CH8" s="131">
        <v>0.48408538923686567</v>
      </c>
      <c r="CI8" s="131">
        <v>0.32243415077202542</v>
      </c>
      <c r="CJ8" s="131">
        <v>0.35899659750483687</v>
      </c>
      <c r="CK8" s="131">
        <v>0.29547047323964437</v>
      </c>
      <c r="CL8" s="131">
        <v>0.35066746074401167</v>
      </c>
      <c r="CM8" s="131">
        <v>0.56963618905366475</v>
      </c>
      <c r="CN8" s="131">
        <v>0.59316293889713123</v>
      </c>
      <c r="CO8" s="131">
        <v>0.77757103988482323</v>
      </c>
      <c r="CP8" s="131">
        <v>0.82218806356737384</v>
      </c>
      <c r="CQ8" s="131">
        <v>0.952039530410559</v>
      </c>
      <c r="CR8" s="131">
        <v>0.35117032951571603</v>
      </c>
      <c r="CS8" s="131">
        <v>0.62344357073714085</v>
      </c>
      <c r="CT8" s="131">
        <v>0.28080234939002385</v>
      </c>
      <c r="CU8" s="131">
        <v>0.40599055271101514</v>
      </c>
      <c r="CV8" s="131">
        <v>0.67554251739826743</v>
      </c>
      <c r="CW8" s="131">
        <v>0.50907144744049682</v>
      </c>
      <c r="CX8" s="131">
        <v>0.72750359946124188</v>
      </c>
      <c r="CY8" s="131">
        <v>0.6798578704252044</v>
      </c>
      <c r="CZ8" s="131">
        <v>0.64119358661925885</v>
      </c>
      <c r="DA8" s="131">
        <v>0.47215722038212732</v>
      </c>
      <c r="DB8" s="131">
        <v>0.19502096478401021</v>
      </c>
      <c r="DC8" s="131">
        <v>8.2811819453040818E-3</v>
      </c>
      <c r="DD8" s="131">
        <v>-0.13010278019307517</v>
      </c>
      <c r="DE8" s="131">
        <v>-8.787500327187199E-2</v>
      </c>
      <c r="DF8" s="131">
        <v>-0.12119569033445939</v>
      </c>
      <c r="DG8" s="12"/>
      <c r="DH8" s="12"/>
      <c r="DI8" s="173">
        <f t="shared" ref="DI8:DI39" si="0">MAX($I8:$DG8)</f>
        <v>0.952039530410559</v>
      </c>
      <c r="DJ8" s="173">
        <f t="shared" ref="DJ8:DJ39" si="1">MIN($I8:$DG8)</f>
        <v>-0.79738562091503262</v>
      </c>
      <c r="DK8" s="173">
        <f t="shared" ref="DK8:DK39" si="2">AVERAGE($I8:$DG8)</f>
        <v>0.16671834373080968</v>
      </c>
      <c r="DL8" s="173">
        <f t="shared" ref="DL8:DL39" si="3">MEDIAN($I8:$DG8)</f>
        <v>0.29547047323964437</v>
      </c>
      <c r="DM8" s="173">
        <f t="shared" ref="DM8:DM39" si="4">_xlfn.STDEV.P($I8:$DG8)</f>
        <v>0.49517306489352764</v>
      </c>
    </row>
    <row r="9" spans="1:121" x14ac:dyDescent="0.25">
      <c r="A9" s="18" t="s">
        <v>59</v>
      </c>
      <c r="B9" s="18"/>
      <c r="C9" s="18" t="s">
        <v>60</v>
      </c>
      <c r="D9" s="18" t="s">
        <v>61</v>
      </c>
      <c r="E9" s="18" t="s">
        <v>62</v>
      </c>
      <c r="F9" s="18">
        <v>1991</v>
      </c>
      <c r="G9" s="18">
        <v>2001</v>
      </c>
      <c r="H9" s="18"/>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v>0.51285595797622341</v>
      </c>
      <c r="CH9" s="131">
        <v>0.48408538923686567</v>
      </c>
      <c r="CI9" s="131">
        <v>0.32243415077202542</v>
      </c>
      <c r="CJ9" s="131">
        <v>0.35899659750483687</v>
      </c>
      <c r="CK9" s="131">
        <v>0.29547047323964437</v>
      </c>
      <c r="CL9" s="131">
        <v>0.35066746074401167</v>
      </c>
      <c r="CM9" s="131">
        <v>0.56963618905366475</v>
      </c>
      <c r="CN9" s="131">
        <v>0.59316293889713123</v>
      </c>
      <c r="CO9" s="131">
        <v>0.77757103988482323</v>
      </c>
      <c r="CP9" s="131">
        <v>0.82218806356737384</v>
      </c>
      <c r="CQ9" s="131">
        <v>0.952039530410559</v>
      </c>
      <c r="CR9" s="131">
        <v>0.35117032951571603</v>
      </c>
      <c r="CS9" s="131">
        <v>0.62344357073714085</v>
      </c>
      <c r="CT9" s="131">
        <v>0.28080234939002385</v>
      </c>
      <c r="CU9" s="131">
        <v>0.40599055271101514</v>
      </c>
      <c r="CV9" s="131">
        <v>0.67554251739826743</v>
      </c>
      <c r="CW9" s="131">
        <v>0.50907144744049682</v>
      </c>
      <c r="CX9" s="131">
        <v>0.72750359946124188</v>
      </c>
      <c r="CY9" s="131">
        <v>0.6798578704252044</v>
      </c>
      <c r="CZ9" s="131">
        <v>0.64119358661925885</v>
      </c>
      <c r="DA9" s="131">
        <v>0.47215722038212732</v>
      </c>
      <c r="DB9" s="131">
        <v>0.19502096478401021</v>
      </c>
      <c r="DC9" s="131">
        <v>8.2811819453040818E-3</v>
      </c>
      <c r="DD9" s="131">
        <v>-0.13010278019307517</v>
      </c>
      <c r="DE9" s="131">
        <v>-8.787500327187199E-2</v>
      </c>
      <c r="DF9" s="131">
        <v>-0.12119569033445939</v>
      </c>
      <c r="DG9" s="12"/>
      <c r="DH9" s="12"/>
      <c r="DI9" s="173">
        <f t="shared" si="0"/>
        <v>0.952039530410559</v>
      </c>
      <c r="DJ9" s="173">
        <f t="shared" si="1"/>
        <v>-0.13010278019307517</v>
      </c>
      <c r="DK9" s="173">
        <f t="shared" si="2"/>
        <v>0.43346036570375229</v>
      </c>
      <c r="DL9" s="173">
        <f t="shared" si="3"/>
        <v>0.47812130480949649</v>
      </c>
      <c r="DM9" s="173">
        <f t="shared" si="4"/>
        <v>0.28371609826667565</v>
      </c>
    </row>
    <row r="10" spans="1:121" ht="12.75" customHeight="1" x14ac:dyDescent="0.25">
      <c r="A10" s="18" t="s">
        <v>63</v>
      </c>
      <c r="B10" s="18"/>
      <c r="C10" s="18" t="s">
        <v>64</v>
      </c>
      <c r="D10" s="18" t="s">
        <v>65</v>
      </c>
      <c r="E10" s="18" t="s">
        <v>66</v>
      </c>
      <c r="F10" s="18">
        <v>1921</v>
      </c>
      <c r="G10" s="18">
        <v>1968</v>
      </c>
      <c r="H10" s="18"/>
      <c r="I10" s="131"/>
      <c r="J10" s="131"/>
      <c r="K10" s="131"/>
      <c r="L10" s="131"/>
      <c r="M10" s="131"/>
      <c r="N10" s="131"/>
      <c r="O10" s="131"/>
      <c r="P10" s="132">
        <v>1.0447368421052632</v>
      </c>
      <c r="Q10" s="132">
        <v>1.0710526315789475</v>
      </c>
      <c r="R10" s="132">
        <v>1.0272533533909991</v>
      </c>
      <c r="S10" s="132">
        <v>1.0621333333333334</v>
      </c>
      <c r="T10" s="132">
        <v>1.0621333333333334</v>
      </c>
      <c r="U10" s="132">
        <v>1.0515300000000001</v>
      </c>
      <c r="V10" s="132">
        <v>1.0649363636363636</v>
      </c>
      <c r="W10" s="132">
        <v>1.0649363636363636</v>
      </c>
      <c r="X10" s="132">
        <v>1.0649363636363636</v>
      </c>
      <c r="Y10" s="132">
        <v>1.0739818181818181</v>
      </c>
      <c r="Z10" s="132">
        <v>1.0739818181818181</v>
      </c>
      <c r="AA10" s="132">
        <v>1.0743181818181817</v>
      </c>
      <c r="AB10" s="132">
        <v>1.0743181818181817</v>
      </c>
      <c r="AC10" s="132">
        <v>1.1180245231607628</v>
      </c>
      <c r="AD10" s="132">
        <v>1.3038010899182562</v>
      </c>
      <c r="AE10" s="132">
        <v>1.3508038147138965</v>
      </c>
      <c r="AF10" s="132">
        <v>1.2947138964577656</v>
      </c>
      <c r="AG10" s="132">
        <v>1.0368513853904282</v>
      </c>
      <c r="AH10" s="132">
        <v>1.0558586956521738</v>
      </c>
      <c r="AI10" s="132">
        <v>1.0414549992658935</v>
      </c>
      <c r="AJ10" s="132">
        <v>1.047253991620428</v>
      </c>
      <c r="AK10" s="132">
        <v>1.0421157051027696</v>
      </c>
      <c r="AL10" s="132">
        <v>1.0482347232925193</v>
      </c>
      <c r="AM10" s="132">
        <v>1.0592927434194737</v>
      </c>
      <c r="AN10" s="132">
        <v>1.0715669435449811</v>
      </c>
      <c r="AO10" s="132">
        <v>1.077046396023198</v>
      </c>
      <c r="AP10" s="132"/>
      <c r="AQ10" s="132"/>
      <c r="AR10" s="132">
        <v>1.0921948540947599</v>
      </c>
      <c r="AS10" s="132">
        <v>1.1060695992768905</v>
      </c>
      <c r="AT10" s="132">
        <v>1.0210456420835483</v>
      </c>
      <c r="AU10" s="132">
        <v>1.0635794383248982</v>
      </c>
      <c r="AV10" s="132"/>
      <c r="AW10" s="132">
        <v>1.0891449052739375</v>
      </c>
      <c r="AX10" s="132">
        <v>0.99806302707501104</v>
      </c>
      <c r="AY10" s="132">
        <v>0.97778883753999291</v>
      </c>
      <c r="AZ10" s="132">
        <v>0.98939811148339929</v>
      </c>
      <c r="BA10" s="132">
        <v>1.0395891904297436</v>
      </c>
      <c r="BB10" s="132">
        <v>1.0507808050123411</v>
      </c>
      <c r="BC10" s="132">
        <v>0.98967370861216808</v>
      </c>
      <c r="BD10" s="132">
        <v>1.0355509481433165</v>
      </c>
      <c r="BE10" s="132">
        <v>1.0772964851935318</v>
      </c>
      <c r="BF10" s="132">
        <v>1.0291281355932203</v>
      </c>
      <c r="BG10" s="132">
        <v>1.0925155974805218</v>
      </c>
      <c r="BH10" s="132">
        <v>1.0565972595722883</v>
      </c>
      <c r="BI10" s="132">
        <v>0.71911652397908932</v>
      </c>
      <c r="BJ10" s="132">
        <v>0.6586677511400304</v>
      </c>
      <c r="BK10" s="132">
        <v>0.70367447738832067</v>
      </c>
      <c r="BL10" s="132">
        <v>0.64664310954063609</v>
      </c>
      <c r="BM10" s="132">
        <v>0.65686917701975878</v>
      </c>
      <c r="BN10" s="132">
        <v>0.7493283356788043</v>
      </c>
      <c r="BO10" s="132">
        <v>0.86234909934401416</v>
      </c>
      <c r="BP10" s="132">
        <v>1.1305217490188648</v>
      </c>
      <c r="BQ10" s="131">
        <v>1.1683860911270982</v>
      </c>
      <c r="BR10" s="131">
        <v>1.164503355704698</v>
      </c>
      <c r="BS10" s="131">
        <v>0.90674155069582507</v>
      </c>
      <c r="BT10" s="131">
        <v>1.3135904572564614</v>
      </c>
      <c r="BU10" s="131">
        <v>0.94088286713286706</v>
      </c>
      <c r="BV10" s="131">
        <v>1.0363791225416037</v>
      </c>
      <c r="BW10" s="131">
        <v>1.015842857142857</v>
      </c>
      <c r="BX10" s="131">
        <v>1.0755039062500003</v>
      </c>
      <c r="BY10" s="131">
        <v>1.1154942791762015</v>
      </c>
      <c r="BZ10" s="131">
        <v>1.1258959595959597</v>
      </c>
      <c r="CA10" s="131">
        <v>1.2800127226463103</v>
      </c>
      <c r="CB10" s="131">
        <v>1.2655652818991097</v>
      </c>
      <c r="CC10" s="131">
        <v>1.4901216678058782</v>
      </c>
      <c r="CD10" s="131">
        <v>1.0337001985440106</v>
      </c>
      <c r="CE10" s="131">
        <v>0.93150471142520608</v>
      </c>
      <c r="CF10" s="131">
        <v>0.75378664402942841</v>
      </c>
      <c r="CG10" s="131">
        <v>0.77227887174028731</v>
      </c>
      <c r="CH10" s="131">
        <v>0.73846484190655959</v>
      </c>
      <c r="CI10" s="131">
        <v>0.62768947113051909</v>
      </c>
      <c r="CJ10" s="131">
        <v>0.72007549926936187</v>
      </c>
      <c r="CK10" s="131">
        <v>0.67414397564158324</v>
      </c>
      <c r="CL10" s="131">
        <v>0.65718239526026234</v>
      </c>
      <c r="CM10" s="131">
        <v>0.64109774109470019</v>
      </c>
      <c r="CN10" s="131">
        <v>0.77321897533206829</v>
      </c>
      <c r="CO10" s="131">
        <v>1.0260510624801775</v>
      </c>
      <c r="CP10" s="131">
        <v>1.0208695195589395</v>
      </c>
      <c r="CQ10" s="131">
        <v>0.88141760601180885</v>
      </c>
      <c r="CR10" s="131">
        <v>0.72737524319066149</v>
      </c>
      <c r="CS10" s="131">
        <v>0.78092336163727405</v>
      </c>
      <c r="CT10" s="131">
        <v>0.95802968270214939</v>
      </c>
      <c r="CU10" s="131">
        <v>1.0120682312713707</v>
      </c>
      <c r="CV10" s="131">
        <v>0.95286806495263865</v>
      </c>
      <c r="CW10" s="131">
        <v>0.83077094780219785</v>
      </c>
      <c r="CX10" s="131">
        <v>0.64605850199438619</v>
      </c>
      <c r="CY10" s="131">
        <v>0.84030112152404368</v>
      </c>
      <c r="CZ10" s="131">
        <v>0.88821121923297086</v>
      </c>
      <c r="DA10" s="131">
        <v>0.79900910615863896</v>
      </c>
      <c r="DB10" s="131">
        <v>0.7828310193024044</v>
      </c>
      <c r="DC10" s="131">
        <v>0.68217492003970437</v>
      </c>
      <c r="DD10" s="131">
        <v>0.62956586483390597</v>
      </c>
      <c r="DE10" s="131">
        <v>0.60723276121650105</v>
      </c>
      <c r="DF10" s="131">
        <v>0.64415322580645162</v>
      </c>
      <c r="DG10" s="12"/>
      <c r="DH10" s="12"/>
      <c r="DI10" s="173">
        <f t="shared" si="0"/>
        <v>1.4901216678058782</v>
      </c>
      <c r="DJ10" s="173">
        <f t="shared" si="1"/>
        <v>0.60723276121650105</v>
      </c>
      <c r="DK10" s="173">
        <f t="shared" si="2"/>
        <v>0.96874814309323543</v>
      </c>
      <c r="DL10" s="173">
        <f t="shared" si="3"/>
        <v>1.0346255733436636</v>
      </c>
      <c r="DM10" s="173">
        <f t="shared" si="4"/>
        <v>0.19016990889858437</v>
      </c>
    </row>
    <row r="11" spans="1:121" x14ac:dyDescent="0.25">
      <c r="A11" s="18" t="s">
        <v>67</v>
      </c>
      <c r="B11" s="18" t="s">
        <v>68</v>
      </c>
      <c r="C11" s="18" t="s">
        <v>69</v>
      </c>
      <c r="D11" s="18" t="s">
        <v>70</v>
      </c>
      <c r="E11" s="18" t="s">
        <v>71</v>
      </c>
      <c r="F11" s="18">
        <v>1965</v>
      </c>
      <c r="G11" s="18">
        <v>1973</v>
      </c>
      <c r="H11" s="18" t="s">
        <v>72</v>
      </c>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v>0.78344398926402037</v>
      </c>
      <c r="BI11" s="131">
        <v>1.0065903208321996</v>
      </c>
      <c r="BJ11" s="131">
        <v>1.0301173085516444</v>
      </c>
      <c r="BK11" s="131">
        <v>1.1172333841333439</v>
      </c>
      <c r="BL11" s="131">
        <v>1.0628154649135717</v>
      </c>
      <c r="BM11" s="131">
        <v>1.121495047397423</v>
      </c>
      <c r="BN11" s="131">
        <v>1.1547742068899485</v>
      </c>
      <c r="BO11" s="131">
        <v>1.1374063191113168</v>
      </c>
      <c r="BP11" s="131">
        <v>0.9840330043824943</v>
      </c>
      <c r="BQ11" s="131">
        <v>2.8993886010362693</v>
      </c>
      <c r="BR11" s="131">
        <v>2.2402845528455284</v>
      </c>
      <c r="BS11" s="131">
        <v>1.7359752747252748</v>
      </c>
      <c r="BT11" s="131">
        <v>2.0137015781922525</v>
      </c>
      <c r="BU11" s="131">
        <v>2.0741315789473682</v>
      </c>
      <c r="BV11" s="131">
        <v>2.4756943376068379</v>
      </c>
      <c r="BW11" s="131">
        <v>3.9400778508771932</v>
      </c>
      <c r="BX11" s="131">
        <v>5.525043809523809</v>
      </c>
      <c r="BY11" s="131">
        <v>4.5993918918918926</v>
      </c>
      <c r="BZ11" s="131">
        <v>4.3206711636021575</v>
      </c>
      <c r="CA11" s="131">
        <v>4.5683607554280332</v>
      </c>
      <c r="CB11" s="131">
        <v>4.6832509779699398</v>
      </c>
      <c r="CC11" s="131">
        <v>4.5731819278139572</v>
      </c>
      <c r="CD11" s="131">
        <v>3.2838344041275955</v>
      </c>
      <c r="CE11" s="131">
        <v>3.7331757849952063</v>
      </c>
      <c r="CF11" s="131">
        <v>3.4656753896279078</v>
      </c>
      <c r="CG11" s="131">
        <v>2.9354333849606471</v>
      </c>
      <c r="CH11" s="131">
        <v>2.0345461943667167</v>
      </c>
      <c r="CI11" s="131">
        <v>2.0817838049691302</v>
      </c>
      <c r="CJ11" s="131">
        <v>2.3715567789791581</v>
      </c>
      <c r="CK11" s="131">
        <v>2.3790478353360545</v>
      </c>
      <c r="CL11" s="131">
        <v>2.0432177064678956</v>
      </c>
      <c r="CM11" s="131">
        <v>2.2822163667049735</v>
      </c>
      <c r="CN11" s="131">
        <v>2.1853892353695001</v>
      </c>
      <c r="CO11" s="131">
        <v>2.7632619541484718</v>
      </c>
      <c r="CP11" s="131">
        <v>1.9335849906191369</v>
      </c>
      <c r="CQ11" s="131">
        <v>2.2236264628161577</v>
      </c>
      <c r="CR11" s="131">
        <v>2.0845224752475247</v>
      </c>
      <c r="CS11" s="131">
        <v>1.883238713416401</v>
      </c>
      <c r="CT11" s="131">
        <v>1.4385577047066409</v>
      </c>
      <c r="CU11" s="131">
        <v>1.5040951812191103</v>
      </c>
      <c r="CV11" s="131">
        <v>1.3756987030044328</v>
      </c>
      <c r="CW11" s="131">
        <v>1.5889753503088744</v>
      </c>
      <c r="CX11" s="131">
        <v>1.1568206524905329</v>
      </c>
      <c r="CY11" s="131">
        <v>1.106465363002922</v>
      </c>
      <c r="CZ11" s="131">
        <v>0.95531959980546088</v>
      </c>
      <c r="DA11" s="131">
        <v>1.0680171455050971</v>
      </c>
      <c r="DB11" s="131">
        <v>1.060046165783008</v>
      </c>
      <c r="DC11" s="131">
        <v>1.0137433941997853</v>
      </c>
      <c r="DD11" s="131">
        <v>1.0563765102862741</v>
      </c>
      <c r="DE11" s="131">
        <v>1.0242499652246488</v>
      </c>
      <c r="DF11" s="131">
        <v>0.89065025812170828</v>
      </c>
      <c r="DG11" s="12"/>
      <c r="DH11" s="12"/>
      <c r="DI11" s="173">
        <f t="shared" si="0"/>
        <v>5.525043809523809</v>
      </c>
      <c r="DJ11" s="173">
        <f t="shared" si="1"/>
        <v>0.78344398926402037</v>
      </c>
      <c r="DK11" s="173">
        <f t="shared" si="2"/>
        <v>2.1562782514068126</v>
      </c>
      <c r="DL11" s="173">
        <f t="shared" si="3"/>
        <v>2.0137015781922525</v>
      </c>
      <c r="DM11" s="173">
        <f t="shared" si="4"/>
        <v>1.2147559864121695</v>
      </c>
    </row>
    <row r="12" spans="1:121" x14ac:dyDescent="0.25">
      <c r="A12" s="18" t="s">
        <v>73</v>
      </c>
      <c r="B12" s="18"/>
      <c r="C12" s="18" t="s">
        <v>74</v>
      </c>
      <c r="D12" s="18" t="s">
        <v>75</v>
      </c>
      <c r="E12" s="18" t="s">
        <v>76</v>
      </c>
      <c r="F12" s="18">
        <v>1938</v>
      </c>
      <c r="G12" s="18">
        <v>1964</v>
      </c>
      <c r="H12" s="18"/>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2">
        <v>0.96969683333333334</v>
      </c>
      <c r="AH12" s="132">
        <v>0.96423795454545447</v>
      </c>
      <c r="AI12" s="132">
        <v>1.0054955357142856</v>
      </c>
      <c r="AJ12" s="132">
        <v>1.0272053869047619</v>
      </c>
      <c r="AK12" s="132">
        <v>1.0180063041631267</v>
      </c>
      <c r="AL12" s="132"/>
      <c r="AM12" s="132">
        <v>1.023728154781308</v>
      </c>
      <c r="AN12" s="132">
        <v>1.0338606354624071</v>
      </c>
      <c r="AO12" s="132">
        <v>1.0734924653852571</v>
      </c>
      <c r="AP12" s="132">
        <v>1.0576747511630924</v>
      </c>
      <c r="AQ12" s="132">
        <v>1.0673291875961521</v>
      </c>
      <c r="AR12" s="132">
        <v>1.0514355526310912</v>
      </c>
      <c r="AS12" s="132">
        <v>1.0454563076024557</v>
      </c>
      <c r="AT12" s="131"/>
      <c r="AU12" s="131"/>
      <c r="AV12" s="131"/>
      <c r="AW12" s="131"/>
      <c r="AX12" s="131"/>
      <c r="AY12" s="131"/>
      <c r="AZ12" s="131"/>
      <c r="BA12" s="131"/>
      <c r="BB12" s="131"/>
      <c r="BC12" s="131"/>
      <c r="BD12" s="131"/>
      <c r="BE12" s="131"/>
      <c r="BF12" s="131"/>
      <c r="BG12" s="131"/>
      <c r="BH12" s="131"/>
      <c r="BI12" s="131">
        <v>1.2839506172839508</v>
      </c>
      <c r="BJ12" s="131">
        <v>1.0693641618497109</v>
      </c>
      <c r="BK12" s="131">
        <v>1.0874125874125875</v>
      </c>
      <c r="BL12" s="131">
        <v>1.1066666666666667</v>
      </c>
      <c r="BM12" s="131">
        <v>1.2296296296296296</v>
      </c>
      <c r="BN12" s="131">
        <v>1.1883561643835618</v>
      </c>
      <c r="BO12" s="131">
        <v>1.6149253731343285</v>
      </c>
      <c r="BP12" s="131">
        <v>1.0206835894010244</v>
      </c>
      <c r="BQ12" s="131">
        <v>0.85956220419202167</v>
      </c>
      <c r="BR12" s="131">
        <v>0.85830842052815148</v>
      </c>
      <c r="BS12" s="131">
        <v>0.50948192613858811</v>
      </c>
      <c r="BT12" s="131">
        <v>0.22331365392872476</v>
      </c>
      <c r="BU12" s="131">
        <v>0.56357766460531111</v>
      </c>
      <c r="BV12" s="131">
        <v>0.52951132951132951</v>
      </c>
      <c r="BW12" s="131">
        <v>0.69026261272239819</v>
      </c>
      <c r="BX12" s="131">
        <v>0.32686822905151453</v>
      </c>
      <c r="BY12" s="131">
        <v>0.26363360477466991</v>
      </c>
      <c r="BZ12" s="131">
        <v>0.28173565564869918</v>
      </c>
      <c r="CA12" s="131">
        <v>0.20404048889075552</v>
      </c>
      <c r="CB12" s="131">
        <v>0.36869494668521108</v>
      </c>
      <c r="CC12" s="131">
        <v>0.47623091931596478</v>
      </c>
      <c r="CD12" s="131">
        <v>0.49216428594152645</v>
      </c>
      <c r="CE12" s="131">
        <v>0.42614950935576285</v>
      </c>
      <c r="CF12" s="131">
        <v>0.2158346972176759</v>
      </c>
      <c r="CG12" s="131">
        <v>0.15531533431765457</v>
      </c>
      <c r="CH12" s="131">
        <v>-3.6306065357066007E-2</v>
      </c>
      <c r="CI12" s="131">
        <v>6.0596618619269564E-2</v>
      </c>
      <c r="CJ12" s="131">
        <v>0.22805746561886042</v>
      </c>
      <c r="CK12" s="131">
        <v>0.60401041830106372</v>
      </c>
      <c r="CL12" s="131">
        <v>0.79930905543814024</v>
      </c>
      <c r="CM12" s="131">
        <v>0.98902205778289953</v>
      </c>
      <c r="CN12" s="131">
        <v>0.96421657389399329</v>
      </c>
      <c r="CO12" s="131">
        <v>0.84086713975142546</v>
      </c>
      <c r="CP12" s="131">
        <v>0.86400338902900375</v>
      </c>
      <c r="CQ12" s="131">
        <v>1.3205276218299571</v>
      </c>
      <c r="CR12" s="131">
        <v>1.7421393718538649</v>
      </c>
      <c r="CS12" s="131">
        <v>1.1227720985507885</v>
      </c>
      <c r="CT12" s="131">
        <v>1.0107941931551632</v>
      </c>
      <c r="CU12" s="131">
        <v>0.99018247560296013</v>
      </c>
      <c r="CV12" s="131">
        <v>1.0645847210389074</v>
      </c>
      <c r="CW12" s="131">
        <v>0.95844101378188185</v>
      </c>
      <c r="CX12" s="131">
        <v>0.97435831132484529</v>
      </c>
      <c r="CY12" s="131">
        <v>0.80616617270697699</v>
      </c>
      <c r="CZ12" s="131"/>
      <c r="DA12" s="131"/>
      <c r="DB12" s="131"/>
      <c r="DC12" s="131"/>
      <c r="DD12" s="131"/>
      <c r="DE12" s="131"/>
      <c r="DF12" s="131"/>
      <c r="DG12" s="12"/>
      <c r="DH12" s="12"/>
      <c r="DI12" s="173">
        <f t="shared" si="0"/>
        <v>1.7421393718538649</v>
      </c>
      <c r="DJ12" s="173">
        <f t="shared" si="1"/>
        <v>-3.6306065357066007E-2</v>
      </c>
      <c r="DK12" s="173">
        <f t="shared" si="2"/>
        <v>0.81249156317805582</v>
      </c>
      <c r="DL12" s="173">
        <f t="shared" si="3"/>
        <v>0.96423795454545447</v>
      </c>
      <c r="DM12" s="173">
        <f t="shared" si="4"/>
        <v>0.38829837820082397</v>
      </c>
    </row>
    <row r="13" spans="1:121" x14ac:dyDescent="0.25">
      <c r="A13" s="18" t="s">
        <v>77</v>
      </c>
      <c r="B13" s="18" t="s">
        <v>78</v>
      </c>
      <c r="C13" s="18" t="s">
        <v>79</v>
      </c>
      <c r="D13" s="18" t="s">
        <v>80</v>
      </c>
      <c r="E13" s="18" t="s">
        <v>81</v>
      </c>
      <c r="F13" s="18">
        <v>1894</v>
      </c>
      <c r="G13" s="18">
        <v>1976</v>
      </c>
      <c r="H13" s="18"/>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v>0.87591615362063913</v>
      </c>
      <c r="BT13" s="131">
        <v>0.835594315245478</v>
      </c>
      <c r="BU13" s="131">
        <v>0.93288537860033782</v>
      </c>
      <c r="BV13" s="131">
        <v>0.84401588201928535</v>
      </c>
      <c r="BW13" s="131">
        <v>0.91428243134551301</v>
      </c>
      <c r="BX13" s="131">
        <v>0.64180758756096012</v>
      </c>
      <c r="BY13" s="131">
        <v>0.5176904441453567</v>
      </c>
      <c r="BZ13" s="131">
        <v>0.2868486338173088</v>
      </c>
      <c r="CA13" s="131">
        <v>-1.5603258102833905E-2</v>
      </c>
      <c r="CB13" s="131">
        <v>0.1352529024624714</v>
      </c>
      <c r="CC13" s="131">
        <v>0.44535402036379568</v>
      </c>
      <c r="CD13" s="131">
        <v>0.67644267778913048</v>
      </c>
      <c r="CE13" s="131">
        <v>1.268010540184453</v>
      </c>
      <c r="CF13" s="131">
        <v>1.2895413393454751</v>
      </c>
      <c r="CG13" s="131">
        <v>1.5579454100220989</v>
      </c>
      <c r="CH13" s="131">
        <v>1.046987521460093</v>
      </c>
      <c r="CI13" s="131">
        <v>0.83776499838676011</v>
      </c>
      <c r="CJ13" s="131">
        <v>0.60788470176712894</v>
      </c>
      <c r="CK13" s="131">
        <v>0.54781170731707318</v>
      </c>
      <c r="CL13" s="131">
        <v>0.55347806632591601</v>
      </c>
      <c r="CM13" s="131">
        <v>0.93702511806745514</v>
      </c>
      <c r="CN13" s="131">
        <v>0.88429896587630263</v>
      </c>
      <c r="CO13" s="131">
        <v>0.62675906733840347</v>
      </c>
      <c r="CP13" s="131">
        <v>0.85011076006827191</v>
      </c>
      <c r="CQ13" s="131">
        <v>1.2030976484104952</v>
      </c>
      <c r="CR13" s="131">
        <v>1.0610475998502606</v>
      </c>
      <c r="CS13" s="131">
        <v>1.1697070753533494</v>
      </c>
      <c r="CT13" s="131">
        <v>0.80288586681596952</v>
      </c>
      <c r="CU13" s="131">
        <v>0.4070272385382927</v>
      </c>
      <c r="CV13" s="131">
        <v>0.54762529314347685</v>
      </c>
      <c r="CW13" s="131">
        <v>0.63560495764722669</v>
      </c>
      <c r="CX13" s="131">
        <v>0.61734563101744921</v>
      </c>
      <c r="CY13" s="131">
        <v>0.78891985274111964</v>
      </c>
      <c r="CZ13" s="131"/>
      <c r="DA13" s="131"/>
      <c r="DB13" s="131"/>
      <c r="DC13" s="131"/>
      <c r="DD13" s="131"/>
      <c r="DE13" s="131"/>
      <c r="DF13" s="131"/>
      <c r="DG13" s="12"/>
      <c r="DH13" s="12"/>
      <c r="DI13" s="173">
        <f t="shared" si="0"/>
        <v>1.5579454100220989</v>
      </c>
      <c r="DJ13" s="173">
        <f t="shared" si="1"/>
        <v>-1.5603258102833905E-2</v>
      </c>
      <c r="DK13" s="173">
        <f t="shared" si="2"/>
        <v>0.7676171675316521</v>
      </c>
      <c r="DL13" s="173">
        <f t="shared" si="3"/>
        <v>0.80288586681596952</v>
      </c>
      <c r="DM13" s="173">
        <f t="shared" si="4"/>
        <v>0.32948556867443241</v>
      </c>
    </row>
    <row r="14" spans="1:121" x14ac:dyDescent="0.25">
      <c r="A14" s="18" t="s">
        <v>82</v>
      </c>
      <c r="B14" s="18" t="s">
        <v>83</v>
      </c>
      <c r="C14" s="18" t="s">
        <v>84</v>
      </c>
      <c r="D14" s="18" t="s">
        <v>85</v>
      </c>
      <c r="E14" s="18" t="s">
        <v>47</v>
      </c>
      <c r="F14" s="18">
        <v>1997</v>
      </c>
      <c r="G14" s="18" t="s">
        <v>47</v>
      </c>
      <c r="H14" s="18" t="s">
        <v>86</v>
      </c>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v>0.89950062421972532</v>
      </c>
      <c r="CO14" s="131">
        <v>1.1638926875050128</v>
      </c>
      <c r="CP14" s="131">
        <v>1.0613252397581929</v>
      </c>
      <c r="CQ14" s="131">
        <v>1.0494765162259543</v>
      </c>
      <c r="CR14" s="131">
        <v>1.0404960131117544</v>
      </c>
      <c r="CS14" s="131">
        <v>1.0508451665473264</v>
      </c>
      <c r="CT14" s="131">
        <v>1.0587519127732266</v>
      </c>
      <c r="CU14" s="131">
        <v>1.052983719517218</v>
      </c>
      <c r="CV14" s="131">
        <v>1.0469294030424869</v>
      </c>
      <c r="CW14" s="131">
        <v>1.0519124686670731</v>
      </c>
      <c r="CX14" s="131">
        <v>1.062604886249727</v>
      </c>
      <c r="CY14" s="131">
        <v>1.0992174035565074</v>
      </c>
      <c r="CZ14" s="131">
        <v>1.0887827461216089</v>
      </c>
      <c r="DA14" s="131">
        <v>1.0817718116488158</v>
      </c>
      <c r="DB14" s="131">
        <v>1.0859529423857321</v>
      </c>
      <c r="DC14" s="131">
        <v>1.0871161936755012</v>
      </c>
      <c r="DD14" s="131"/>
      <c r="DE14" s="131"/>
      <c r="DF14" s="131"/>
      <c r="DG14" s="12"/>
      <c r="DH14" s="12"/>
      <c r="DI14" s="173">
        <f t="shared" si="0"/>
        <v>1.1638926875050128</v>
      </c>
      <c r="DJ14" s="173">
        <f t="shared" si="1"/>
        <v>0.89950062421972532</v>
      </c>
      <c r="DK14" s="173">
        <f t="shared" si="2"/>
        <v>1.0613474834378664</v>
      </c>
      <c r="DL14" s="173">
        <f t="shared" si="3"/>
        <v>1.0600385762657099</v>
      </c>
      <c r="DM14" s="173">
        <f t="shared" si="4"/>
        <v>5.1017479479144964E-2</v>
      </c>
    </row>
    <row r="15" spans="1:121" x14ac:dyDescent="0.25">
      <c r="A15" s="18" t="s">
        <v>87</v>
      </c>
      <c r="B15" s="18"/>
      <c r="C15" s="18" t="s">
        <v>88</v>
      </c>
      <c r="D15" s="18" t="s">
        <v>89</v>
      </c>
      <c r="E15" s="18" t="s">
        <v>47</v>
      </c>
      <c r="F15" s="18">
        <v>1997</v>
      </c>
      <c r="G15" s="18" t="s">
        <v>47</v>
      </c>
      <c r="H15" s="18"/>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v>4.6215112551044532E-2</v>
      </c>
      <c r="CI15" s="131">
        <v>0.19825775389094169</v>
      </c>
      <c r="CJ15" s="131">
        <v>2.9808910182278874E-2</v>
      </c>
      <c r="CK15" s="131">
        <v>0.24201617364895869</v>
      </c>
      <c r="CL15" s="131">
        <v>0.44009942774839511</v>
      </c>
      <c r="CM15" s="131">
        <v>-1.4002498857722666E-2</v>
      </c>
      <c r="CN15" s="131">
        <v>0.43087227141706075</v>
      </c>
      <c r="CO15" s="131">
        <v>0.21046304348188935</v>
      </c>
      <c r="CP15" s="131">
        <v>1.0430686173985586</v>
      </c>
      <c r="CQ15" s="131">
        <v>0.93154377346984785</v>
      </c>
      <c r="CR15" s="131">
        <v>1.0028850350860923</v>
      </c>
      <c r="CS15" s="131">
        <v>1.3089428478356351</v>
      </c>
      <c r="CT15" s="131">
        <v>1.3917877940648145</v>
      </c>
      <c r="CU15" s="131">
        <v>1.2471867450992504</v>
      </c>
      <c r="CV15" s="131">
        <v>1.1905544740326757</v>
      </c>
      <c r="CW15" s="131">
        <v>1.2209477060521514</v>
      </c>
      <c r="CX15" s="131">
        <v>1.4023483900875029</v>
      </c>
      <c r="CY15" s="131">
        <v>1.570646980452421</v>
      </c>
      <c r="CZ15" s="131">
        <v>1.5339238802054189</v>
      </c>
      <c r="DA15" s="131">
        <v>1.3038145406403119</v>
      </c>
      <c r="DB15" s="131">
        <v>1.2118338665021771</v>
      </c>
      <c r="DC15" s="131">
        <v>1.1353261879033503</v>
      </c>
      <c r="DD15" s="131"/>
      <c r="DE15" s="131"/>
      <c r="DF15" s="131"/>
      <c r="DG15" s="12"/>
      <c r="DH15" s="12"/>
      <c r="DI15" s="173">
        <f t="shared" si="0"/>
        <v>1.570646980452421</v>
      </c>
      <c r="DJ15" s="173">
        <f t="shared" si="1"/>
        <v>-1.4002498857722666E-2</v>
      </c>
      <c r="DK15" s="173">
        <f t="shared" si="2"/>
        <v>0.86720641058604786</v>
      </c>
      <c r="DL15" s="173">
        <f t="shared" si="3"/>
        <v>1.0891974026509543</v>
      </c>
      <c r="DM15" s="173">
        <f t="shared" si="4"/>
        <v>0.53509260559154248</v>
      </c>
    </row>
    <row r="16" spans="1:121" x14ac:dyDescent="0.25">
      <c r="A16" s="18" t="s">
        <v>90</v>
      </c>
      <c r="B16" s="18" t="s">
        <v>91</v>
      </c>
      <c r="C16" s="18" t="s">
        <v>92</v>
      </c>
      <c r="D16" s="18" t="s">
        <v>93</v>
      </c>
      <c r="E16" s="18" t="s">
        <v>94</v>
      </c>
      <c r="F16" s="18">
        <v>1947</v>
      </c>
      <c r="G16" s="18">
        <v>1951</v>
      </c>
      <c r="H16" s="18"/>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v>0.99797348546620712</v>
      </c>
      <c r="AR16" s="131">
        <v>0.99762032693409219</v>
      </c>
      <c r="AS16" s="131">
        <v>0.9977489730496375</v>
      </c>
      <c r="AT16" s="131">
        <v>0.99700466794203779</v>
      </c>
      <c r="AU16" s="131">
        <v>0.99637265725994184</v>
      </c>
      <c r="AV16" s="131"/>
      <c r="AW16" s="131"/>
      <c r="AX16" s="131"/>
      <c r="AY16" s="131"/>
      <c r="AZ16" s="131"/>
      <c r="BA16" s="131"/>
      <c r="BB16" s="131"/>
      <c r="BC16" s="131"/>
      <c r="BD16" s="131"/>
      <c r="BE16" s="131"/>
      <c r="BF16" s="131"/>
      <c r="BG16" s="131"/>
      <c r="BH16" s="131"/>
      <c r="BI16" s="131"/>
      <c r="BJ16" s="131"/>
      <c r="BK16" s="131"/>
      <c r="BL16" s="131"/>
      <c r="BM16" s="131">
        <v>0.20582188379407382</v>
      </c>
      <c r="BN16" s="131">
        <v>0.1622486122971819</v>
      </c>
      <c r="BO16" s="131">
        <v>0.11846259528834144</v>
      </c>
      <c r="BP16" s="131">
        <v>0.13710640608034744</v>
      </c>
      <c r="BQ16" s="131">
        <v>0.22028423058862528</v>
      </c>
      <c r="BR16" s="131">
        <v>0.16547411798408956</v>
      </c>
      <c r="BS16" s="131">
        <v>2.9264556533513862E-2</v>
      </c>
      <c r="BT16" s="131">
        <v>-8.0803371783496003E-2</v>
      </c>
      <c r="BU16" s="131">
        <v>-6.673538754764928E-2</v>
      </c>
      <c r="BV16" s="131">
        <v>-8.6256931608133094E-2</v>
      </c>
      <c r="BW16" s="131">
        <v>5.060423317961453E-2</v>
      </c>
      <c r="BX16" s="131">
        <v>4.0757814035777482E-2</v>
      </c>
      <c r="BY16" s="131">
        <v>-5.8226023846552601E-2</v>
      </c>
      <c r="BZ16" s="131">
        <v>-9.9958582089552231E-2</v>
      </c>
      <c r="CA16" s="131">
        <v>-8.3552408163265313E-2</v>
      </c>
      <c r="CB16" s="131">
        <v>-0.11254570509875976</v>
      </c>
      <c r="CC16" s="131">
        <v>-6.7338803462979699E-2</v>
      </c>
      <c r="CD16" s="131">
        <v>-9.3244600116754228E-2</v>
      </c>
      <c r="CE16" s="131">
        <v>-1.6553627968337731E-2</v>
      </c>
      <c r="CF16" s="131">
        <v>-2.9674607510153668E-2</v>
      </c>
      <c r="CG16" s="131">
        <v>-1.2354758599112222E-2</v>
      </c>
      <c r="CH16" s="131">
        <v>-1.4059511698880979E-2</v>
      </c>
      <c r="CI16" s="131">
        <v>2.2235488611315186E-3</v>
      </c>
      <c r="CJ16" s="131">
        <v>-2.7822897563531566E-3</v>
      </c>
      <c r="CK16" s="131">
        <v>4.4418986351769619E-3</v>
      </c>
      <c r="CL16" s="131">
        <v>1.1228714658111092E-2</v>
      </c>
      <c r="CM16" s="131">
        <v>6.0919197874939818E-4</v>
      </c>
      <c r="CN16" s="131">
        <v>-7.3578563917680684E-4</v>
      </c>
      <c r="CO16" s="131">
        <v>6.6974942984924322E-3</v>
      </c>
      <c r="CP16" s="131">
        <v>2.0556555482423981E-3</v>
      </c>
      <c r="CQ16" s="131">
        <v>2.519624945486262E-3</v>
      </c>
      <c r="CR16" s="131">
        <v>3.4809292023214771E-3</v>
      </c>
      <c r="CS16" s="131">
        <v>3.6093292609648974E-3</v>
      </c>
      <c r="CT16" s="131">
        <v>1.9491939613039363E-3</v>
      </c>
      <c r="CU16" s="131">
        <v>1.1712783453176957E-3</v>
      </c>
      <c r="CV16" s="131">
        <v>1.183537805201379E-3</v>
      </c>
      <c r="CW16" s="131">
        <v>2.3223673060481999E-3</v>
      </c>
      <c r="CX16" s="131">
        <v>3.6010442694828153E-3</v>
      </c>
      <c r="CY16" s="131">
        <v>4.6977465426851642E-3</v>
      </c>
      <c r="CZ16" s="131">
        <v>4.8010866420189679E-3</v>
      </c>
      <c r="DA16" s="131">
        <v>4.3403103522073041E-3</v>
      </c>
      <c r="DB16" s="131"/>
      <c r="DC16" s="131"/>
      <c r="DD16" s="131"/>
      <c r="DE16" s="131"/>
      <c r="DF16" s="131"/>
      <c r="DG16" s="12"/>
      <c r="DH16" s="12"/>
      <c r="DI16" s="173">
        <f t="shared" si="0"/>
        <v>0.99797348546620712</v>
      </c>
      <c r="DJ16" s="173">
        <f t="shared" si="1"/>
        <v>-0.11254570509875976</v>
      </c>
      <c r="DK16" s="173">
        <f t="shared" si="2"/>
        <v>0.11636641561211448</v>
      </c>
      <c r="DL16" s="173">
        <f t="shared" si="3"/>
        <v>3.0002770739038695E-3</v>
      </c>
      <c r="DM16" s="173">
        <f t="shared" si="4"/>
        <v>0.31621415801296598</v>
      </c>
    </row>
    <row r="17" spans="1:117" x14ac:dyDescent="0.25">
      <c r="A17" s="18" t="s">
        <v>95</v>
      </c>
      <c r="B17" s="18"/>
      <c r="C17" s="18" t="s">
        <v>96</v>
      </c>
      <c r="D17" s="18" t="s">
        <v>97</v>
      </c>
      <c r="E17" s="18" t="s">
        <v>98</v>
      </c>
      <c r="F17" s="18">
        <v>1914</v>
      </c>
      <c r="G17" s="18">
        <v>1962</v>
      </c>
      <c r="H17" s="18"/>
      <c r="I17" s="131"/>
      <c r="J17" s="131"/>
      <c r="K17" s="131"/>
      <c r="L17" s="131"/>
      <c r="M17" s="131"/>
      <c r="N17" s="131"/>
      <c r="O17" s="131"/>
      <c r="P17" s="131"/>
      <c r="Q17" s="131"/>
      <c r="R17" s="131"/>
      <c r="S17" s="131"/>
      <c r="T17" s="131"/>
      <c r="U17" s="131"/>
      <c r="V17" s="131"/>
      <c r="W17" s="131"/>
      <c r="X17" s="131"/>
      <c r="Y17" s="131">
        <v>1.0893499305634087</v>
      </c>
      <c r="Z17" s="131">
        <v>1.0131459726272811</v>
      </c>
      <c r="AA17" s="131">
        <v>1.1789489432614495</v>
      </c>
      <c r="AB17" s="131">
        <v>1.2323756595392603</v>
      </c>
      <c r="AC17" s="131">
        <v>1.2599352764652887</v>
      </c>
      <c r="AD17" s="131">
        <v>1.1225084390248066</v>
      </c>
      <c r="AE17" s="131">
        <v>1.1385670267313535</v>
      </c>
      <c r="AF17" s="131">
        <v>1.068318780272562</v>
      </c>
      <c r="AG17" s="131">
        <v>1.0667667213585155</v>
      </c>
      <c r="AH17" s="131">
        <v>1.0600369779928307</v>
      </c>
      <c r="AI17" s="131">
        <v>1.0798538805862763</v>
      </c>
      <c r="AJ17" s="131">
        <v>1.0619037308806825</v>
      </c>
      <c r="AK17" s="131">
        <v>1.0300046959656366</v>
      </c>
      <c r="AL17" s="131">
        <v>1.0760503787408</v>
      </c>
      <c r="AM17" s="131">
        <v>1.0335308549722559</v>
      </c>
      <c r="AN17" s="131">
        <v>1.0128643150656842</v>
      </c>
      <c r="AO17" s="131">
        <v>1.0796991938079388</v>
      </c>
      <c r="AP17" s="131">
        <v>1.0562688017182762</v>
      </c>
      <c r="AQ17" s="131">
        <v>1.1013999870771212</v>
      </c>
      <c r="AR17" s="131">
        <v>1.0805849695142982</v>
      </c>
      <c r="AS17" s="131">
        <v>1.0985568610913523</v>
      </c>
      <c r="AT17" s="131">
        <v>1.0521469450379224</v>
      </c>
      <c r="AU17" s="131">
        <v>1.0473820403927474</v>
      </c>
      <c r="AV17" s="131">
        <v>1.0773387719282839</v>
      </c>
      <c r="AW17" s="131">
        <v>1.0958935400435159</v>
      </c>
      <c r="AX17" s="131">
        <v>1.0069933304976524</v>
      </c>
      <c r="AY17" s="131">
        <v>1.0003866287585528</v>
      </c>
      <c r="AZ17" s="131">
        <v>1</v>
      </c>
      <c r="BA17" s="131">
        <v>0.8417904561499352</v>
      </c>
      <c r="BB17" s="131">
        <v>0.75322839469827907</v>
      </c>
      <c r="BC17" s="131">
        <v>0.76624729545174497</v>
      </c>
      <c r="BD17" s="131">
        <v>0.8199214959176836</v>
      </c>
      <c r="BE17" s="131">
        <v>0.86389459049321082</v>
      </c>
      <c r="BF17" s="131">
        <v>1.1156540084388185</v>
      </c>
      <c r="BG17" s="131">
        <v>1.0553461217681401</v>
      </c>
      <c r="BH17" s="131">
        <v>1.0776179427687549</v>
      </c>
      <c r="BI17" s="131">
        <v>1.733302822273074</v>
      </c>
      <c r="BJ17" s="131">
        <v>2.3118644067796605</v>
      </c>
      <c r="BK17" s="131">
        <v>3.4270053160070884</v>
      </c>
      <c r="BL17" s="131">
        <v>4.0039210383991346</v>
      </c>
      <c r="BM17" s="131">
        <v>4.3644371196754568</v>
      </c>
      <c r="BN17" s="131">
        <v>4.6153564915327827</v>
      </c>
      <c r="BO17" s="131">
        <v>3.9762627478753543</v>
      </c>
      <c r="BP17" s="131">
        <v>3.2861160769708255</v>
      </c>
      <c r="BQ17" s="131">
        <v>2.3605945537065054</v>
      </c>
      <c r="BR17" s="131">
        <v>1.9932142857142858</v>
      </c>
      <c r="BS17" s="131">
        <v>2.1635185185185182</v>
      </c>
      <c r="BT17" s="131">
        <v>2.1229403048264182</v>
      </c>
      <c r="BU17" s="131">
        <v>1.8835916249105225</v>
      </c>
      <c r="BV17" s="131">
        <v>1.5301030320871358</v>
      </c>
      <c r="BW17" s="131">
        <v>1.4756286386721169</v>
      </c>
      <c r="BX17" s="131">
        <v>1.809559307635128</v>
      </c>
      <c r="BY17" s="131">
        <v>2.2787769717261903</v>
      </c>
      <c r="BZ17" s="131">
        <v>2.2911330687616425</v>
      </c>
      <c r="CA17" s="131">
        <v>2.608277973365988</v>
      </c>
      <c r="CB17" s="131">
        <v>2.3159502625437569</v>
      </c>
      <c r="CC17" s="131">
        <v>2.7061646184624175</v>
      </c>
      <c r="CD17" s="131">
        <v>2.5661828345938837</v>
      </c>
      <c r="CE17" s="131">
        <v>2.4640934358367832</v>
      </c>
      <c r="CF17" s="131">
        <v>2.8416658452439623</v>
      </c>
      <c r="CG17" s="131">
        <v>3.071574280477535</v>
      </c>
      <c r="CH17" s="131">
        <v>2.6272720588235301</v>
      </c>
      <c r="CI17" s="131">
        <v>1.9163900625316885</v>
      </c>
      <c r="CJ17" s="131">
        <v>2.1246585994842291</v>
      </c>
      <c r="CK17" s="131">
        <v>2.4632520656563788</v>
      </c>
      <c r="CL17" s="131">
        <v>1.6410156526666193</v>
      </c>
      <c r="CM17" s="131">
        <v>2.6010518977009931</v>
      </c>
      <c r="CN17" s="131">
        <v>2.4511923755966785</v>
      </c>
      <c r="CO17" s="131">
        <v>2.1949528039977788</v>
      </c>
      <c r="CP17" s="131">
        <v>3.0932387458895567</v>
      </c>
      <c r="CQ17" s="131">
        <v>2.9804723949200276</v>
      </c>
      <c r="CR17" s="131">
        <v>3.7031664345233732</v>
      </c>
      <c r="CS17" s="131">
        <v>3.8226575379185559</v>
      </c>
      <c r="CT17" s="131">
        <v>3.0073239516756125</v>
      </c>
      <c r="CU17" s="131">
        <v>3.0228140624453692</v>
      </c>
      <c r="CV17" s="131">
        <v>3.4445490355000814</v>
      </c>
      <c r="CW17" s="131">
        <v>3.7966734187620186</v>
      </c>
      <c r="CX17" s="131">
        <v>3.9725843341786682</v>
      </c>
      <c r="CY17" s="131"/>
      <c r="CZ17" s="131"/>
      <c r="DA17" s="131"/>
      <c r="DB17" s="131"/>
      <c r="DC17" s="131"/>
      <c r="DD17" s="131"/>
      <c r="DE17" s="131"/>
      <c r="DF17" s="131"/>
      <c r="DG17" s="12"/>
      <c r="DH17" s="12"/>
      <c r="DI17" s="173">
        <f t="shared" si="0"/>
        <v>4.6153564915327827</v>
      </c>
      <c r="DJ17" s="173">
        <f t="shared" si="1"/>
        <v>0.75322839469827907</v>
      </c>
      <c r="DK17" s="173">
        <f t="shared" si="2"/>
        <v>1.9561412047239701</v>
      </c>
      <c r="DL17" s="173">
        <f t="shared" si="3"/>
        <v>1.6871592374698468</v>
      </c>
      <c r="DM17" s="173">
        <f t="shared" si="4"/>
        <v>1.0301745063587351</v>
      </c>
    </row>
    <row r="18" spans="1:117" x14ac:dyDescent="0.25">
      <c r="A18" s="18" t="s">
        <v>99</v>
      </c>
      <c r="B18" s="18"/>
      <c r="C18" s="18" t="s">
        <v>100</v>
      </c>
      <c r="D18" s="18" t="s">
        <v>101</v>
      </c>
      <c r="E18" s="18" t="s">
        <v>76</v>
      </c>
      <c r="F18" s="18">
        <v>1951</v>
      </c>
      <c r="G18" s="18">
        <v>1964</v>
      </c>
      <c r="H18" s="18"/>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2"/>
      <c r="DH18" s="12"/>
      <c r="DI18" s="173"/>
      <c r="DJ18" s="173"/>
      <c r="DK18" s="173"/>
      <c r="DL18" s="173"/>
      <c r="DM18" s="173"/>
    </row>
    <row r="19" spans="1:117" x14ac:dyDescent="0.25">
      <c r="A19" s="18" t="s">
        <v>102</v>
      </c>
      <c r="B19" s="18" t="s">
        <v>103</v>
      </c>
      <c r="C19" s="18" t="s">
        <v>100</v>
      </c>
      <c r="D19" s="18" t="s">
        <v>101</v>
      </c>
      <c r="E19" s="18" t="s">
        <v>76</v>
      </c>
      <c r="F19" s="18">
        <v>1951</v>
      </c>
      <c r="G19" s="18">
        <v>1964</v>
      </c>
      <c r="H19" s="18" t="s">
        <v>291</v>
      </c>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v>0.89131997945557273</v>
      </c>
      <c r="BS19" s="131">
        <v>0.82281354435966958</v>
      </c>
      <c r="BT19" s="131">
        <v>0.70485933503836307</v>
      </c>
      <c r="BU19" s="131">
        <v>0.72035374514270401</v>
      </c>
      <c r="BV19" s="131">
        <v>0.82888767422793108</v>
      </c>
      <c r="BW19" s="131">
        <v>0.70527109421097489</v>
      </c>
      <c r="BX19" s="131">
        <v>0.68979119907501873</v>
      </c>
      <c r="BY19" s="131">
        <v>0.6822898650985818</v>
      </c>
      <c r="BZ19" s="131">
        <v>0.63934221612007369</v>
      </c>
      <c r="CA19" s="131">
        <v>0.50364179915749419</v>
      </c>
      <c r="CB19" s="131">
        <v>0.5918910214354729</v>
      </c>
      <c r="CC19" s="131">
        <v>0.6528606932172959</v>
      </c>
      <c r="CD19" s="131">
        <v>0.64174888049258327</v>
      </c>
      <c r="CE19" s="131">
        <v>0.60569768207559593</v>
      </c>
      <c r="CF19" s="131">
        <v>0.63399635851454872</v>
      </c>
      <c r="CG19" s="131">
        <v>0.59992206220099664</v>
      </c>
      <c r="CH19" s="131">
        <v>0.64984108334463064</v>
      </c>
      <c r="CI19" s="131">
        <v>0.7855492219996919</v>
      </c>
      <c r="CJ19" s="131">
        <v>0.71423872114671272</v>
      </c>
      <c r="CK19" s="131">
        <v>0.7550331686575984</v>
      </c>
      <c r="CL19" s="131">
        <v>0.8258863060082654</v>
      </c>
      <c r="CM19" s="131">
        <v>0.812834997455119</v>
      </c>
      <c r="CN19" s="131">
        <v>0.82596412771686856</v>
      </c>
      <c r="CO19" s="131">
        <v>0.85822043597455488</v>
      </c>
      <c r="CP19" s="131">
        <v>0.88478743543599692</v>
      </c>
      <c r="CQ19" s="131">
        <v>0.82955041990579137</v>
      </c>
      <c r="CR19" s="131">
        <v>0.86038220022943201</v>
      </c>
      <c r="CS19" s="131">
        <v>0.89956057991287619</v>
      </c>
      <c r="CT19" s="131">
        <v>0.92918097429720325</v>
      </c>
      <c r="CU19" s="131">
        <v>0.94854977577436062</v>
      </c>
      <c r="CV19" s="131">
        <v>0.94993694588288058</v>
      </c>
      <c r="CW19" s="131">
        <v>0.96026499870461512</v>
      </c>
      <c r="CX19" s="131">
        <v>0.95016612099609687</v>
      </c>
      <c r="CY19" s="131">
        <v>0.96544047628165353</v>
      </c>
      <c r="CZ19" s="131"/>
      <c r="DA19" s="131"/>
      <c r="DB19" s="131"/>
      <c r="DC19" s="131"/>
      <c r="DD19" s="131"/>
      <c r="DE19" s="131"/>
      <c r="DF19" s="131"/>
      <c r="DG19" s="12"/>
      <c r="DH19" s="12"/>
      <c r="DI19" s="173">
        <f t="shared" si="0"/>
        <v>0.96544047628165353</v>
      </c>
      <c r="DJ19" s="173">
        <f t="shared" si="1"/>
        <v>0.50364179915749419</v>
      </c>
      <c r="DK19" s="173">
        <f t="shared" si="2"/>
        <v>0.77411985704550668</v>
      </c>
      <c r="DL19" s="173">
        <f t="shared" si="3"/>
        <v>0.79919210972740551</v>
      </c>
      <c r="DM19" s="173">
        <f t="shared" si="4"/>
        <v>0.12623152781320221</v>
      </c>
    </row>
    <row r="20" spans="1:117" x14ac:dyDescent="0.25">
      <c r="A20" s="18" t="s">
        <v>104</v>
      </c>
      <c r="B20" s="18" t="s">
        <v>105</v>
      </c>
      <c r="C20" s="18" t="s">
        <v>100</v>
      </c>
      <c r="D20" s="18" t="s">
        <v>101</v>
      </c>
      <c r="E20" s="18" t="s">
        <v>76</v>
      </c>
      <c r="F20" s="18">
        <v>1951</v>
      </c>
      <c r="G20" s="18">
        <v>1964</v>
      </c>
      <c r="H20" s="18" t="s">
        <v>291</v>
      </c>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v>0.48963810702134236</v>
      </c>
      <c r="BT20" s="131">
        <v>0.61941987245422758</v>
      </c>
      <c r="BU20" s="131">
        <v>0.58417621937514053</v>
      </c>
      <c r="BV20" s="131">
        <v>0.64123400809716602</v>
      </c>
      <c r="BW20" s="131">
        <v>0.41132428278688532</v>
      </c>
      <c r="BX20" s="131">
        <v>-0.97626444677927759</v>
      </c>
      <c r="BY20" s="131">
        <v>-0.93128368588814858</v>
      </c>
      <c r="BZ20" s="131">
        <v>-2.1452996661101835</v>
      </c>
      <c r="CA20" s="131">
        <v>-0.29833080884580432</v>
      </c>
      <c r="CB20" s="131">
        <v>-0.43108742269322803</v>
      </c>
      <c r="CC20" s="131">
        <v>-0.2178186429930247</v>
      </c>
      <c r="CD20" s="131">
        <v>0.23318688950284586</v>
      </c>
      <c r="CE20" s="131">
        <v>0.25653566812894768</v>
      </c>
      <c r="CF20" s="131">
        <v>0.27541362215541448</v>
      </c>
      <c r="CG20" s="131">
        <v>0.35845406240065403</v>
      </c>
      <c r="CH20" s="131">
        <v>0.48640290160031002</v>
      </c>
      <c r="CI20" s="131">
        <v>0.63032610714570025</v>
      </c>
      <c r="CJ20" s="131">
        <v>0.65007083859125836</v>
      </c>
      <c r="CK20" s="131">
        <v>0.55405879244160472</v>
      </c>
      <c r="CL20" s="131">
        <v>0.75560630305514032</v>
      </c>
      <c r="CM20" s="131">
        <v>0.82092942387781542</v>
      </c>
      <c r="CN20" s="131">
        <v>0.84548544888777311</v>
      </c>
      <c r="CO20" s="131">
        <v>0.88579124232512907</v>
      </c>
      <c r="CP20" s="131">
        <v>0.89986987871515256</v>
      </c>
      <c r="CQ20" s="131">
        <v>0.86091745307308298</v>
      </c>
      <c r="CR20" s="131">
        <v>0.899485939280949</v>
      </c>
      <c r="CS20" s="131">
        <v>0.86780486121231182</v>
      </c>
      <c r="CT20" s="131">
        <v>0.83783422884939429</v>
      </c>
      <c r="CU20" s="131">
        <v>0.74962454885996266</v>
      </c>
      <c r="CV20" s="131">
        <v>0.81781733380082999</v>
      </c>
      <c r="CW20" s="131">
        <v>0.89221211750472396</v>
      </c>
      <c r="CX20" s="131">
        <v>0.82540306373096328</v>
      </c>
      <c r="CY20" s="131">
        <v>0.71036221298273206</v>
      </c>
      <c r="CZ20" s="131"/>
      <c r="DA20" s="131"/>
      <c r="DB20" s="131"/>
      <c r="DC20" s="131"/>
      <c r="DD20" s="131"/>
      <c r="DE20" s="131"/>
      <c r="DF20" s="131"/>
      <c r="DG20" s="12"/>
      <c r="DH20" s="12"/>
      <c r="DI20" s="173">
        <f t="shared" si="0"/>
        <v>0.89986987871515256</v>
      </c>
      <c r="DJ20" s="173">
        <f t="shared" si="1"/>
        <v>-2.1452996661101835</v>
      </c>
      <c r="DK20" s="173">
        <f t="shared" si="2"/>
        <v>0.38967578044084217</v>
      </c>
      <c r="DL20" s="173">
        <f t="shared" si="3"/>
        <v>0.63032610714570025</v>
      </c>
      <c r="DM20" s="173">
        <f t="shared" si="4"/>
        <v>0.66831295172720862</v>
      </c>
    </row>
    <row r="21" spans="1:117" x14ac:dyDescent="0.25">
      <c r="A21" s="18" t="s">
        <v>106</v>
      </c>
      <c r="B21" s="18" t="s">
        <v>105</v>
      </c>
      <c r="C21" s="18" t="s">
        <v>100</v>
      </c>
      <c r="D21" s="18" t="s">
        <v>101</v>
      </c>
      <c r="E21" s="18" t="s">
        <v>76</v>
      </c>
      <c r="F21" s="18">
        <v>1951</v>
      </c>
      <c r="G21" s="18">
        <v>1964</v>
      </c>
      <c r="H21" s="18" t="s">
        <v>291</v>
      </c>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v>0.94624421502313982</v>
      </c>
      <c r="BN21" s="131">
        <v>0.93839152883521493</v>
      </c>
      <c r="BO21" s="131">
        <v>0.93616249546608632</v>
      </c>
      <c r="BP21" s="131">
        <v>0.86699094263669907</v>
      </c>
      <c r="BQ21" s="131">
        <v>0.85320672478206716</v>
      </c>
      <c r="BR21" s="131">
        <v>0.67342531316473653</v>
      </c>
      <c r="BS21" s="131">
        <v>0.75387560372246432</v>
      </c>
      <c r="BT21" s="131">
        <v>0.75830772382708467</v>
      </c>
      <c r="BU21" s="131">
        <v>0.67522140603176251</v>
      </c>
      <c r="BV21" s="131">
        <v>0.7250461527100871</v>
      </c>
      <c r="BW21" s="131">
        <v>0.6463954729874013</v>
      </c>
      <c r="BX21" s="131">
        <v>0.39893161183154957</v>
      </c>
      <c r="BY21" s="131">
        <v>0.17872511101561386</v>
      </c>
      <c r="BZ21" s="131">
        <v>0.11608238904627001</v>
      </c>
      <c r="CA21" s="131">
        <v>0.32768054402156027</v>
      </c>
      <c r="CB21" s="131">
        <v>0.52535993189977426</v>
      </c>
      <c r="CC21" s="131">
        <v>0.57815015278205462</v>
      </c>
      <c r="CD21" s="131">
        <v>0.59145514026531176</v>
      </c>
      <c r="CE21" s="131">
        <v>0.54979726311693367</v>
      </c>
      <c r="CF21" s="131">
        <v>0.50667752198201366</v>
      </c>
      <c r="CG21" s="131">
        <v>0.55734620049359507</v>
      </c>
      <c r="CH21" s="131">
        <v>0.55030731371657171</v>
      </c>
      <c r="CI21" s="131">
        <v>0.67242567027637712</v>
      </c>
      <c r="CJ21" s="131">
        <v>0.72122204037097648</v>
      </c>
      <c r="CK21" s="131">
        <v>0.78539115360957334</v>
      </c>
      <c r="CL21" s="131">
        <v>0.85289741144531206</v>
      </c>
      <c r="CM21" s="131">
        <v>0.82649736627981674</v>
      </c>
      <c r="CN21" s="131">
        <v>0.87764406792561989</v>
      </c>
      <c r="CO21" s="131">
        <v>0.90555261312071467</v>
      </c>
      <c r="CP21" s="131">
        <v>0.92666963851515649</v>
      </c>
      <c r="CQ21" s="131">
        <v>0.95168022110202311</v>
      </c>
      <c r="CR21" s="131">
        <v>0.93429956617367382</v>
      </c>
      <c r="CS21" s="131">
        <v>0.97289173425045905</v>
      </c>
      <c r="CT21" s="131">
        <v>0.89090520904056136</v>
      </c>
      <c r="CU21" s="131">
        <v>0.92000353812790314</v>
      </c>
      <c r="CV21" s="131">
        <v>0.91086689878926963</v>
      </c>
      <c r="CW21" s="131">
        <v>0.92580574954467176</v>
      </c>
      <c r="CX21" s="131">
        <v>0.91279657579644735</v>
      </c>
      <c r="CY21" s="131">
        <v>0.86301266439357027</v>
      </c>
      <c r="CZ21" s="131"/>
      <c r="DA21" s="131"/>
      <c r="DB21" s="131"/>
      <c r="DC21" s="131"/>
      <c r="DD21" s="131"/>
      <c r="DE21" s="131"/>
      <c r="DF21" s="131"/>
      <c r="DG21" s="12"/>
      <c r="DH21" s="12"/>
      <c r="DI21" s="173">
        <f t="shared" si="0"/>
        <v>0.97289173425045905</v>
      </c>
      <c r="DJ21" s="173">
        <f t="shared" si="1"/>
        <v>0.11608238904627001</v>
      </c>
      <c r="DK21" s="173">
        <f t="shared" si="2"/>
        <v>0.73088058661846478</v>
      </c>
      <c r="DL21" s="173">
        <f t="shared" si="3"/>
        <v>0.78539115360957334</v>
      </c>
      <c r="DM21" s="173">
        <f t="shared" si="4"/>
        <v>0.21592000593229682</v>
      </c>
    </row>
    <row r="22" spans="1:117" x14ac:dyDescent="0.25">
      <c r="A22" s="18" t="s">
        <v>409</v>
      </c>
      <c r="B22" s="18" t="s">
        <v>103</v>
      </c>
      <c r="C22" s="18" t="s">
        <v>100</v>
      </c>
      <c r="D22" s="18" t="s">
        <v>101</v>
      </c>
      <c r="E22" s="18" t="s">
        <v>76</v>
      </c>
      <c r="F22" s="18">
        <v>1951</v>
      </c>
      <c r="G22" s="18">
        <v>1964</v>
      </c>
      <c r="H22" s="18" t="s">
        <v>291</v>
      </c>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v>1</v>
      </c>
      <c r="CA22" s="131">
        <v>0.99785656872376538</v>
      </c>
      <c r="CB22" s="131">
        <v>0.92660550458715596</v>
      </c>
      <c r="CC22" s="131">
        <v>0.94195495704666821</v>
      </c>
      <c r="CD22" s="131">
        <v>0.94979163528643873</v>
      </c>
      <c r="CE22" s="131">
        <v>0.9509803921568627</v>
      </c>
      <c r="CF22" s="131">
        <v>0.94095647702304719</v>
      </c>
      <c r="CG22" s="131">
        <v>0.96307101181158383</v>
      </c>
      <c r="CH22" s="131">
        <v>0.92489739352912959</v>
      </c>
      <c r="CI22" s="131">
        <v>0.94700634204020206</v>
      </c>
      <c r="CJ22" s="131">
        <v>0.90638436836662484</v>
      </c>
      <c r="CK22" s="131">
        <v>0.92066902998863975</v>
      </c>
      <c r="CL22" s="131">
        <v>0.99981992545751497</v>
      </c>
      <c r="CM22" s="131">
        <v>0.95913564486065161</v>
      </c>
      <c r="CN22" s="131">
        <v>0.99204725096742274</v>
      </c>
      <c r="CO22" s="131">
        <v>1.0106207225632584</v>
      </c>
      <c r="CP22" s="131">
        <v>1.0341250127965431</v>
      </c>
      <c r="CQ22" s="131">
        <v>1.0319681940079009</v>
      </c>
      <c r="CR22" s="131">
        <v>1.0518041188904061</v>
      </c>
      <c r="CS22" s="131">
        <v>1.0609295916836059</v>
      </c>
      <c r="CT22" s="131">
        <v>1.0572103739283822</v>
      </c>
      <c r="CU22" s="131">
        <v>1.0673812955288497</v>
      </c>
      <c r="CV22" s="131">
        <v>1.077965220570593</v>
      </c>
      <c r="CW22" s="131">
        <v>1.1217494573897375</v>
      </c>
      <c r="CX22" s="131">
        <v>1.1414484992635365</v>
      </c>
      <c r="CY22" s="131">
        <v>1.2394476803692056</v>
      </c>
      <c r="CZ22" s="131"/>
      <c r="DA22" s="131"/>
      <c r="DB22" s="131"/>
      <c r="DC22" s="131"/>
      <c r="DD22" s="131"/>
      <c r="DE22" s="131"/>
      <c r="DF22" s="131"/>
      <c r="DG22" s="12"/>
      <c r="DH22" s="12"/>
      <c r="DI22" s="173">
        <f t="shared" si="0"/>
        <v>1.2394476803692056</v>
      </c>
      <c r="DJ22" s="173">
        <f t="shared" si="1"/>
        <v>0.90638436836662484</v>
      </c>
      <c r="DK22" s="173">
        <f t="shared" si="2"/>
        <v>1.008301025724528</v>
      </c>
      <c r="DL22" s="173">
        <f t="shared" si="3"/>
        <v>0.99883824709064017</v>
      </c>
      <c r="DM22" s="173">
        <f t="shared" si="4"/>
        <v>7.7641899345076454E-2</v>
      </c>
    </row>
    <row r="23" spans="1:117" x14ac:dyDescent="0.25">
      <c r="A23" s="18" t="s">
        <v>107</v>
      </c>
      <c r="B23" s="18" t="s">
        <v>103</v>
      </c>
      <c r="C23" s="18" t="s">
        <v>100</v>
      </c>
      <c r="D23" s="18" t="s">
        <v>101</v>
      </c>
      <c r="E23" s="18" t="s">
        <v>76</v>
      </c>
      <c r="F23" s="18">
        <v>1951</v>
      </c>
      <c r="G23" s="18">
        <v>1964</v>
      </c>
      <c r="H23" s="18" t="s">
        <v>291</v>
      </c>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v>0.60796915167095122</v>
      </c>
      <c r="BW23" s="131">
        <v>0.2823252831801667</v>
      </c>
      <c r="BX23" s="131">
        <v>0.85788048078550871</v>
      </c>
      <c r="BY23" s="131">
        <v>0.65058816575042855</v>
      </c>
      <c r="BZ23" s="131">
        <v>0.63996850216547618</v>
      </c>
      <c r="CA23" s="131">
        <v>0.45658263305322128</v>
      </c>
      <c r="CB23" s="131">
        <v>0.53066343741890842</v>
      </c>
      <c r="CC23" s="131">
        <v>0.63918517027794552</v>
      </c>
      <c r="CD23" s="131">
        <v>0.60614813332443918</v>
      </c>
      <c r="CE23" s="131">
        <v>0.62766801090409352</v>
      </c>
      <c r="CF23" s="131">
        <v>0.80446079767420731</v>
      </c>
      <c r="CG23" s="131">
        <v>0.7497041722791522</v>
      </c>
      <c r="CH23" s="131">
        <v>0.7607344106946442</v>
      </c>
      <c r="CI23" s="131">
        <v>0.90709201191572852</v>
      </c>
      <c r="CJ23" s="131">
        <v>0.90516316698481969</v>
      </c>
      <c r="CK23" s="131">
        <v>0.910349739889172</v>
      </c>
      <c r="CL23" s="131">
        <v>0.97402756666569845</v>
      </c>
      <c r="CM23" s="131">
        <v>0.98384061833392122</v>
      </c>
      <c r="CN23" s="131">
        <v>1.0174785967842972</v>
      </c>
      <c r="CO23" s="131">
        <v>1.0488415516910572</v>
      </c>
      <c r="CP23" s="131">
        <v>0.98914874718077062</v>
      </c>
      <c r="CQ23" s="131">
        <v>0.8333522715075885</v>
      </c>
      <c r="CR23" s="131">
        <v>0.96036092702348685</v>
      </c>
      <c r="CS23" s="131">
        <v>0.97395628738505491</v>
      </c>
      <c r="CT23" s="131">
        <v>1.0119990111021036</v>
      </c>
      <c r="CU23" s="131">
        <v>0.96976002415800855</v>
      </c>
      <c r="CV23" s="131">
        <v>0.96464014720780711</v>
      </c>
      <c r="CW23" s="131">
        <v>0.95929102059131477</v>
      </c>
      <c r="CX23" s="131">
        <v>0.96806562660221196</v>
      </c>
      <c r="CY23" s="131">
        <v>1.0582333561713726</v>
      </c>
      <c r="CZ23" s="131"/>
      <c r="DA23" s="131"/>
      <c r="DB23" s="131"/>
      <c r="DC23" s="131"/>
      <c r="DD23" s="131"/>
      <c r="DE23" s="131"/>
      <c r="DF23" s="131"/>
      <c r="DG23" s="12"/>
      <c r="DH23" s="12"/>
      <c r="DI23" s="173">
        <f t="shared" si="0"/>
        <v>1.0582333561713726</v>
      </c>
      <c r="DJ23" s="173">
        <f t="shared" si="1"/>
        <v>0.2823252831801667</v>
      </c>
      <c r="DK23" s="173">
        <f t="shared" si="2"/>
        <v>0.82164930067911846</v>
      </c>
      <c r="DL23" s="173">
        <f t="shared" si="3"/>
        <v>0.90612758945027405</v>
      </c>
      <c r="DM23" s="173">
        <f t="shared" si="4"/>
        <v>0.19594551211668357</v>
      </c>
    </row>
    <row r="24" spans="1:117" x14ac:dyDescent="0.25">
      <c r="A24" s="18" t="s">
        <v>108</v>
      </c>
      <c r="B24" s="18" t="s">
        <v>105</v>
      </c>
      <c r="C24" s="18" t="s">
        <v>100</v>
      </c>
      <c r="D24" s="18" t="s">
        <v>101</v>
      </c>
      <c r="E24" s="18" t="s">
        <v>76</v>
      </c>
      <c r="F24" s="18">
        <v>1951</v>
      </c>
      <c r="G24" s="18">
        <v>1964</v>
      </c>
      <c r="H24" s="18" t="s">
        <v>291</v>
      </c>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v>0.66516698390725038</v>
      </c>
      <c r="BS24" s="131">
        <v>0.78365384615384615</v>
      </c>
      <c r="BT24" s="131">
        <v>0.79756492658201383</v>
      </c>
      <c r="BU24" s="131">
        <v>0.75647883235891689</v>
      </c>
      <c r="BV24" s="131">
        <v>0.70612284316250318</v>
      </c>
      <c r="BW24" s="131">
        <v>0.52855571126151646</v>
      </c>
      <c r="BX24" s="131">
        <v>0.24282743637492241</v>
      </c>
      <c r="BY24" s="131">
        <v>0.42646235632183915</v>
      </c>
      <c r="BZ24" s="131">
        <v>0.50396899953029595</v>
      </c>
      <c r="CA24" s="131">
        <v>0.36527039736656475</v>
      </c>
      <c r="CB24" s="131">
        <v>0.50398181559880673</v>
      </c>
      <c r="CC24" s="131">
        <v>0.64862968305329238</v>
      </c>
      <c r="CD24" s="131">
        <v>0.70809494229574654</v>
      </c>
      <c r="CE24" s="131">
        <v>0.73143715307451695</v>
      </c>
      <c r="CF24" s="131">
        <v>0.77736315661639699</v>
      </c>
      <c r="CG24" s="131">
        <v>0.85320431619368475</v>
      </c>
      <c r="CH24" s="131">
        <v>0.87237582969526162</v>
      </c>
      <c r="CI24" s="131">
        <v>0.93316512475469593</v>
      </c>
      <c r="CJ24" s="131">
        <v>0.9649125937557621</v>
      </c>
      <c r="CK24" s="131">
        <v>0.97672910078650776</v>
      </c>
      <c r="CL24" s="131">
        <v>0.95427909397719846</v>
      </c>
      <c r="CM24" s="131">
        <v>0.88985503849624414</v>
      </c>
      <c r="CN24" s="131">
        <v>0.95157311013500268</v>
      </c>
      <c r="CO24" s="131">
        <v>0.96885732521503032</v>
      </c>
      <c r="CP24" s="131">
        <v>0.99093100790038346</v>
      </c>
      <c r="CQ24" s="131">
        <v>1.0103366874346564</v>
      </c>
      <c r="CR24" s="131">
        <v>0.96841133950664937</v>
      </c>
      <c r="CS24" s="131">
        <v>1.0034104469591729</v>
      </c>
      <c r="CT24" s="131">
        <v>1.0213475494106177</v>
      </c>
      <c r="CU24" s="131">
        <v>1.0618648819056133</v>
      </c>
      <c r="CV24" s="131">
        <v>1.0516584379933434</v>
      </c>
      <c r="CW24" s="131">
        <v>1.0771022277323161</v>
      </c>
      <c r="CX24" s="131">
        <v>1.1369126279545623</v>
      </c>
      <c r="CY24" s="131">
        <v>1.0031449403446753</v>
      </c>
      <c r="CZ24" s="131"/>
      <c r="DA24" s="131"/>
      <c r="DB24" s="131"/>
      <c r="DC24" s="131"/>
      <c r="DD24" s="131"/>
      <c r="DE24" s="131"/>
      <c r="DF24" s="131"/>
      <c r="DG24" s="12"/>
      <c r="DH24" s="12"/>
      <c r="DI24" s="173">
        <f t="shared" si="0"/>
        <v>1.1369126279545623</v>
      </c>
      <c r="DJ24" s="173">
        <f t="shared" si="1"/>
        <v>0.24282743637492241</v>
      </c>
      <c r="DK24" s="173">
        <f t="shared" si="2"/>
        <v>0.81869561070028818</v>
      </c>
      <c r="DL24" s="173">
        <f t="shared" si="3"/>
        <v>0.88111543409575288</v>
      </c>
      <c r="DM24" s="173">
        <f t="shared" si="4"/>
        <v>0.22177399231135836</v>
      </c>
    </row>
    <row r="25" spans="1:117" x14ac:dyDescent="0.25">
      <c r="A25" s="18" t="s">
        <v>109</v>
      </c>
      <c r="B25" s="18" t="s">
        <v>105</v>
      </c>
      <c r="C25" s="18" t="s">
        <v>100</v>
      </c>
      <c r="D25" s="18" t="s">
        <v>101</v>
      </c>
      <c r="E25" s="18" t="s">
        <v>76</v>
      </c>
      <c r="F25" s="18">
        <v>1951</v>
      </c>
      <c r="G25" s="18">
        <v>1964</v>
      </c>
      <c r="H25" s="18" t="s">
        <v>291</v>
      </c>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v>0.80997304582210239</v>
      </c>
      <c r="BS25" s="131">
        <v>0.81032149990335667</v>
      </c>
      <c r="BT25" s="131">
        <v>0.76063019796181319</v>
      </c>
      <c r="BU25" s="131">
        <v>0.77641008807921663</v>
      </c>
      <c r="BV25" s="131">
        <v>0.85466894246497405</v>
      </c>
      <c r="BW25" s="131">
        <v>0.78800461807289057</v>
      </c>
      <c r="BX25" s="131">
        <v>0.68709412795793168</v>
      </c>
      <c r="BY25" s="131">
        <v>0.55306106451360026</v>
      </c>
      <c r="BZ25" s="131">
        <v>0.62051171754017687</v>
      </c>
      <c r="CA25" s="131">
        <v>0.51472004381161007</v>
      </c>
      <c r="CB25" s="131">
        <v>0.71621639150943395</v>
      </c>
      <c r="CC25" s="131">
        <v>0.82910265343818779</v>
      </c>
      <c r="CD25" s="131">
        <v>0.75894447589720937</v>
      </c>
      <c r="CE25" s="131">
        <v>0.89650160457050743</v>
      </c>
      <c r="CF25" s="131">
        <v>0.89378719737161005</v>
      </c>
      <c r="CG25" s="131">
        <v>0.92064634074423546</v>
      </c>
      <c r="CH25" s="131">
        <v>0.8634684702397335</v>
      </c>
      <c r="CI25" s="131">
        <v>0.97705514304021712</v>
      </c>
      <c r="CJ25" s="131">
        <v>0.8983542700306133</v>
      </c>
      <c r="CK25" s="131">
        <v>0.92170027745414795</v>
      </c>
      <c r="CL25" s="131">
        <v>0.9304939513802668</v>
      </c>
      <c r="CM25" s="131">
        <v>0.96598234076657619</v>
      </c>
      <c r="CN25" s="131">
        <v>0.91543423519724343</v>
      </c>
      <c r="CO25" s="131">
        <v>0.94220791482703736</v>
      </c>
      <c r="CP25" s="131">
        <v>0.8849096983787279</v>
      </c>
      <c r="CQ25" s="131">
        <v>0.95066291324358299</v>
      </c>
      <c r="CR25" s="131">
        <v>0.95958541403240949</v>
      </c>
      <c r="CS25" s="131">
        <v>0.9276522917902229</v>
      </c>
      <c r="CT25" s="131">
        <v>0.85537845892400843</v>
      </c>
      <c r="CU25" s="131">
        <v>1.1847025934697821</v>
      </c>
      <c r="CV25" s="131">
        <v>1.0780053065424235</v>
      </c>
      <c r="CW25" s="131">
        <v>1.0837457672337718</v>
      </c>
      <c r="CX25" s="131">
        <v>1.0098620275426384</v>
      </c>
      <c r="CY25" s="131">
        <v>0.92147846435357883</v>
      </c>
      <c r="CZ25" s="131"/>
      <c r="DA25" s="131"/>
      <c r="DB25" s="131"/>
      <c r="DC25" s="131"/>
      <c r="DD25" s="131"/>
      <c r="DE25" s="131"/>
      <c r="DF25" s="131"/>
      <c r="DG25" s="12"/>
      <c r="DH25" s="12"/>
      <c r="DI25" s="173">
        <f t="shared" si="0"/>
        <v>1.1847025934697821</v>
      </c>
      <c r="DJ25" s="173">
        <f t="shared" si="1"/>
        <v>0.51472004381161007</v>
      </c>
      <c r="DK25" s="173">
        <f t="shared" si="2"/>
        <v>0.8665080455325247</v>
      </c>
      <c r="DL25" s="173">
        <f t="shared" si="3"/>
        <v>0.89514440097105874</v>
      </c>
      <c r="DM25" s="173">
        <f t="shared" si="4"/>
        <v>0.13952821489642048</v>
      </c>
    </row>
    <row r="26" spans="1:117" x14ac:dyDescent="0.25">
      <c r="A26" s="18" t="s">
        <v>110</v>
      </c>
      <c r="B26" s="18" t="s">
        <v>111</v>
      </c>
      <c r="C26" s="18" t="s">
        <v>112</v>
      </c>
      <c r="D26" s="18" t="s">
        <v>113</v>
      </c>
      <c r="E26" s="18" t="s">
        <v>114</v>
      </c>
      <c r="F26" s="18">
        <v>1941</v>
      </c>
      <c r="G26" s="18">
        <v>1951</v>
      </c>
      <c r="H26" s="18"/>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v>0.48607115939974183</v>
      </c>
      <c r="CM26" s="131">
        <v>0.36668709196195121</v>
      </c>
      <c r="CN26" s="131">
        <v>0.36794833942060001</v>
      </c>
      <c r="CO26" s="131">
        <v>0.16680501322790159</v>
      </c>
      <c r="CP26" s="131">
        <v>9.9268647138758881E-2</v>
      </c>
      <c r="CQ26" s="131">
        <v>5.3268367722595245E-2</v>
      </c>
      <c r="CR26" s="131">
        <v>0.16270414390824345</v>
      </c>
      <c r="CS26" s="131">
        <v>8.5507032575401709E-2</v>
      </c>
      <c r="CT26" s="131">
        <v>6.0336690657330494E-2</v>
      </c>
      <c r="CU26" s="131">
        <v>0.10040187962955499</v>
      </c>
      <c r="CV26" s="131">
        <v>9.1063404068947723E-2</v>
      </c>
      <c r="CW26" s="131">
        <v>7.5682143470544444E-2</v>
      </c>
      <c r="CX26" s="131">
        <v>8.3591077182324322E-2</v>
      </c>
      <c r="CY26" s="131">
        <v>0.10424196517603743</v>
      </c>
      <c r="CZ26" s="131"/>
      <c r="DA26" s="131"/>
      <c r="DB26" s="131"/>
      <c r="DC26" s="131"/>
      <c r="DD26" s="131"/>
      <c r="DE26" s="131"/>
      <c r="DF26" s="131"/>
      <c r="DG26" s="12"/>
      <c r="DH26" s="12"/>
      <c r="DI26" s="173">
        <f t="shared" si="0"/>
        <v>0.48607115939974183</v>
      </c>
      <c r="DJ26" s="173">
        <f t="shared" si="1"/>
        <v>5.3268367722595245E-2</v>
      </c>
      <c r="DK26" s="173">
        <f t="shared" si="2"/>
        <v>0.16454121110999523</v>
      </c>
      <c r="DL26" s="173">
        <f t="shared" si="3"/>
        <v>9.9835263384156936E-2</v>
      </c>
      <c r="DM26" s="173">
        <f t="shared" si="4"/>
        <v>0.1328189584449469</v>
      </c>
    </row>
    <row r="27" spans="1:117" x14ac:dyDescent="0.25">
      <c r="A27" s="18" t="s">
        <v>115</v>
      </c>
      <c r="B27" s="18"/>
      <c r="C27" s="18" t="s">
        <v>116</v>
      </c>
      <c r="D27" s="18" t="s">
        <v>117</v>
      </c>
      <c r="E27" s="18" t="s">
        <v>118</v>
      </c>
      <c r="F27" s="18">
        <v>1992</v>
      </c>
      <c r="G27" s="18">
        <v>2010</v>
      </c>
      <c r="H27" s="18"/>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v>1.8578410952817352</v>
      </c>
      <c r="CI27" s="131">
        <v>1.4197418089952303</v>
      </c>
      <c r="CJ27" s="131">
        <v>0.97862266024422206</v>
      </c>
      <c r="CK27" s="131">
        <v>0.95368178891960464</v>
      </c>
      <c r="CL27" s="131">
        <v>0.96321047790852343</v>
      </c>
      <c r="CM27" s="131">
        <v>1.0308386623657513</v>
      </c>
      <c r="CN27" s="131">
        <v>1.1460494681412501</v>
      </c>
      <c r="CO27" s="131">
        <v>1.1567763003403337</v>
      </c>
      <c r="CP27" s="131">
        <v>1.1227939325003691</v>
      </c>
      <c r="CQ27" s="131">
        <v>1.1291755333010685</v>
      </c>
      <c r="CR27" s="131">
        <v>1.1995486762734584</v>
      </c>
      <c r="CS27" s="131">
        <v>1.263764545122769</v>
      </c>
      <c r="CT27" s="131">
        <v>1.2370367792946193</v>
      </c>
      <c r="CU27" s="131">
        <v>1.2432119503269541</v>
      </c>
      <c r="CV27" s="131">
        <v>1.1939764472318728</v>
      </c>
      <c r="CW27" s="131">
        <v>1.1505147160425591</v>
      </c>
      <c r="CX27" s="131">
        <v>1.2003777437468095</v>
      </c>
      <c r="CY27" s="131">
        <v>1.1839711343464405</v>
      </c>
      <c r="CZ27" s="131">
        <v>1.1991066902847798</v>
      </c>
      <c r="DA27" s="131">
        <v>1.3750326991676578</v>
      </c>
      <c r="DB27" s="131"/>
      <c r="DC27" s="131"/>
      <c r="DD27" s="131"/>
      <c r="DE27" s="131"/>
      <c r="DF27" s="131"/>
      <c r="DG27" s="12"/>
      <c r="DH27" s="12"/>
      <c r="DI27" s="173">
        <f t="shared" si="0"/>
        <v>1.8578410952817352</v>
      </c>
      <c r="DJ27" s="173">
        <f t="shared" si="1"/>
        <v>0.95368178891960464</v>
      </c>
      <c r="DK27" s="173">
        <f t="shared" si="2"/>
        <v>1.2002636554918005</v>
      </c>
      <c r="DL27" s="173">
        <f t="shared" si="3"/>
        <v>1.1889737907891567</v>
      </c>
      <c r="DM27" s="173">
        <f t="shared" si="4"/>
        <v>0.19129110495651772</v>
      </c>
    </row>
    <row r="28" spans="1:117" x14ac:dyDescent="0.25">
      <c r="A28" s="18" t="s">
        <v>119</v>
      </c>
      <c r="B28" s="18" t="s">
        <v>120</v>
      </c>
      <c r="C28" s="18" t="s">
        <v>112</v>
      </c>
      <c r="D28" s="18" t="s">
        <v>121</v>
      </c>
      <c r="E28" s="18" t="s">
        <v>122</v>
      </c>
      <c r="F28" s="18">
        <v>1941</v>
      </c>
      <c r="G28" s="18">
        <v>1942</v>
      </c>
      <c r="H28" s="18"/>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v>1.1703269887750123</v>
      </c>
      <c r="BD28" s="131">
        <v>1.1776437847866419</v>
      </c>
      <c r="BE28" s="131">
        <v>1.2660119555935099</v>
      </c>
      <c r="BF28" s="131">
        <v>1.5069551777434314</v>
      </c>
      <c r="BG28" s="131">
        <v>1.2655407681940698</v>
      </c>
      <c r="BH28" s="131">
        <v>1.0943549879696466</v>
      </c>
      <c r="BI28" s="131">
        <v>0.65368002764340016</v>
      </c>
      <c r="BJ28" s="131">
        <v>0.52957505499493696</v>
      </c>
      <c r="BK28" s="131">
        <v>0.46672582076308783</v>
      </c>
      <c r="BL28" s="131">
        <v>0.41361150769064997</v>
      </c>
      <c r="BM28" s="131">
        <v>0.41621117184375411</v>
      </c>
      <c r="BN28" s="131">
        <v>0.37294247412183951</v>
      </c>
      <c r="BO28" s="131">
        <v>0.48852767602767599</v>
      </c>
      <c r="BP28" s="131">
        <v>0.72443145724812608</v>
      </c>
      <c r="BQ28" s="131">
        <v>0.88930829088616414</v>
      </c>
      <c r="BR28" s="131">
        <v>0.67291888592323068</v>
      </c>
      <c r="BS28" s="131">
        <v>0.58988975531056731</v>
      </c>
      <c r="BT28" s="131">
        <v>0.424663668165917</v>
      </c>
      <c r="BU28" s="131">
        <v>0.24565410887071037</v>
      </c>
      <c r="BV28" s="131">
        <v>0.15192570222976046</v>
      </c>
      <c r="BW28" s="131">
        <v>-2.4452646342363625E-2</v>
      </c>
      <c r="BX28" s="131">
        <v>0.12222744330653416</v>
      </c>
      <c r="BY28" s="131">
        <v>2.9097601533882287E-3</v>
      </c>
      <c r="BZ28" s="131">
        <v>-3.6619676650319719E-2</v>
      </c>
      <c r="CA28" s="131">
        <v>-7.0923815444122101E-2</v>
      </c>
      <c r="CB28" s="131">
        <v>5.4625473650391686E-2</v>
      </c>
      <c r="CC28" s="131">
        <v>0.11189809322756579</v>
      </c>
      <c r="CD28" s="131">
        <v>2.8926145029347872E-2</v>
      </c>
      <c r="CE28" s="131">
        <v>-2.6523045410202149E-2</v>
      </c>
      <c r="CF28" s="131">
        <v>-2.5587032095449967E-2</v>
      </c>
      <c r="CG28" s="131">
        <v>-2.8735361951127476E-2</v>
      </c>
      <c r="CH28" s="131">
        <v>9.5077939599000887E-3</v>
      </c>
      <c r="CI28" s="131">
        <v>1.7576283455971897E-2</v>
      </c>
      <c r="CJ28" s="131">
        <v>0.17132320419617883</v>
      </c>
      <c r="CK28" s="131">
        <v>0.13962226864660379</v>
      </c>
      <c r="CL28" s="131">
        <v>0.31509461400944261</v>
      </c>
      <c r="CM28" s="131">
        <v>0.33484843937575032</v>
      </c>
      <c r="CN28" s="131">
        <v>0.37654185265086099</v>
      </c>
      <c r="CO28" s="131">
        <v>0.46663104142534495</v>
      </c>
      <c r="CP28" s="131">
        <v>0.45684512889673384</v>
      </c>
      <c r="CQ28" s="131">
        <v>0.21101022999623578</v>
      </c>
      <c r="CR28" s="131">
        <v>0.33884308338318203</v>
      </c>
      <c r="CS28" s="131">
        <v>0.61065833155370908</v>
      </c>
      <c r="CT28" s="131">
        <v>0.6437829405068094</v>
      </c>
      <c r="CU28" s="131">
        <v>0.50938200847246462</v>
      </c>
      <c r="CV28" s="131">
        <v>0.36949560105329771</v>
      </c>
      <c r="CW28" s="131">
        <v>0.33860101043822755</v>
      </c>
      <c r="CX28" s="131">
        <v>0.41666000722108559</v>
      </c>
      <c r="CY28" s="131">
        <v>0.2246316923913613</v>
      </c>
      <c r="CZ28" s="131"/>
      <c r="DA28" s="131"/>
      <c r="DB28" s="131"/>
      <c r="DC28" s="131"/>
      <c r="DD28" s="131"/>
      <c r="DE28" s="131"/>
      <c r="DF28" s="131"/>
      <c r="DG28" s="12"/>
      <c r="DH28" s="12"/>
      <c r="DI28" s="173">
        <f t="shared" si="0"/>
        <v>1.5069551777434314</v>
      </c>
      <c r="DJ28" s="173">
        <f t="shared" si="1"/>
        <v>-7.0923815444122101E-2</v>
      </c>
      <c r="DK28" s="173">
        <f t="shared" si="2"/>
        <v>0.41999388028344781</v>
      </c>
      <c r="DL28" s="173">
        <f t="shared" si="3"/>
        <v>0.37294247412183951</v>
      </c>
      <c r="DM28" s="173">
        <f t="shared" si="4"/>
        <v>0.38768469300941433</v>
      </c>
    </row>
    <row r="29" spans="1:117" x14ac:dyDescent="0.25">
      <c r="A29" s="18" t="s">
        <v>123</v>
      </c>
      <c r="B29" s="18"/>
      <c r="C29" s="18" t="s">
        <v>124</v>
      </c>
      <c r="D29" s="18" t="s">
        <v>125</v>
      </c>
      <c r="E29" s="18" t="s">
        <v>126</v>
      </c>
      <c r="F29" s="18">
        <v>1914</v>
      </c>
      <c r="G29" s="18">
        <v>1972</v>
      </c>
      <c r="H29" s="18"/>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v>1.2108790252393387</v>
      </c>
      <c r="BE29" s="131">
        <v>1.280470720089661</v>
      </c>
      <c r="BF29" s="131">
        <v>1.4129793510324486</v>
      </c>
      <c r="BG29" s="131">
        <v>1.4286152712987967</v>
      </c>
      <c r="BH29" s="131">
        <v>1.6341086469360944</v>
      </c>
      <c r="BI29" s="131">
        <v>1.4027209814407047</v>
      </c>
      <c r="BJ29" s="131">
        <v>1.3280780230255922</v>
      </c>
      <c r="BK29" s="131">
        <v>1.4281908990011098</v>
      </c>
      <c r="BL29" s="131">
        <v>1.7546794871794873</v>
      </c>
      <c r="BM29" s="131">
        <v>1.5636911313213229</v>
      </c>
      <c r="BN29" s="131">
        <v>1.7176525361431019</v>
      </c>
      <c r="BO29" s="131">
        <v>2.1400441944556046</v>
      </c>
      <c r="BP29" s="131">
        <v>1.6140230740602901</v>
      </c>
      <c r="BQ29" s="131">
        <v>1.8532474301135078</v>
      </c>
      <c r="BR29" s="131">
        <v>2.0146208702786281</v>
      </c>
      <c r="BS29" s="131">
        <v>1.9657978625729922</v>
      </c>
      <c r="BT29" s="131">
        <v>2.0903468074926015</v>
      </c>
      <c r="BU29" s="131">
        <v>1.5765062366329987</v>
      </c>
      <c r="BV29" s="131">
        <v>1.4606540978368088</v>
      </c>
      <c r="BW29" s="131">
        <v>1.8913242843338567</v>
      </c>
      <c r="BX29" s="131">
        <v>1.4206356436939591</v>
      </c>
      <c r="BY29" s="131">
        <v>1.2461823972560788</v>
      </c>
      <c r="BZ29" s="131">
        <v>1.1435549369010778</v>
      </c>
      <c r="CA29" s="131">
        <v>1.0648579556758049</v>
      </c>
      <c r="CB29" s="131">
        <v>1.1833948017159386</v>
      </c>
      <c r="CC29" s="131">
        <v>1.5146865973549553</v>
      </c>
      <c r="CD29" s="131">
        <v>1.4868585664868352</v>
      </c>
      <c r="CE29" s="131">
        <v>1.5443695615082751</v>
      </c>
      <c r="CF29" s="131">
        <v>1.9742467464177735</v>
      </c>
      <c r="CG29" s="131">
        <v>2.161766304026838</v>
      </c>
      <c r="CH29" s="131">
        <v>2.0363327727892884</v>
      </c>
      <c r="CI29" s="131">
        <v>2.1334988162962443</v>
      </c>
      <c r="CJ29" s="131">
        <v>1.8193189155760889</v>
      </c>
      <c r="CK29" s="131">
        <v>1.6571466906387948</v>
      </c>
      <c r="CL29" s="131">
        <v>1.9871372568357208</v>
      </c>
      <c r="CM29" s="131">
        <v>2.326572213503951</v>
      </c>
      <c r="CN29" s="131">
        <v>2.0869183322323441</v>
      </c>
      <c r="CO29" s="131">
        <v>2.6950140705659655</v>
      </c>
      <c r="CP29" s="131">
        <v>1.8963697920265323</v>
      </c>
      <c r="CQ29" s="131">
        <v>2.4983555536624498</v>
      </c>
      <c r="CR29" s="131">
        <v>1.9661213401175734</v>
      </c>
      <c r="CS29" s="131">
        <v>1.5676155802377898</v>
      </c>
      <c r="CT29" s="131">
        <v>1.1719395094909852</v>
      </c>
      <c r="CU29" s="131">
        <v>1.4783484607719031</v>
      </c>
      <c r="CV29" s="131">
        <v>1.5149726220716906</v>
      </c>
      <c r="CW29" s="131">
        <v>1.3060672598748568</v>
      </c>
      <c r="CX29" s="131">
        <v>0.86772814913566099</v>
      </c>
      <c r="CY29" s="131">
        <v>0.85009921666083976</v>
      </c>
      <c r="CZ29" s="131">
        <v>0.93051533725638358</v>
      </c>
      <c r="DA29" s="131">
        <v>0.95752362948960301</v>
      </c>
      <c r="DB29" s="131"/>
      <c r="DC29" s="131"/>
      <c r="DD29" s="131"/>
      <c r="DE29" s="131"/>
      <c r="DF29" s="131"/>
      <c r="DG29" s="12"/>
      <c r="DH29" s="12"/>
      <c r="DI29" s="173">
        <f t="shared" si="0"/>
        <v>2.6950140705659655</v>
      </c>
      <c r="DJ29" s="173">
        <f t="shared" si="1"/>
        <v>0.85009921666083976</v>
      </c>
      <c r="DK29" s="173">
        <f t="shared" si="2"/>
        <v>1.6251355992151426</v>
      </c>
      <c r="DL29" s="173">
        <f t="shared" si="3"/>
        <v>1.5656533557795562</v>
      </c>
      <c r="DM29" s="173">
        <f t="shared" si="4"/>
        <v>0.41717681356492375</v>
      </c>
    </row>
    <row r="30" spans="1:117" x14ac:dyDescent="0.25">
      <c r="A30" s="18" t="s">
        <v>127</v>
      </c>
      <c r="B30" s="18"/>
      <c r="C30" s="18" t="s">
        <v>128</v>
      </c>
      <c r="D30" s="18" t="s">
        <v>129</v>
      </c>
      <c r="E30" s="18" t="s">
        <v>130</v>
      </c>
      <c r="F30" s="18">
        <v>1913</v>
      </c>
      <c r="G30" s="18">
        <v>1970</v>
      </c>
      <c r="H30" s="18"/>
      <c r="I30" s="131">
        <v>0.77618362770800631</v>
      </c>
      <c r="J30" s="131">
        <v>0.72810521886878155</v>
      </c>
      <c r="K30" s="131">
        <v>1.0300280976000273</v>
      </c>
      <c r="L30" s="131">
        <v>1.1146439765928389</v>
      </c>
      <c r="M30" s="131">
        <v>1.2347503107242706</v>
      </c>
      <c r="N30" s="131">
        <v>1.1848450835468771</v>
      </c>
      <c r="O30" s="131">
        <v>1.0191524402031957</v>
      </c>
      <c r="P30" s="131">
        <v>0.81048036757774078</v>
      </c>
      <c r="Q30" s="131">
        <v>0.90551569054195324</v>
      </c>
      <c r="R30" s="131">
        <v>0.95333869053055909</v>
      </c>
      <c r="S30" s="131">
        <v>0.9795232281184465</v>
      </c>
      <c r="T30" s="131">
        <v>0.97456692515059207</v>
      </c>
      <c r="U30" s="131">
        <v>0.97889782561950889</v>
      </c>
      <c r="V30" s="131">
        <v>0.99886508697593646</v>
      </c>
      <c r="W30" s="131">
        <v>1.0380548567164913</v>
      </c>
      <c r="X30" s="131">
        <v>1.0407807210973328</v>
      </c>
      <c r="Y30" s="131">
        <v>1.0337634507934068</v>
      </c>
      <c r="Z30" s="131">
        <v>1.0674131026526947</v>
      </c>
      <c r="AA30" s="131">
        <v>1.1240424925058317</v>
      </c>
      <c r="AB30" s="131">
        <v>1.1428647874732882</v>
      </c>
      <c r="AC30" s="131">
        <v>1.1817810804675857</v>
      </c>
      <c r="AD30" s="131">
        <v>1.1968176065508145</v>
      </c>
      <c r="AE30" s="131">
        <v>1.1331149687494604</v>
      </c>
      <c r="AF30" s="131">
        <v>1.0432877552164621</v>
      </c>
      <c r="AG30" s="131">
        <v>1.0961924609142231</v>
      </c>
      <c r="AH30" s="131">
        <v>1.088728784729412</v>
      </c>
      <c r="AI30" s="131">
        <v>1.1331110354667595</v>
      </c>
      <c r="AJ30" s="131">
        <v>1.1816845912208609</v>
      </c>
      <c r="AK30" s="131">
        <v>1.1526121651535299</v>
      </c>
      <c r="AL30" s="131">
        <v>1.1240778182043212</v>
      </c>
      <c r="AM30" s="131">
        <v>1.0498042438490214</v>
      </c>
      <c r="AN30" s="131">
        <v>1.0655990395095194</v>
      </c>
      <c r="AO30" s="131">
        <v>1.1147855439267123</v>
      </c>
      <c r="AP30" s="131">
        <v>1.043733831465673</v>
      </c>
      <c r="AQ30" s="131">
        <v>1.0410056654015609</v>
      </c>
      <c r="AR30" s="131">
        <v>0.98107357921173299</v>
      </c>
      <c r="AS30" s="131">
        <v>1.0012438372550425</v>
      </c>
      <c r="AT30" s="131">
        <v>1.0002352236768477</v>
      </c>
      <c r="AU30" s="131">
        <v>1.0158969231302131</v>
      </c>
      <c r="AV30" s="131">
        <v>1.0838053016405758</v>
      </c>
      <c r="AW30" s="131">
        <v>1.1236616023739483</v>
      </c>
      <c r="AX30" s="131">
        <v>1.0767286531233569</v>
      </c>
      <c r="AY30" s="131">
        <v>1.0941128516288419</v>
      </c>
      <c r="AZ30" s="131">
        <v>1.121701012733354</v>
      </c>
      <c r="BA30" s="131">
        <v>1.1692334116837602</v>
      </c>
      <c r="BB30" s="131">
        <v>1.17217153427401</v>
      </c>
      <c r="BC30" s="131">
        <v>1.3126697811092256</v>
      </c>
      <c r="BD30" s="131">
        <v>1.1589175523367248</v>
      </c>
      <c r="BE30" s="131">
        <v>1.2212207947261751</v>
      </c>
      <c r="BF30" s="131">
        <v>1.3561742903758498</v>
      </c>
      <c r="BG30" s="131">
        <v>1.5184210526315789</v>
      </c>
      <c r="BH30" s="131">
        <v>1.6961009174311925</v>
      </c>
      <c r="BI30" s="131">
        <v>1.8144654088050314</v>
      </c>
      <c r="BJ30" s="131">
        <v>1.7713414634146341</v>
      </c>
      <c r="BK30" s="131">
        <v>1.1900610287707061</v>
      </c>
      <c r="BL30" s="131">
        <v>1.0417014178482069</v>
      </c>
      <c r="BM30" s="131">
        <v>1.1859649122807017</v>
      </c>
      <c r="BN30" s="131">
        <v>1.4160485502360081</v>
      </c>
      <c r="BO30" s="131">
        <v>1.3475046210720887</v>
      </c>
      <c r="BP30" s="131">
        <v>1.0021505376344086</v>
      </c>
      <c r="BQ30" s="131">
        <v>1.7326804497642365</v>
      </c>
      <c r="BR30" s="131">
        <v>1.8933243877893324</v>
      </c>
      <c r="BS30" s="131">
        <v>1.3472261334835258</v>
      </c>
      <c r="BT30" s="131">
        <v>1.4169743406985034</v>
      </c>
      <c r="BU30" s="131">
        <v>0.34569288389513109</v>
      </c>
      <c r="BV30" s="131">
        <v>-0.59362499999999996</v>
      </c>
      <c r="BW30" s="131">
        <v>-0.63863440860215048</v>
      </c>
      <c r="BX30" s="131">
        <v>-0.91618490813648301</v>
      </c>
      <c r="BY30" s="131">
        <v>-1.2196305391226701</v>
      </c>
      <c r="BZ30" s="131">
        <v>-1.4024759105960267</v>
      </c>
      <c r="CA30" s="131">
        <v>-6.1261987794245849</v>
      </c>
      <c r="CB30" s="131">
        <v>-3.5253345563387084</v>
      </c>
      <c r="CC30" s="131">
        <v>-5.0434025386204864</v>
      </c>
      <c r="CD30" s="131">
        <v>-3.3972197013447731</v>
      </c>
      <c r="CE30" s="131">
        <v>-1.9471471272002658</v>
      </c>
      <c r="CF30" s="131">
        <v>-1.4566363400051987</v>
      </c>
      <c r="CG30" s="131">
        <v>-0.48310526830221878</v>
      </c>
      <c r="CH30" s="131">
        <v>1.2570073307460284E-2</v>
      </c>
      <c r="CI30" s="131">
        <v>1.2093515168382967</v>
      </c>
      <c r="CJ30" s="131">
        <v>1.7089913652859465</v>
      </c>
      <c r="CK30" s="131">
        <v>1.6962127132994662</v>
      </c>
      <c r="CL30" s="131">
        <v>1.745265181029557</v>
      </c>
      <c r="CM30" s="131">
        <v>1.8852500969367971</v>
      </c>
      <c r="CN30" s="131">
        <v>1.6333734350148852</v>
      </c>
      <c r="CO30" s="131">
        <v>1.8003576864535769</v>
      </c>
      <c r="CP30" s="131">
        <v>1.743387351450179</v>
      </c>
      <c r="CQ30" s="131">
        <v>1.7745403313030115</v>
      </c>
      <c r="CR30" s="131">
        <v>1.464444967074318</v>
      </c>
      <c r="CS30" s="131">
        <v>1.3929716886009136</v>
      </c>
      <c r="CT30" s="131">
        <v>0.27889195422117802</v>
      </c>
      <c r="CU30" s="131">
        <v>0.72680360843002245</v>
      </c>
      <c r="CV30" s="131">
        <v>0.84840001907577856</v>
      </c>
      <c r="CW30" s="131">
        <v>0.91529058388889484</v>
      </c>
      <c r="CX30" s="131">
        <v>1.0519864895392306</v>
      </c>
      <c r="CY30" s="131">
        <v>0.86470501078514472</v>
      </c>
      <c r="CZ30" s="131">
        <v>0.95589371356139041</v>
      </c>
      <c r="DA30" s="131">
        <v>0.7210902800771839</v>
      </c>
      <c r="DB30" s="131">
        <v>0.81119716537754727</v>
      </c>
      <c r="DC30" s="131"/>
      <c r="DD30" s="131"/>
      <c r="DE30" s="131"/>
      <c r="DF30" s="131"/>
      <c r="DG30" s="12"/>
      <c r="DH30" s="12"/>
      <c r="DI30" s="173">
        <f t="shared" si="0"/>
        <v>1.8933243877893324</v>
      </c>
      <c r="DJ30" s="173">
        <f t="shared" si="1"/>
        <v>-6.1261987794245849</v>
      </c>
      <c r="DK30" s="173">
        <f t="shared" si="2"/>
        <v>0.74369425694608016</v>
      </c>
      <c r="DL30" s="173">
        <f t="shared" si="3"/>
        <v>1.0720708778880259</v>
      </c>
      <c r="DM30" s="173">
        <f t="shared" si="4"/>
        <v>1.3141901782437388</v>
      </c>
    </row>
    <row r="31" spans="1:117" x14ac:dyDescent="0.25">
      <c r="A31" s="18" t="s">
        <v>131</v>
      </c>
      <c r="B31" s="18" t="s">
        <v>132</v>
      </c>
      <c r="C31" s="18" t="s">
        <v>133</v>
      </c>
      <c r="D31" s="18" t="s">
        <v>129</v>
      </c>
      <c r="E31" s="18" t="s">
        <v>134</v>
      </c>
      <c r="F31" s="18">
        <v>1913</v>
      </c>
      <c r="G31" s="18">
        <v>1956</v>
      </c>
      <c r="H31" s="18"/>
      <c r="I31" s="131">
        <v>0.77618362770800631</v>
      </c>
      <c r="J31" s="131">
        <v>0.72810521886878155</v>
      </c>
      <c r="K31" s="131">
        <v>1.0300280976000273</v>
      </c>
      <c r="L31" s="131">
        <v>1.1146439765928389</v>
      </c>
      <c r="M31" s="131">
        <v>1.2347503107242706</v>
      </c>
      <c r="N31" s="131">
        <v>1.1848450835468771</v>
      </c>
      <c r="O31" s="131">
        <v>1.0191524402031957</v>
      </c>
      <c r="P31" s="131">
        <v>0.81048036757774078</v>
      </c>
      <c r="Q31" s="131">
        <v>0.90551569054195324</v>
      </c>
      <c r="R31" s="131">
        <v>0.95333869053055909</v>
      </c>
      <c r="S31" s="131">
        <v>0.9795232281184465</v>
      </c>
      <c r="T31" s="131">
        <v>0.97456692515059207</v>
      </c>
      <c r="U31" s="131">
        <v>0.97889782561950889</v>
      </c>
      <c r="V31" s="131">
        <v>0.99886508697593646</v>
      </c>
      <c r="W31" s="131">
        <v>1.0380548567164913</v>
      </c>
      <c r="X31" s="131">
        <v>1.0407807210973328</v>
      </c>
      <c r="Y31" s="131">
        <v>1.0337634507934068</v>
      </c>
      <c r="Z31" s="131">
        <v>1.0674131026526947</v>
      </c>
      <c r="AA31" s="131">
        <v>1.1240424925058317</v>
      </c>
      <c r="AB31" s="131">
        <v>1.1428647874732882</v>
      </c>
      <c r="AC31" s="131">
        <v>1.1817810804675857</v>
      </c>
      <c r="AD31" s="131">
        <v>1.1968176065508145</v>
      </c>
      <c r="AE31" s="131">
        <v>1.1331149687494604</v>
      </c>
      <c r="AF31" s="131">
        <v>1.0432877552164621</v>
      </c>
      <c r="AG31" s="131">
        <v>1.0961924609142231</v>
      </c>
      <c r="AH31" s="131">
        <v>1.088728784729412</v>
      </c>
      <c r="AI31" s="131">
        <v>1.1331110354667595</v>
      </c>
      <c r="AJ31" s="131">
        <v>1.1816845912208609</v>
      </c>
      <c r="AK31" s="131">
        <v>1.1526121651535299</v>
      </c>
      <c r="AL31" s="131">
        <v>1.1240778182043212</v>
      </c>
      <c r="AM31" s="131">
        <v>1.0498042438490214</v>
      </c>
      <c r="AN31" s="131">
        <v>1.0655990395095194</v>
      </c>
      <c r="AO31" s="131">
        <v>1.1147855439267123</v>
      </c>
      <c r="AP31" s="131">
        <v>1.043733831465673</v>
      </c>
      <c r="AQ31" s="131">
        <v>1.0410056654015609</v>
      </c>
      <c r="AR31" s="131">
        <v>0.98107357921173299</v>
      </c>
      <c r="AS31" s="131">
        <v>1.6041335453100161</v>
      </c>
      <c r="AT31" s="131">
        <v>1.8731988472622478</v>
      </c>
      <c r="AU31" s="131">
        <v>1.992816091954023</v>
      </c>
      <c r="AV31" s="131">
        <v>2.0734870317002883</v>
      </c>
      <c r="AW31" s="131">
        <v>3.0283018867924527</v>
      </c>
      <c r="AX31" s="131">
        <v>3.1622691292875991</v>
      </c>
      <c r="AY31" s="131">
        <v>2.8083538083538082</v>
      </c>
      <c r="AZ31" s="131">
        <v>2.7087378640776696</v>
      </c>
      <c r="BA31" s="131">
        <v>2.7185385656292289</v>
      </c>
      <c r="BB31" s="131">
        <v>2.4766248574686429</v>
      </c>
      <c r="BC31" s="131">
        <v>1.955665024630542</v>
      </c>
      <c r="BD31" s="131">
        <v>1.1732124874118832</v>
      </c>
      <c r="BE31" s="131">
        <v>0.97523484201537147</v>
      </c>
      <c r="BF31" s="131">
        <v>0.73404255319148926</v>
      </c>
      <c r="BG31" s="131">
        <v>0.36711165048543687</v>
      </c>
      <c r="BH31" s="131">
        <v>9.1572660915726564E-2</v>
      </c>
      <c r="BI31" s="131">
        <v>-8.3014048531289842E-3</v>
      </c>
      <c r="BJ31" s="131">
        <v>-0.21679403541472508</v>
      </c>
      <c r="BK31" s="131">
        <v>-0.29974504921143125</v>
      </c>
      <c r="BL31" s="131">
        <v>-0.26394211576846305</v>
      </c>
      <c r="BM31" s="131">
        <v>-6.0570696988108706E-2</v>
      </c>
      <c r="BN31" s="131">
        <v>-0.20048809173772419</v>
      </c>
      <c r="BO31" s="131">
        <v>0.27321700147542849</v>
      </c>
      <c r="BP31" s="131">
        <v>0.40958264652014659</v>
      </c>
      <c r="BQ31" s="131">
        <v>-9.7767526432756408E-3</v>
      </c>
      <c r="BR31" s="131">
        <v>0.1255140474050136</v>
      </c>
      <c r="BS31" s="131">
        <v>5.2242159663595984E-4</v>
      </c>
      <c r="BT31" s="131">
        <v>1.1878051803197431E-2</v>
      </c>
      <c r="BU31" s="131">
        <v>5.2544600030633555E-2</v>
      </c>
      <c r="BV31" s="131">
        <v>2.1916455880479694E-2</v>
      </c>
      <c r="BW31" s="131">
        <v>-1.9152029220920547E-2</v>
      </c>
      <c r="BX31" s="131">
        <v>-5.0363722936447912E-2</v>
      </c>
      <c r="BY31" s="131">
        <v>-1.9528532821557268E-2</v>
      </c>
      <c r="BZ31" s="131">
        <v>-0.68145233997213339</v>
      </c>
      <c r="CA31" s="131">
        <v>-1.0608724733823234</v>
      </c>
      <c r="CB31" s="131">
        <v>-1.2923350073555522</v>
      </c>
      <c r="CC31" s="131">
        <v>-1.3581592030324385</v>
      </c>
      <c r="CD31" s="131">
        <v>-2.2099044062733384</v>
      </c>
      <c r="CE31" s="131">
        <v>-1.8094395337542497</v>
      </c>
      <c r="CF31" s="131">
        <v>-2.1017150082984273</v>
      </c>
      <c r="CG31" s="131">
        <v>-2.5262557781201851</v>
      </c>
      <c r="CH31" s="131">
        <v>-0.87762749530633333</v>
      </c>
      <c r="CI31" s="131">
        <v>-1.1114026310009029</v>
      </c>
      <c r="CJ31" s="131">
        <v>-1.3261351739113578</v>
      </c>
      <c r="CK31" s="131">
        <v>-0.5902951811930387</v>
      </c>
      <c r="CL31" s="131">
        <v>-7.3884234125080023E-2</v>
      </c>
      <c r="CM31" s="131">
        <v>-9.2333647023876246E-3</v>
      </c>
      <c r="CN31" s="131">
        <v>5.6937194534029276E-2</v>
      </c>
      <c r="CO31" s="131">
        <v>0.23597496706192356</v>
      </c>
      <c r="CP31" s="131">
        <v>-7.7996231514436465E-2</v>
      </c>
      <c r="CQ31" s="131">
        <v>-0.29442307514636001</v>
      </c>
      <c r="CR31" s="131">
        <v>-1.5043635275905482E-2</v>
      </c>
      <c r="CS31" s="131">
        <v>0.2304289582272375</v>
      </c>
      <c r="CT31" s="131">
        <v>0.89771684706897259</v>
      </c>
      <c r="CU31" s="131">
        <v>1.004553901508412</v>
      </c>
      <c r="CV31" s="131">
        <v>1.1265823136303892</v>
      </c>
      <c r="CW31" s="131">
        <v>1.2253856102375604</v>
      </c>
      <c r="CX31" s="131"/>
      <c r="CY31" s="131"/>
      <c r="CZ31" s="131"/>
      <c r="DA31" s="131"/>
      <c r="DB31" s="131"/>
      <c r="DC31" s="131"/>
      <c r="DD31" s="131"/>
      <c r="DE31" s="131"/>
      <c r="DF31" s="131"/>
      <c r="DG31" s="12"/>
      <c r="DH31" s="12"/>
      <c r="DI31" s="173">
        <f t="shared" si="0"/>
        <v>3.1622691292875991</v>
      </c>
      <c r="DJ31" s="173">
        <f t="shared" si="1"/>
        <v>-2.5262557781201851</v>
      </c>
      <c r="DK31" s="173">
        <f t="shared" si="2"/>
        <v>0.58725209473700746</v>
      </c>
      <c r="DL31" s="173">
        <f t="shared" si="3"/>
        <v>0.97456692515059207</v>
      </c>
      <c r="DM31" s="173">
        <f t="shared" si="4"/>
        <v>1.0904673497909307</v>
      </c>
    </row>
    <row r="32" spans="1:117" x14ac:dyDescent="0.25">
      <c r="A32" s="18" t="s">
        <v>135</v>
      </c>
      <c r="B32" s="18" t="s">
        <v>136</v>
      </c>
      <c r="C32" s="18" t="s">
        <v>137</v>
      </c>
      <c r="D32" s="18">
        <v>1917.01</v>
      </c>
      <c r="E32" s="18" t="s">
        <v>138</v>
      </c>
      <c r="F32" s="18">
        <v>1917</v>
      </c>
      <c r="G32" s="18">
        <v>1964</v>
      </c>
      <c r="H32" s="18"/>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v>1</v>
      </c>
      <c r="AY32" s="131">
        <v>1</v>
      </c>
      <c r="AZ32" s="131">
        <v>1</v>
      </c>
      <c r="BA32" s="131">
        <v>1</v>
      </c>
      <c r="BB32" s="131">
        <v>1</v>
      </c>
      <c r="BC32" s="131">
        <v>0.91304347826086951</v>
      </c>
      <c r="BD32" s="131">
        <v>0.8896551724137931</v>
      </c>
      <c r="BE32" s="131">
        <v>0.8896551724137931</v>
      </c>
      <c r="BF32" s="131">
        <v>0.90031152647975066</v>
      </c>
      <c r="BG32" s="131">
        <v>0.89841269841269844</v>
      </c>
      <c r="BH32" s="131">
        <v>0.9197860962566845</v>
      </c>
      <c r="BI32" s="131">
        <v>0.74102564102564095</v>
      </c>
      <c r="BJ32" s="131">
        <v>0.92472501315426825</v>
      </c>
      <c r="BK32" s="131">
        <v>1.0346893359444542</v>
      </c>
      <c r="BL32" s="131">
        <v>0.80481124945304117</v>
      </c>
      <c r="BM32" s="131">
        <v>0.85450011672078252</v>
      </c>
      <c r="BN32" s="131">
        <v>0.98335392462453941</v>
      </c>
      <c r="BO32" s="131">
        <v>1.065535341914144</v>
      </c>
      <c r="BP32" s="131">
        <v>0.24504634023784266</v>
      </c>
      <c r="BQ32" s="131">
        <v>1.1221357745925782</v>
      </c>
      <c r="BR32" s="131">
        <v>1.4757479638532323</v>
      </c>
      <c r="BS32" s="131">
        <v>-0.43153204316106775</v>
      </c>
      <c r="BT32" s="131">
        <v>-0.59354824163373909</v>
      </c>
      <c r="BU32" s="131">
        <v>-0.32166091559700111</v>
      </c>
      <c r="BV32" s="131">
        <v>-0.97226673973282607</v>
      </c>
      <c r="BW32" s="131">
        <v>-1.8075836863526871</v>
      </c>
      <c r="BX32" s="131">
        <v>-2.1729536316663438</v>
      </c>
      <c r="BY32" s="131">
        <v>-2.1324085808580855</v>
      </c>
      <c r="BZ32" s="131">
        <v>-2.5277494491477954</v>
      </c>
      <c r="CA32" s="131">
        <v>-3.0885002866737654</v>
      </c>
      <c r="CB32" s="131">
        <v>-3.4348924228250697</v>
      </c>
      <c r="CC32" s="131">
        <v>-2.9654280870302343</v>
      </c>
      <c r="CD32" s="131">
        <v>-2.1453251783893985</v>
      </c>
      <c r="CE32" s="131">
        <v>-1.8362044649306872</v>
      </c>
      <c r="CF32" s="131">
        <v>-9.4499837882873443</v>
      </c>
      <c r="CG32" s="131">
        <v>-11.566120003102858</v>
      </c>
      <c r="CH32" s="131">
        <v>-9.587694727013611</v>
      </c>
      <c r="CI32" s="131">
        <v>-5.9256445352535501</v>
      </c>
      <c r="CJ32" s="131">
        <v>-7.2975428542013416</v>
      </c>
      <c r="CK32" s="131">
        <v>-5.1674755775126915</v>
      </c>
      <c r="CL32" s="131">
        <v>-4.5472414992292078</v>
      </c>
      <c r="CM32" s="131">
        <v>-1.9909995007879715</v>
      </c>
      <c r="CN32" s="131">
        <v>-0.8484122153951329</v>
      </c>
      <c r="CO32" s="131">
        <v>-0.78090483689036283</v>
      </c>
      <c r="CP32" s="131">
        <v>-0.5603234451671365</v>
      </c>
      <c r="CQ32" s="131">
        <v>-5.0693493179500615E-2</v>
      </c>
      <c r="CR32" s="131">
        <v>0.53581823361117642</v>
      </c>
      <c r="CS32" s="131">
        <v>0.50999924702365196</v>
      </c>
      <c r="CT32" s="131">
        <v>0.4620372045844367</v>
      </c>
      <c r="CU32" s="131">
        <v>0.28224311766456328</v>
      </c>
      <c r="CV32" s="131">
        <v>0.3572848687521577</v>
      </c>
      <c r="CW32" s="131">
        <v>0.5863042233812491</v>
      </c>
      <c r="CX32" s="131">
        <v>0.68777572747678617</v>
      </c>
      <c r="CY32" s="131">
        <v>0.76997566565403086</v>
      </c>
      <c r="CZ32" s="131"/>
      <c r="DA32" s="131"/>
      <c r="DB32" s="131"/>
      <c r="DC32" s="131"/>
      <c r="DD32" s="131"/>
      <c r="DE32" s="131"/>
      <c r="DF32" s="131"/>
      <c r="DG32" s="12"/>
      <c r="DH32" s="12"/>
      <c r="DI32" s="173">
        <f t="shared" si="0"/>
        <v>1.4757479638532323</v>
      </c>
      <c r="DJ32" s="173">
        <f t="shared" si="1"/>
        <v>-11.566120003102858</v>
      </c>
      <c r="DK32" s="173">
        <f t="shared" si="2"/>
        <v>-1.0805410568539493</v>
      </c>
      <c r="DL32" s="173">
        <f t="shared" si="3"/>
        <v>0.31976399320836046</v>
      </c>
      <c r="DM32" s="173">
        <f t="shared" si="4"/>
        <v>2.9616019030154801</v>
      </c>
    </row>
    <row r="33" spans="1:117" x14ac:dyDescent="0.25">
      <c r="A33" s="18" t="s">
        <v>139</v>
      </c>
      <c r="B33" s="18"/>
      <c r="C33" s="18" t="s">
        <v>140</v>
      </c>
      <c r="D33" s="18" t="s">
        <v>141</v>
      </c>
      <c r="E33" s="18" t="s">
        <v>142</v>
      </c>
      <c r="F33" s="18">
        <v>1935</v>
      </c>
      <c r="G33" s="18">
        <v>1940</v>
      </c>
      <c r="H33" s="18" t="s">
        <v>143</v>
      </c>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v>1.0915032679738561</v>
      </c>
      <c r="AF33" s="131">
        <v>1.0824175824175823</v>
      </c>
      <c r="AG33" s="131">
        <v>1.0942408376963351</v>
      </c>
      <c r="AH33" s="131">
        <v>1.1363636363636365</v>
      </c>
      <c r="AI33" s="131">
        <v>1.1538461538461537</v>
      </c>
      <c r="AJ33" s="131"/>
      <c r="AK33" s="131"/>
      <c r="AL33" s="131"/>
      <c r="AM33" s="131"/>
      <c r="AN33" s="131">
        <v>1.1446808510638298</v>
      </c>
      <c r="AO33" s="131">
        <v>0.97208121827411165</v>
      </c>
      <c r="AP33" s="131">
        <v>0.97647058823529409</v>
      </c>
      <c r="AQ33" s="131">
        <v>0.99717912552891397</v>
      </c>
      <c r="AR33" s="131">
        <v>1.0041095890410958</v>
      </c>
      <c r="AS33" s="131">
        <v>1.019099590723056</v>
      </c>
      <c r="AT33" s="131">
        <v>1.0081521739130435</v>
      </c>
      <c r="AU33" s="131">
        <v>1.0285326086956521</v>
      </c>
      <c r="AV33" s="131">
        <v>1.0720108695652173</v>
      </c>
      <c r="AW33" s="131">
        <v>1.1196969696969696</v>
      </c>
      <c r="AX33" s="131">
        <v>1.0818181818181818</v>
      </c>
      <c r="AY33" s="131">
        <v>1.1121212121212121</v>
      </c>
      <c r="AZ33" s="131">
        <v>1.1346998535871156</v>
      </c>
      <c r="BA33" s="131">
        <v>1.2171428571428571</v>
      </c>
      <c r="BB33" s="131">
        <v>1.2503276539973787</v>
      </c>
      <c r="BC33" s="131">
        <v>1.2252681764004767</v>
      </c>
      <c r="BD33" s="131">
        <v>1.2759407069555302</v>
      </c>
      <c r="BE33" s="131">
        <v>1.3969072164948453</v>
      </c>
      <c r="BF33" s="131">
        <v>1.4234741784037559</v>
      </c>
      <c r="BG33" s="131">
        <v>1.2461161079313163</v>
      </c>
      <c r="BH33" s="131">
        <v>1.2521008403361344</v>
      </c>
      <c r="BI33" s="131">
        <v>1.3114250614250613</v>
      </c>
      <c r="BJ33" s="131">
        <v>1.1696471725471242</v>
      </c>
      <c r="BK33" s="131">
        <v>2.4784230154501863</v>
      </c>
      <c r="BL33" s="131">
        <v>2.533498759305211</v>
      </c>
      <c r="BM33" s="131">
        <v>2.6845753899480069</v>
      </c>
      <c r="BN33" s="131">
        <v>3.2696245733788394</v>
      </c>
      <c r="BO33" s="131">
        <v>2.9395227198430858</v>
      </c>
      <c r="BP33" s="131">
        <v>0.75923718712753274</v>
      </c>
      <c r="BQ33" s="131">
        <v>0.74231542660155125</v>
      </c>
      <c r="BR33" s="131">
        <v>0.92131724484665656</v>
      </c>
      <c r="BS33" s="131">
        <v>1.155049504950495</v>
      </c>
      <c r="BT33" s="131">
        <v>1.1912973408541498</v>
      </c>
      <c r="BU33" s="131">
        <v>1.3498158863755918</v>
      </c>
      <c r="BV33" s="131">
        <v>1.6627798507462686</v>
      </c>
      <c r="BW33" s="131">
        <v>2.5047095761381475</v>
      </c>
      <c r="BX33" s="131">
        <v>2.6380706000166905</v>
      </c>
      <c r="BY33" s="131">
        <v>3.0654867256637166</v>
      </c>
      <c r="BZ33" s="131">
        <v>3.04539394747367</v>
      </c>
      <c r="CA33" s="131">
        <v>3.3169420403881458</v>
      </c>
      <c r="CB33" s="131">
        <v>3.5763058527375708</v>
      </c>
      <c r="CC33" s="131">
        <v>3.8555889313671945</v>
      </c>
      <c r="CD33" s="131">
        <v>3.9959365393448993</v>
      </c>
      <c r="CE33" s="131">
        <v>3.6857689742176851</v>
      </c>
      <c r="CF33" s="131">
        <v>3.7120031855852269</v>
      </c>
      <c r="CG33" s="131">
        <v>4.444308360678467</v>
      </c>
      <c r="CH33" s="131">
        <v>4.5791013838931907</v>
      </c>
      <c r="CI33" s="131">
        <v>4.4225900368350786</v>
      </c>
      <c r="CJ33" s="131">
        <v>4.6080642945459545</v>
      </c>
      <c r="CK33" s="131">
        <v>4.7725116110213941</v>
      </c>
      <c r="CL33" s="131">
        <v>5.1657686326980796</v>
      </c>
      <c r="CM33" s="131">
        <v>5.6681971578778212</v>
      </c>
      <c r="CN33" s="131">
        <v>6.3474813935929237</v>
      </c>
      <c r="CO33" s="131">
        <v>7.3993774401181804</v>
      </c>
      <c r="CP33" s="131">
        <v>5.7235166600976264</v>
      </c>
      <c r="CQ33" s="131">
        <v>8.0931867135245437</v>
      </c>
      <c r="CR33" s="131">
        <v>7.703012106367475</v>
      </c>
      <c r="CS33" s="131">
        <v>7.1392814534273885</v>
      </c>
      <c r="CT33" s="131">
        <v>5.5076160176314808</v>
      </c>
      <c r="CU33" s="131">
        <v>4.7787348666489065</v>
      </c>
      <c r="CV33" s="131">
        <v>5.1539217814323468</v>
      </c>
      <c r="CW33" s="131">
        <v>5.2586503259892767</v>
      </c>
      <c r="CX33" s="131">
        <v>5.6426073307080111</v>
      </c>
      <c r="CY33" s="131">
        <v>3.5210588877823112</v>
      </c>
      <c r="CZ33" s="131">
        <v>3.7697033898305086</v>
      </c>
      <c r="DA33" s="131">
        <v>4.8771966418105022</v>
      </c>
      <c r="DB33" s="131">
        <v>4.7946912580223069</v>
      </c>
      <c r="DC33" s="131">
        <v>4.0691333316535339</v>
      </c>
      <c r="DD33" s="131">
        <v>4.6828937933232408</v>
      </c>
      <c r="DE33" s="131">
        <v>2.0754554306058286</v>
      </c>
      <c r="DF33" s="131">
        <v>1.9170708416053075</v>
      </c>
      <c r="DG33" s="12"/>
      <c r="DH33" s="12"/>
      <c r="DI33" s="173">
        <f t="shared" si="0"/>
        <v>8.0931867135245437</v>
      </c>
      <c r="DJ33" s="173">
        <f t="shared" si="1"/>
        <v>0.74231542660155125</v>
      </c>
      <c r="DK33" s="173">
        <f t="shared" si="2"/>
        <v>2.8841601144247107</v>
      </c>
      <c r="DL33" s="173">
        <f t="shared" si="3"/>
        <v>2.4915662957941667</v>
      </c>
      <c r="DM33" s="173">
        <f t="shared" si="4"/>
        <v>1.9630373079468912</v>
      </c>
    </row>
    <row r="34" spans="1:117" x14ac:dyDescent="0.25">
      <c r="A34" s="18" t="s">
        <v>144</v>
      </c>
      <c r="B34" s="18"/>
      <c r="C34" s="18" t="s">
        <v>140</v>
      </c>
      <c r="D34" s="18" t="s">
        <v>145</v>
      </c>
      <c r="E34" s="18" t="s">
        <v>146</v>
      </c>
      <c r="F34" s="18">
        <v>1945</v>
      </c>
      <c r="G34" s="18">
        <v>1971</v>
      </c>
      <c r="H34" s="18"/>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v>1.0915032679738561</v>
      </c>
      <c r="AF34" s="131">
        <v>1.0824175824175823</v>
      </c>
      <c r="AG34" s="131">
        <v>1.0942408376963351</v>
      </c>
      <c r="AH34" s="131">
        <v>1.1363636363636365</v>
      </c>
      <c r="AI34" s="131">
        <v>1.1538461538461537</v>
      </c>
      <c r="AJ34" s="131"/>
      <c r="AK34" s="131"/>
      <c r="AL34" s="131"/>
      <c r="AM34" s="131"/>
      <c r="AN34" s="131">
        <v>1.1446808510638298</v>
      </c>
      <c r="AO34" s="131">
        <v>0.97208121827411165</v>
      </c>
      <c r="AP34" s="131">
        <v>0.97647058823529409</v>
      </c>
      <c r="AQ34" s="131">
        <v>0.99717912552891397</v>
      </c>
      <c r="AR34" s="131">
        <v>1.0041095890410958</v>
      </c>
      <c r="AS34" s="131">
        <v>1.019099590723056</v>
      </c>
      <c r="AT34" s="131">
        <v>1.0081521739130435</v>
      </c>
      <c r="AU34" s="131">
        <v>1.0285326086956521</v>
      </c>
      <c r="AV34" s="131">
        <v>1.0720108695652173</v>
      </c>
      <c r="AW34" s="131">
        <v>1.1196969696969696</v>
      </c>
      <c r="AX34" s="131">
        <v>1.0818181818181818</v>
      </c>
      <c r="AY34" s="131">
        <v>1.1121212121212121</v>
      </c>
      <c r="AZ34" s="131">
        <v>1.1346998535871156</v>
      </c>
      <c r="BA34" s="131">
        <v>1.2171428571428571</v>
      </c>
      <c r="BB34" s="131">
        <v>1.2503276539973787</v>
      </c>
      <c r="BC34" s="131">
        <v>1.2252681764004767</v>
      </c>
      <c r="BD34" s="131">
        <v>1.2759407069555302</v>
      </c>
      <c r="BE34" s="131">
        <v>1.3969072164948453</v>
      </c>
      <c r="BF34" s="131">
        <v>1.4234741784037559</v>
      </c>
      <c r="BG34" s="131">
        <v>1.2461161079313163</v>
      </c>
      <c r="BH34" s="131">
        <v>1.2521008403361344</v>
      </c>
      <c r="BI34" s="131">
        <v>1.3114250614250613</v>
      </c>
      <c r="BJ34" s="131">
        <v>1.1696471725471242</v>
      </c>
      <c r="BK34" s="131">
        <v>2.4784230154501863</v>
      </c>
      <c r="BL34" s="131">
        <v>2.533498759305211</v>
      </c>
      <c r="BM34" s="131">
        <v>2.6845753899480069</v>
      </c>
      <c r="BN34" s="131">
        <v>3.2696245733788394</v>
      </c>
      <c r="BO34" s="131">
        <v>2.9395227198430858</v>
      </c>
      <c r="BP34" s="131">
        <v>0.75923718712753274</v>
      </c>
      <c r="BQ34" s="131">
        <v>0.74231542660155125</v>
      </c>
      <c r="BR34" s="131">
        <v>0.92131724484665656</v>
      </c>
      <c r="BS34" s="131">
        <v>1.155049504950495</v>
      </c>
      <c r="BT34" s="131">
        <v>1.1912973408541498</v>
      </c>
      <c r="BU34" s="131">
        <v>1.3498158863755918</v>
      </c>
      <c r="BV34" s="131">
        <v>1.6627798507462686</v>
      </c>
      <c r="BW34" s="131">
        <v>2.5047095761381475</v>
      </c>
      <c r="BX34" s="131">
        <v>2.6380706000166905</v>
      </c>
      <c r="BY34" s="131">
        <v>3.0654867256637166</v>
      </c>
      <c r="BZ34" s="131">
        <v>3.04539394747367</v>
      </c>
      <c r="CA34" s="131">
        <v>3.3169420403881458</v>
      </c>
      <c r="CB34" s="131">
        <v>3.5763058527375708</v>
      </c>
      <c r="CC34" s="131">
        <v>3.8555889313671945</v>
      </c>
      <c r="CD34" s="131">
        <v>3.9959365393448993</v>
      </c>
      <c r="CE34" s="131">
        <v>3.6857689742176851</v>
      </c>
      <c r="CF34" s="131">
        <v>3.7120031855852269</v>
      </c>
      <c r="CG34" s="131">
        <v>4.444308360678467</v>
      </c>
      <c r="CH34" s="131">
        <v>4.5791013838931907</v>
      </c>
      <c r="CI34" s="131">
        <v>4.4225900368350786</v>
      </c>
      <c r="CJ34" s="131">
        <v>4.6080642945459545</v>
      </c>
      <c r="CK34" s="131">
        <v>4.7725116110213941</v>
      </c>
      <c r="CL34" s="131">
        <v>5.1657686326980796</v>
      </c>
      <c r="CM34" s="131">
        <v>5.6681971578778212</v>
      </c>
      <c r="CN34" s="131">
        <v>6.3474813935929237</v>
      </c>
      <c r="CO34" s="131">
        <v>7.3993774401181804</v>
      </c>
      <c r="CP34" s="131">
        <v>5.7235166600976264</v>
      </c>
      <c r="CQ34" s="131">
        <v>8.0931867135245437</v>
      </c>
      <c r="CR34" s="131">
        <v>7.703012106367475</v>
      </c>
      <c r="CS34" s="131">
        <v>7.1392814534273885</v>
      </c>
      <c r="CT34" s="131">
        <v>5.5076160176314808</v>
      </c>
      <c r="CU34" s="131">
        <v>4.7787348666489065</v>
      </c>
      <c r="CV34" s="131">
        <v>5.1539217814323468</v>
      </c>
      <c r="CW34" s="131">
        <v>5.2586503259892767</v>
      </c>
      <c r="CX34" s="131">
        <v>5.6426073307080111</v>
      </c>
      <c r="CY34" s="131">
        <v>3.5210588877823112</v>
      </c>
      <c r="CZ34" s="131">
        <v>3.7697033898305086</v>
      </c>
      <c r="DA34" s="131">
        <v>4.8771966418105022</v>
      </c>
      <c r="DB34" s="131">
        <v>4.7946912580223069</v>
      </c>
      <c r="DC34" s="131">
        <v>4.0691333316535339</v>
      </c>
      <c r="DD34" s="131">
        <v>4.6828937933232408</v>
      </c>
      <c r="DE34" s="131"/>
      <c r="DF34" s="131"/>
      <c r="DG34" s="12"/>
      <c r="DH34" s="12"/>
      <c r="DI34" s="173">
        <f t="shared" si="0"/>
        <v>8.0931867135245437</v>
      </c>
      <c r="DJ34" s="173">
        <f t="shared" si="1"/>
        <v>0.74231542660155125</v>
      </c>
      <c r="DK34" s="173">
        <f t="shared" si="2"/>
        <v>2.9081573300549577</v>
      </c>
      <c r="DL34" s="173">
        <f t="shared" si="3"/>
        <v>2.5191041677216792</v>
      </c>
      <c r="DM34" s="173">
        <f t="shared" si="4"/>
        <v>1.9838377251640436</v>
      </c>
    </row>
    <row r="35" spans="1:117" x14ac:dyDescent="0.25">
      <c r="A35" s="18" t="s">
        <v>147</v>
      </c>
      <c r="B35" s="18"/>
      <c r="C35" s="18" t="s">
        <v>148</v>
      </c>
      <c r="D35" s="18" t="s">
        <v>149</v>
      </c>
      <c r="E35" s="18" t="s">
        <v>47</v>
      </c>
      <c r="F35" s="18">
        <v>1983</v>
      </c>
      <c r="G35" s="18" t="s">
        <v>47</v>
      </c>
      <c r="H35" s="18"/>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v>1.0915032679738561</v>
      </c>
      <c r="AF35" s="131">
        <v>1.0824175824175823</v>
      </c>
      <c r="AG35" s="131">
        <v>1.0942408376963351</v>
      </c>
      <c r="AH35" s="131">
        <v>1.1363636363636365</v>
      </c>
      <c r="AI35" s="131">
        <v>1.1538461538461537</v>
      </c>
      <c r="AJ35" s="131"/>
      <c r="AK35" s="131"/>
      <c r="AL35" s="131"/>
      <c r="AM35" s="131"/>
      <c r="AN35" s="131">
        <v>1.1446808510638298</v>
      </c>
      <c r="AO35" s="131">
        <v>0.97208121827411165</v>
      </c>
      <c r="AP35" s="131">
        <v>0.97647058823529409</v>
      </c>
      <c r="AQ35" s="131">
        <v>0.99717912552891397</v>
      </c>
      <c r="AR35" s="131">
        <v>1.0041095890410958</v>
      </c>
      <c r="AS35" s="131">
        <v>1.019099590723056</v>
      </c>
      <c r="AT35" s="131">
        <v>1.0081521739130435</v>
      </c>
      <c r="AU35" s="131">
        <v>1.0285326086956521</v>
      </c>
      <c r="AV35" s="131">
        <v>1.0720108695652173</v>
      </c>
      <c r="AW35" s="131">
        <v>1.1196969696969696</v>
      </c>
      <c r="AX35" s="131">
        <v>1.0818181818181818</v>
      </c>
      <c r="AY35" s="131">
        <v>1.1121212121212121</v>
      </c>
      <c r="AZ35" s="131">
        <v>1.1346998535871156</v>
      </c>
      <c r="BA35" s="131">
        <v>1.2171428571428571</v>
      </c>
      <c r="BB35" s="131">
        <v>1.2503276539973787</v>
      </c>
      <c r="BC35" s="131">
        <v>1.2252681764004767</v>
      </c>
      <c r="BD35" s="131">
        <v>1.2759407069555302</v>
      </c>
      <c r="BE35" s="131">
        <v>1.3969072164948453</v>
      </c>
      <c r="BF35" s="131">
        <v>1.4234741784037559</v>
      </c>
      <c r="BG35" s="131">
        <v>1.2461161079313163</v>
      </c>
      <c r="BH35" s="131">
        <v>1.2521008403361344</v>
      </c>
      <c r="BI35" s="131">
        <v>1.3114250614250613</v>
      </c>
      <c r="BJ35" s="131">
        <v>1.1696471725471242</v>
      </c>
      <c r="BK35" s="131">
        <v>2.4784230154501863</v>
      </c>
      <c r="BL35" s="131">
        <v>2.533498759305211</v>
      </c>
      <c r="BM35" s="131">
        <v>2.6845753899480069</v>
      </c>
      <c r="BN35" s="131">
        <v>3.2696245733788394</v>
      </c>
      <c r="BO35" s="131">
        <v>2.9395227198430858</v>
      </c>
      <c r="BP35" s="131">
        <v>0.75923718712753274</v>
      </c>
      <c r="BQ35" s="131">
        <v>0.74231542660155125</v>
      </c>
      <c r="BR35" s="131">
        <v>0.92131724484665656</v>
      </c>
      <c r="BS35" s="131">
        <v>1.155049504950495</v>
      </c>
      <c r="BT35" s="131">
        <v>1.1912973408541498</v>
      </c>
      <c r="BU35" s="131">
        <v>1.3498158863755918</v>
      </c>
      <c r="BV35" s="131">
        <v>1.6627798507462686</v>
      </c>
      <c r="BW35" s="131">
        <v>2.5047095761381475</v>
      </c>
      <c r="BX35" s="131">
        <v>2.6380706000166905</v>
      </c>
      <c r="BY35" s="131">
        <v>3.0654867256637166</v>
      </c>
      <c r="BZ35" s="131">
        <v>3.04539394747367</v>
      </c>
      <c r="CA35" s="131">
        <v>3.3169420403881458</v>
      </c>
      <c r="CB35" s="131">
        <v>3.5763058527375708</v>
      </c>
      <c r="CC35" s="131">
        <v>3.8555889313671945</v>
      </c>
      <c r="CD35" s="131">
        <v>3.9959365393448993</v>
      </c>
      <c r="CE35" s="131">
        <v>3.6857689742176851</v>
      </c>
      <c r="CF35" s="131">
        <v>3.7120031855852269</v>
      </c>
      <c r="CG35" s="131">
        <v>4.444308360678467</v>
      </c>
      <c r="CH35" s="131">
        <v>4.5791013838931907</v>
      </c>
      <c r="CI35" s="131">
        <v>4.4225900368350786</v>
      </c>
      <c r="CJ35" s="131">
        <v>4.6080642945459545</v>
      </c>
      <c r="CK35" s="131">
        <v>4.7725116110213941</v>
      </c>
      <c r="CL35" s="131">
        <v>5.1657686326980796</v>
      </c>
      <c r="CM35" s="131">
        <v>5.6681971578778212</v>
      </c>
      <c r="CN35" s="131">
        <v>6.3474813935929237</v>
      </c>
      <c r="CO35" s="131">
        <v>7.3993774401181804</v>
      </c>
      <c r="CP35" s="131">
        <v>5.7235166600976264</v>
      </c>
      <c r="CQ35" s="131">
        <v>8.0931867135245437</v>
      </c>
      <c r="CR35" s="131">
        <v>7.703012106367475</v>
      </c>
      <c r="CS35" s="131">
        <v>7.1392814534273885</v>
      </c>
      <c r="CT35" s="131">
        <v>5.5076160176314808</v>
      </c>
      <c r="CU35" s="131">
        <v>4.7787348666489065</v>
      </c>
      <c r="CV35" s="131">
        <v>5.1539217814323468</v>
      </c>
      <c r="CW35" s="131">
        <v>5.2586503259892767</v>
      </c>
      <c r="CX35" s="131">
        <v>5.6426073307080111</v>
      </c>
      <c r="CY35" s="131">
        <v>3.5210588877823112</v>
      </c>
      <c r="CZ35" s="131">
        <v>3.7697033898305086</v>
      </c>
      <c r="DA35" s="131">
        <v>4.8771966418105022</v>
      </c>
      <c r="DB35" s="131">
        <v>4.7946912580223069</v>
      </c>
      <c r="DC35" s="131">
        <v>4.0691333316535339</v>
      </c>
      <c r="DD35" s="131">
        <v>4.6828937933232408</v>
      </c>
      <c r="DE35" s="131"/>
      <c r="DF35" s="131"/>
      <c r="DG35" s="12"/>
      <c r="DH35" s="12"/>
      <c r="DI35" s="173">
        <f t="shared" si="0"/>
        <v>8.0931867135245437</v>
      </c>
      <c r="DJ35" s="173">
        <f t="shared" si="1"/>
        <v>0.74231542660155125</v>
      </c>
      <c r="DK35" s="173">
        <f t="shared" si="2"/>
        <v>2.9081573300549577</v>
      </c>
      <c r="DL35" s="173">
        <f t="shared" si="3"/>
        <v>2.5191041677216792</v>
      </c>
      <c r="DM35" s="173">
        <f t="shared" si="4"/>
        <v>1.9838377251640436</v>
      </c>
    </row>
    <row r="36" spans="1:117" x14ac:dyDescent="0.25">
      <c r="A36" s="18" t="s">
        <v>150</v>
      </c>
      <c r="B36" s="18"/>
      <c r="C36" s="18" t="s">
        <v>151</v>
      </c>
      <c r="D36" s="18">
        <v>1898.01</v>
      </c>
      <c r="E36" s="18" t="s">
        <v>152</v>
      </c>
      <c r="F36" s="18">
        <v>1898</v>
      </c>
      <c r="G36" s="18">
        <v>1915</v>
      </c>
      <c r="H36" s="18"/>
      <c r="I36" s="19">
        <v>0.50168810470000003</v>
      </c>
      <c r="J36" s="19">
        <v>0.67472809106133902</v>
      </c>
      <c r="K36" s="19">
        <v>0.35612338877599498</v>
      </c>
      <c r="L36" s="19">
        <v>0.42447727345648301</v>
      </c>
      <c r="M36" s="19">
        <v>0.29903951493439301</v>
      </c>
      <c r="N36" s="19">
        <v>0.39876977937452901</v>
      </c>
      <c r="O36" s="19">
        <v>0.52301613033828798</v>
      </c>
      <c r="P36" s="19">
        <v>0.40682938842873101</v>
      </c>
      <c r="Q36" s="19">
        <v>0.47519505938463702</v>
      </c>
      <c r="R36" s="133"/>
      <c r="S36" s="133"/>
      <c r="T36" s="133"/>
      <c r="U36" s="133"/>
      <c r="V36" s="133"/>
      <c r="W36" s="133"/>
      <c r="X36" s="133"/>
      <c r="Y36" s="133"/>
      <c r="Z36" s="133"/>
      <c r="AA36" s="133"/>
      <c r="AB36" s="133"/>
      <c r="AC36" s="133"/>
      <c r="AD36" s="131"/>
      <c r="AE36" s="131"/>
      <c r="AF36" s="131"/>
      <c r="AG36" s="131"/>
      <c r="AH36" s="131"/>
      <c r="AI36" s="131"/>
      <c r="AJ36" s="131"/>
      <c r="AK36" s="131"/>
      <c r="AL36" s="131"/>
      <c r="AM36" s="131"/>
      <c r="AN36" s="131"/>
      <c r="AO36" s="131"/>
      <c r="AP36" s="131"/>
      <c r="AQ36" s="131" t="s">
        <v>414</v>
      </c>
      <c r="AR36" s="131">
        <v>0.62802477341389729</v>
      </c>
      <c r="AS36" s="131">
        <v>0.60614411552346581</v>
      </c>
      <c r="AT36" s="131">
        <v>0.57959786293294036</v>
      </c>
      <c r="AU36" s="131">
        <v>0.55457077162899449</v>
      </c>
      <c r="AV36" s="131">
        <v>0.55274590288315628</v>
      </c>
      <c r="AW36" s="131">
        <v>0.53890014204545456</v>
      </c>
      <c r="AX36" s="131">
        <v>0.50031989763275753</v>
      </c>
      <c r="AY36" s="131">
        <v>0.39723557692307693</v>
      </c>
      <c r="AZ36" s="131">
        <v>0.1932775261324042</v>
      </c>
      <c r="BA36" s="131">
        <v>0.12262433920704846</v>
      </c>
      <c r="BB36" s="131">
        <v>0.13728132036847493</v>
      </c>
      <c r="BC36" s="131">
        <v>0.11128693234476369</v>
      </c>
      <c r="BD36" s="131">
        <v>7.9751296958855106E-2</v>
      </c>
      <c r="BE36" s="131">
        <v>4.6463943309712374E-2</v>
      </c>
      <c r="BF36" s="131">
        <v>4.8634730086825215E-2</v>
      </c>
      <c r="BG36" s="131">
        <v>4.908711376404494E-2</v>
      </c>
      <c r="BH36" s="131">
        <v>2.6582633957391862E-2</v>
      </c>
      <c r="BI36" s="131">
        <v>1.489966757328498E-2</v>
      </c>
      <c r="BJ36" s="131">
        <v>9.5393734123624032E-3</v>
      </c>
      <c r="BK36" s="131">
        <v>3.2866738025153878E-2</v>
      </c>
      <c r="BL36" s="131">
        <v>0.11852106414169331</v>
      </c>
      <c r="BM36" s="131">
        <v>0.1200526327236347</v>
      </c>
      <c r="BN36" s="131">
        <v>0.11502963093352109</v>
      </c>
      <c r="BO36" s="131">
        <v>0.13340147929526519</v>
      </c>
      <c r="BP36" s="131">
        <v>0.11404243751193922</v>
      </c>
      <c r="BQ36" s="131">
        <v>6.7344435452957985E-2</v>
      </c>
      <c r="BR36" s="131">
        <v>9.3886868686868657E-2</v>
      </c>
      <c r="BS36" s="131">
        <v>0.2270545861091261</v>
      </c>
      <c r="BT36" s="131">
        <v>0.37320652898067957</v>
      </c>
      <c r="BU36" s="131">
        <v>0.41011838572105508</v>
      </c>
      <c r="BV36" s="131">
        <v>0.38055543228568445</v>
      </c>
      <c r="BW36" s="131">
        <v>0.2464511268826218</v>
      </c>
      <c r="BX36" s="131">
        <v>0.14228876632563098</v>
      </c>
      <c r="BY36" s="131">
        <v>4.0296452644013624E-2</v>
      </c>
      <c r="BZ36" s="131">
        <v>8.4513537923480396E-3</v>
      </c>
      <c r="CA36" s="131">
        <v>4.1552398721910161E-2</v>
      </c>
      <c r="CB36" s="131">
        <v>3.1788194166893158E-2</v>
      </c>
      <c r="CC36" s="131">
        <v>3.238865469208211E-2</v>
      </c>
      <c r="CD36" s="131">
        <v>2.589168228301672E-2</v>
      </c>
      <c r="CE36" s="131">
        <v>2.9155782563541763E-2</v>
      </c>
      <c r="CF36" s="131">
        <v>2.9304267969028658E-2</v>
      </c>
      <c r="CG36" s="131">
        <v>7.1940842287266882E-2</v>
      </c>
      <c r="CH36" s="131">
        <v>6.5657453757703571E-2</v>
      </c>
      <c r="CI36" s="131">
        <v>8.5044424401757773E-2</v>
      </c>
      <c r="CJ36" s="131">
        <v>0.18066134082001215</v>
      </c>
      <c r="CK36" s="131">
        <v>0.36504641175289393</v>
      </c>
      <c r="CL36" s="131">
        <v>0.35134536373157177</v>
      </c>
      <c r="CM36" s="131">
        <v>0.39750229872374859</v>
      </c>
      <c r="CN36" s="131">
        <v>0.46817109534858437</v>
      </c>
      <c r="CO36" s="131">
        <v>0.50387822965099183</v>
      </c>
      <c r="CP36" s="131">
        <v>0.55947118306275978</v>
      </c>
      <c r="CQ36" s="131">
        <v>0.64301802969679556</v>
      </c>
      <c r="CR36" s="131">
        <v>0.72644294299068402</v>
      </c>
      <c r="CS36" s="131">
        <v>0.96998822085461334</v>
      </c>
      <c r="CT36" s="131">
        <v>1.1674166877583736</v>
      </c>
      <c r="CU36" s="131">
        <v>1.244185888052189</v>
      </c>
      <c r="CV36" s="131">
        <v>1.228604398505013</v>
      </c>
      <c r="CW36" s="131">
        <v>1.252961752692165</v>
      </c>
      <c r="CX36" s="131">
        <v>1.3230813761348656</v>
      </c>
      <c r="CY36" s="131">
        <v>1.3376283948723271</v>
      </c>
      <c r="CZ36" s="131">
        <v>1.2386758430832761</v>
      </c>
      <c r="DA36" s="131">
        <v>1.0145804981358157</v>
      </c>
      <c r="DB36" s="131">
        <v>1.067900104715046</v>
      </c>
      <c r="DC36" s="131">
        <v>1.053681550068587</v>
      </c>
      <c r="DD36" s="131">
        <v>1.08873370969641</v>
      </c>
      <c r="DE36" s="131">
        <v>1.1121062526189422</v>
      </c>
      <c r="DF36" s="131">
        <v>1.1239382528254955</v>
      </c>
      <c r="DG36" s="12"/>
      <c r="DH36" s="12"/>
      <c r="DI36" s="173">
        <f t="shared" si="0"/>
        <v>1.3376283948723271</v>
      </c>
      <c r="DJ36" s="173">
        <f t="shared" si="1"/>
        <v>8.4513537923480396E-3</v>
      </c>
      <c r="DK36" s="173">
        <f t="shared" si="2"/>
        <v>0.43042297495657711</v>
      </c>
      <c r="DL36" s="173">
        <f t="shared" si="3"/>
        <v>0.36912647036678675</v>
      </c>
      <c r="DM36" s="173">
        <f t="shared" si="4"/>
        <v>0.40059322360090949</v>
      </c>
    </row>
    <row r="37" spans="1:117" x14ac:dyDescent="0.25">
      <c r="A37" s="18" t="s">
        <v>153</v>
      </c>
      <c r="B37" s="18"/>
      <c r="C37" s="18" t="s">
        <v>154</v>
      </c>
      <c r="D37" s="18" t="s">
        <v>155</v>
      </c>
      <c r="E37" s="18" t="s">
        <v>156</v>
      </c>
      <c r="F37" s="18">
        <v>1932</v>
      </c>
      <c r="G37" s="18">
        <v>1948</v>
      </c>
      <c r="H37" s="18"/>
      <c r="I37" s="131"/>
      <c r="J37" s="131"/>
      <c r="K37" s="131"/>
      <c r="L37" s="131"/>
      <c r="M37" s="131"/>
      <c r="N37" s="131"/>
      <c r="O37" s="131"/>
      <c r="P37" s="131"/>
      <c r="Q37" s="131"/>
      <c r="R37" s="131"/>
      <c r="S37" s="131"/>
      <c r="T37" s="131"/>
      <c r="U37" s="131"/>
      <c r="V37" s="131"/>
      <c r="W37" s="131"/>
      <c r="X37" s="131"/>
      <c r="Y37" s="131"/>
      <c r="Z37" s="131"/>
      <c r="AA37" s="131"/>
      <c r="AB37" s="131">
        <v>1.032170341497697</v>
      </c>
      <c r="AC37" s="131">
        <v>1.0661263474653615</v>
      </c>
      <c r="AD37" s="131">
        <v>1.12979198531727</v>
      </c>
      <c r="AE37" s="131">
        <v>1.1329853537584027</v>
      </c>
      <c r="AF37" s="131">
        <v>1.0571063701051968</v>
      </c>
      <c r="AG37" s="131">
        <v>1.0679887920050399</v>
      </c>
      <c r="AH37" s="131">
        <v>1.0356949760592229</v>
      </c>
      <c r="AI37" s="131">
        <v>1.067110303580532</v>
      </c>
      <c r="AJ37" s="131">
        <v>1.0911440274528634</v>
      </c>
      <c r="AK37" s="131">
        <v>1.0527669376753073</v>
      </c>
      <c r="AL37" s="131">
        <v>1.0364101434415522</v>
      </c>
      <c r="AM37" s="131">
        <v>1.041392828937727</v>
      </c>
      <c r="AN37" s="131">
        <v>1.0626423579448894</v>
      </c>
      <c r="AO37" s="131">
        <v>1.0928931478682242</v>
      </c>
      <c r="AP37" s="131">
        <v>1.1348986832918992</v>
      </c>
      <c r="AQ37" s="131">
        <v>1.145282379893467</v>
      </c>
      <c r="AR37" s="131">
        <v>0.98259369012279074</v>
      </c>
      <c r="AS37" s="131">
        <v>0.94760820045558081</v>
      </c>
      <c r="AT37" s="131">
        <v>1.0074999999999998</v>
      </c>
      <c r="AU37" s="131">
        <v>1.1687657430730478</v>
      </c>
      <c r="AV37" s="131">
        <v>1.3827956989247314</v>
      </c>
      <c r="AW37" s="131">
        <v>1.6306483300589392</v>
      </c>
      <c r="AX37" s="131">
        <v>1.9212454212454213</v>
      </c>
      <c r="AY37" s="131">
        <v>2.1504273504273503</v>
      </c>
      <c r="AZ37" s="131">
        <v>1.4740157480314962</v>
      </c>
      <c r="BA37" s="131">
        <v>1.2609756097560976</v>
      </c>
      <c r="BB37" s="131">
        <v>1.1312910284463895</v>
      </c>
      <c r="BC37" s="131">
        <v>1.0167785234899329</v>
      </c>
      <c r="BD37" s="131">
        <v>0.85551763367463018</v>
      </c>
      <c r="BE37" s="131">
        <v>0.70160427807486636</v>
      </c>
      <c r="BF37" s="131">
        <v>0.91651542649727769</v>
      </c>
      <c r="BG37" s="131">
        <v>0.74233128834355833</v>
      </c>
      <c r="BH37" s="131">
        <v>0.61578971533516991</v>
      </c>
      <c r="BI37" s="131">
        <v>0.74350966499277704</v>
      </c>
      <c r="BJ37" s="131">
        <v>0.70918116683725696</v>
      </c>
      <c r="BK37" s="131">
        <v>0.84929303337340423</v>
      </c>
      <c r="BL37" s="131">
        <v>0.82751738897806304</v>
      </c>
      <c r="BM37" s="131">
        <v>0.70769089151746678</v>
      </c>
      <c r="BN37" s="131">
        <v>0.85605113113849551</v>
      </c>
      <c r="BO37" s="131">
        <v>0.94759553706799371</v>
      </c>
      <c r="BP37" s="131">
        <v>1.1900850433924477</v>
      </c>
      <c r="BQ37" s="131">
        <v>2.0465607989563184</v>
      </c>
      <c r="BR37" s="131">
        <v>1.3865584722197932</v>
      </c>
      <c r="BS37" s="131">
        <v>1.8666767596135319</v>
      </c>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v>0.80744946819780494</v>
      </c>
      <c r="CV37" s="131">
        <v>0.40611974163990522</v>
      </c>
      <c r="CW37" s="131">
        <v>0.85904745598264987</v>
      </c>
      <c r="CX37" s="131">
        <v>1.3479814915094208</v>
      </c>
      <c r="CY37" s="131">
        <v>1.4029394100600581</v>
      </c>
      <c r="CZ37" s="131"/>
      <c r="DA37" s="131"/>
      <c r="DB37" s="131"/>
      <c r="DC37" s="131"/>
      <c r="DD37" s="131"/>
      <c r="DE37" s="131"/>
      <c r="DF37" s="131"/>
      <c r="DG37" s="12"/>
      <c r="DH37" s="12"/>
      <c r="DI37" s="173">
        <f t="shared" si="0"/>
        <v>2.1504273504273503</v>
      </c>
      <c r="DJ37" s="173">
        <f t="shared" si="1"/>
        <v>0.40611974163990522</v>
      </c>
      <c r="DK37" s="173">
        <f t="shared" si="2"/>
        <v>1.1042258391373334</v>
      </c>
      <c r="DL37" s="173">
        <f t="shared" si="3"/>
        <v>1.0571063701051968</v>
      </c>
      <c r="DM37" s="173">
        <f t="shared" si="4"/>
        <v>0.35031560803408435</v>
      </c>
    </row>
    <row r="38" spans="1:117" x14ac:dyDescent="0.25">
      <c r="A38" s="18" t="s">
        <v>157</v>
      </c>
      <c r="B38" s="18"/>
      <c r="C38" s="18" t="s">
        <v>158</v>
      </c>
      <c r="D38" s="18" t="s">
        <v>159</v>
      </c>
      <c r="E38" s="18" t="s">
        <v>160</v>
      </c>
      <c r="F38" s="18">
        <v>1927</v>
      </c>
      <c r="G38" s="18">
        <v>1942</v>
      </c>
      <c r="H38" s="18"/>
      <c r="I38" s="131"/>
      <c r="J38" s="131"/>
      <c r="K38" s="131"/>
      <c r="L38" s="131"/>
      <c r="M38" s="131"/>
      <c r="N38" s="131"/>
      <c r="O38" s="131"/>
      <c r="P38" s="131"/>
      <c r="Q38" s="131"/>
      <c r="R38" s="131"/>
      <c r="S38" s="131"/>
      <c r="T38" s="131"/>
      <c r="U38" s="131"/>
      <c r="V38" s="131"/>
      <c r="W38" s="131"/>
      <c r="X38" s="131">
        <v>1.0035492851258494</v>
      </c>
      <c r="Y38" s="131">
        <v>1.0132629545152858</v>
      </c>
      <c r="Z38" s="131">
        <v>0.7142972221608288</v>
      </c>
      <c r="AA38" s="131">
        <v>1.1707247381011379</v>
      </c>
      <c r="AB38" s="131">
        <v>1.1728656366046848</v>
      </c>
      <c r="AC38" s="131">
        <v>1.1700275680234757</v>
      </c>
      <c r="AD38" s="131">
        <v>1.1659069777593487</v>
      </c>
      <c r="AE38" s="131">
        <v>1.1525614715568908</v>
      </c>
      <c r="AF38" s="131">
        <v>1.1453452816617511</v>
      </c>
      <c r="AG38" s="131">
        <v>1.1172590172288241</v>
      </c>
      <c r="AH38" s="131">
        <v>1.1088346050733746</v>
      </c>
      <c r="AI38" s="131">
        <v>1.1224515248876887</v>
      </c>
      <c r="AJ38" s="131">
        <v>1.1135348631763906</v>
      </c>
      <c r="AK38" s="131">
        <v>1.1013367718270055</v>
      </c>
      <c r="AL38" s="131"/>
      <c r="AM38" s="131"/>
      <c r="AN38" s="131"/>
      <c r="AO38" s="131"/>
      <c r="AP38" s="131"/>
      <c r="AQ38" s="131">
        <v>2.7883597883597888</v>
      </c>
      <c r="AR38" s="131">
        <v>3.0728643216080402</v>
      </c>
      <c r="AS38" s="131">
        <v>3.2740046838407495</v>
      </c>
      <c r="AT38" s="131">
        <v>2.6502242152466366</v>
      </c>
      <c r="AU38" s="131">
        <v>2.3102040816326532</v>
      </c>
      <c r="AV38" s="131">
        <v>2.1941391941391939</v>
      </c>
      <c r="AW38" s="131">
        <v>2.7697228144989343</v>
      </c>
      <c r="AX38" s="131">
        <v>2.1162790697674421</v>
      </c>
      <c r="AY38" s="131">
        <v>1.8824626865671643</v>
      </c>
      <c r="AZ38" s="131">
        <v>1.8279386712095398</v>
      </c>
      <c r="BA38" s="131">
        <v>2.1023166023166024</v>
      </c>
      <c r="BB38" s="131">
        <v>2.3061630218687874</v>
      </c>
      <c r="BC38" s="131">
        <v>1.5621621621621622</v>
      </c>
      <c r="BD38" s="131">
        <v>1.5280898876404496</v>
      </c>
      <c r="BE38" s="131">
        <v>1.4935972060535507</v>
      </c>
      <c r="BF38" s="131">
        <v>1.3982642237222758</v>
      </c>
      <c r="BG38" s="131">
        <v>2.8806509945750456</v>
      </c>
      <c r="BH38" s="131">
        <v>1.3357664233576643</v>
      </c>
      <c r="BI38" s="131">
        <v>1.5148886391042204</v>
      </c>
      <c r="BJ38" s="131">
        <v>1.3316500816872123</v>
      </c>
      <c r="BK38" s="131">
        <v>1.5670490670352455</v>
      </c>
      <c r="BL38" s="131">
        <v>1.8952804107424961</v>
      </c>
      <c r="BM38" s="131">
        <v>1.6790283400809713</v>
      </c>
      <c r="BN38" s="131">
        <v>2.0470540845373009</v>
      </c>
      <c r="BO38" s="131">
        <v>2.1101372137311394</v>
      </c>
      <c r="BP38" s="131">
        <v>1.8514864300626304</v>
      </c>
      <c r="BQ38" s="131">
        <v>1.8822162444892772</v>
      </c>
      <c r="BR38" s="131">
        <v>2.1475378669824843</v>
      </c>
      <c r="BS38" s="131">
        <v>2.6520567260500556</v>
      </c>
      <c r="BT38" s="131">
        <v>2.8877826767173942</v>
      </c>
      <c r="BU38" s="131">
        <v>2.4819006293733628</v>
      </c>
      <c r="BV38" s="131">
        <v>1.561297909957694</v>
      </c>
      <c r="BW38" s="131">
        <v>1.8998820345569358</v>
      </c>
      <c r="BX38" s="131">
        <v>1.8906959817282833</v>
      </c>
      <c r="BY38" s="131">
        <v>1.861828483014403</v>
      </c>
      <c r="BZ38" s="131">
        <v>2.0929436732704438</v>
      </c>
      <c r="CA38" s="131">
        <v>2.0873670983955157</v>
      </c>
      <c r="CB38" s="131">
        <v>2.1675300475170034</v>
      </c>
      <c r="CC38" s="131">
        <v>1.9990530973451326</v>
      </c>
      <c r="CD38" s="131">
        <v>2.3608742179782678</v>
      </c>
      <c r="CE38" s="131">
        <v>2.3894463411013804</v>
      </c>
      <c r="CF38" s="131">
        <v>1.7569217069662304</v>
      </c>
      <c r="CG38" s="131">
        <v>1.8873250338644134</v>
      </c>
      <c r="CH38" s="131">
        <v>2.100644050503762</v>
      </c>
      <c r="CI38" s="131">
        <v>0.8985976065818998</v>
      </c>
      <c r="CJ38" s="131">
        <v>2.4121712193748244</v>
      </c>
      <c r="CK38" s="131">
        <v>2.1884145382073736</v>
      </c>
      <c r="CL38" s="131">
        <v>2.6148018926540169</v>
      </c>
      <c r="CM38" s="131">
        <v>2.1677537815860806</v>
      </c>
      <c r="CN38" s="131">
        <v>1.7693547155402825</v>
      </c>
      <c r="CO38" s="131">
        <v>2.1201809210526319</v>
      </c>
      <c r="CP38" s="131"/>
      <c r="CQ38" s="131"/>
      <c r="CR38" s="131"/>
      <c r="CS38" s="131"/>
      <c r="CT38" s="131"/>
      <c r="CU38" s="131"/>
      <c r="CV38" s="131"/>
      <c r="CW38" s="131"/>
      <c r="CX38" s="131"/>
      <c r="CY38" s="131"/>
      <c r="CZ38" s="131"/>
      <c r="DA38" s="131"/>
      <c r="DB38" s="131"/>
      <c r="DC38" s="131"/>
      <c r="DD38" s="131"/>
      <c r="DE38" s="131"/>
      <c r="DF38" s="131"/>
      <c r="DG38" s="12"/>
      <c r="DH38" s="12"/>
      <c r="DI38" s="173">
        <f t="shared" si="0"/>
        <v>3.2740046838407495</v>
      </c>
      <c r="DJ38" s="173">
        <f t="shared" si="1"/>
        <v>0.7142972221608288</v>
      </c>
      <c r="DK38" s="173">
        <f t="shared" si="2"/>
        <v>1.8621587804316857</v>
      </c>
      <c r="DL38" s="173">
        <f t="shared" si="3"/>
        <v>1.8873250338644134</v>
      </c>
      <c r="DM38" s="173">
        <f t="shared" si="4"/>
        <v>0.58857216514791999</v>
      </c>
    </row>
    <row r="39" spans="1:117" x14ac:dyDescent="0.25">
      <c r="A39" s="18" t="s">
        <v>161</v>
      </c>
      <c r="B39" s="18" t="s">
        <v>162</v>
      </c>
      <c r="C39" s="18" t="s">
        <v>163</v>
      </c>
      <c r="D39" s="18" t="s">
        <v>164</v>
      </c>
      <c r="E39" s="18" t="s">
        <v>165</v>
      </c>
      <c r="F39" s="18">
        <v>1927</v>
      </c>
      <c r="G39" s="18">
        <v>1947</v>
      </c>
      <c r="H39" s="18"/>
      <c r="I39" s="131"/>
      <c r="J39" s="131"/>
      <c r="K39" s="131"/>
      <c r="L39" s="131"/>
      <c r="M39" s="131"/>
      <c r="N39" s="131"/>
      <c r="O39" s="131"/>
      <c r="P39" s="131"/>
      <c r="Q39" s="131"/>
      <c r="R39" s="131"/>
      <c r="S39" s="131"/>
      <c r="T39" s="131"/>
      <c r="U39" s="131"/>
      <c r="V39" s="131"/>
      <c r="W39" s="131">
        <v>0.96480111321903506</v>
      </c>
      <c r="X39" s="131">
        <v>0.99256425100018797</v>
      </c>
      <c r="Y39" s="131">
        <v>1.0319418994441369</v>
      </c>
      <c r="Z39" s="131">
        <v>1.0659989401451007</v>
      </c>
      <c r="AA39" s="131">
        <v>1.0995569881477865</v>
      </c>
      <c r="AB39" s="131">
        <v>1.1977520386197649</v>
      </c>
      <c r="AC39" s="131">
        <v>1.1567305218563497</v>
      </c>
      <c r="AD39" s="131">
        <v>1.1592657208253194</v>
      </c>
      <c r="AE39" s="131">
        <v>0.96064515539233475</v>
      </c>
      <c r="AF39" s="131">
        <v>0.94684585735071369</v>
      </c>
      <c r="AG39" s="131">
        <v>1.0520945886055355</v>
      </c>
      <c r="AH39" s="131">
        <v>1.0339781666756411</v>
      </c>
      <c r="AI39" s="131">
        <v>0.87880297019247489</v>
      </c>
      <c r="AJ39" s="131">
        <v>1.08139423857414</v>
      </c>
      <c r="AK39" s="131">
        <v>1.0660779678172789</v>
      </c>
      <c r="AL39" s="131">
        <v>1.0516595048765038</v>
      </c>
      <c r="AM39" s="131">
        <v>1.0547076431659581</v>
      </c>
      <c r="AN39" s="131">
        <v>1.0572791366601295</v>
      </c>
      <c r="AO39" s="131">
        <v>1.0841936995359451</v>
      </c>
      <c r="AP39" s="131">
        <v>1.0980706868749912</v>
      </c>
      <c r="AQ39" s="131">
        <v>1.076073180158329</v>
      </c>
      <c r="AR39" s="131">
        <v>0.98298047701723923</v>
      </c>
      <c r="AS39" s="131">
        <v>1.2301165959395821</v>
      </c>
      <c r="AT39" s="131">
        <v>1.6259531659018518</v>
      </c>
      <c r="AU39" s="131">
        <v>1.5702759563509006</v>
      </c>
      <c r="AV39" s="131">
        <v>0</v>
      </c>
      <c r="AW39" s="131">
        <v>0</v>
      </c>
      <c r="AX39" s="131">
        <v>0.33333333333333337</v>
      </c>
      <c r="AY39" s="131">
        <v>0.25</v>
      </c>
      <c r="AZ39" s="131">
        <v>0.25</v>
      </c>
      <c r="BA39" s="131">
        <v>0.5</v>
      </c>
      <c r="BB39" s="131">
        <v>0.39999999999999997</v>
      </c>
      <c r="BC39" s="131">
        <v>0.66666666666666674</v>
      </c>
      <c r="BD39" s="131">
        <v>0.8</v>
      </c>
      <c r="BE39" s="131">
        <v>1.5625</v>
      </c>
      <c r="BF39" s="131">
        <v>1.407981818181818</v>
      </c>
      <c r="BG39" s="131">
        <v>1.4030172413793103</v>
      </c>
      <c r="BH39" s="131">
        <v>1.4561068702290076</v>
      </c>
      <c r="BI39" s="131">
        <v>1.4103282442748091</v>
      </c>
      <c r="BJ39" s="131">
        <v>1.432035087719298</v>
      </c>
      <c r="BK39" s="131">
        <v>1.1330792079207921</v>
      </c>
      <c r="BL39" s="131">
        <v>0.68490526315789468</v>
      </c>
      <c r="BM39" s="131">
        <v>0.56338842975206616</v>
      </c>
      <c r="BN39" s="131">
        <v>0.65918543956043962</v>
      </c>
      <c r="BO39" s="131">
        <v>0.64185749999999997</v>
      </c>
      <c r="BP39" s="131">
        <v>0.7888262277951934</v>
      </c>
      <c r="BQ39" s="131">
        <v>0.55537683664649951</v>
      </c>
      <c r="BR39" s="131">
        <v>0.42833526850507991</v>
      </c>
      <c r="BS39" s="131">
        <v>0.44510242454230586</v>
      </c>
      <c r="BT39" s="131">
        <v>0.28372304374614904</v>
      </c>
      <c r="BU39" s="131">
        <v>0.436207257127536</v>
      </c>
      <c r="BV39" s="131">
        <v>0.45544547168943472</v>
      </c>
      <c r="BW39" s="131">
        <v>0.51604159549026307</v>
      </c>
      <c r="BX39" s="131">
        <v>0.53376243974096371</v>
      </c>
      <c r="BY39" s="131">
        <v>0.58440458867116007</v>
      </c>
      <c r="BZ39" s="131">
        <v>0.47614940871070083</v>
      </c>
      <c r="CA39" s="131">
        <v>0.41390319464629155</v>
      </c>
      <c r="CB39" s="131">
        <v>0.47307020939644556</v>
      </c>
      <c r="CC39" s="131">
        <v>0.58759039074291464</v>
      </c>
      <c r="CD39" s="131">
        <v>0.6441140288788223</v>
      </c>
      <c r="CE39" s="131">
        <v>0.47074427252805634</v>
      </c>
      <c r="CF39" s="131">
        <v>0.61257253478523899</v>
      </c>
      <c r="CG39" s="131">
        <v>0.66790374701036415</v>
      </c>
      <c r="CH39" s="131">
        <v>0.68169479695431467</v>
      </c>
      <c r="CI39" s="131">
        <v>0.56242454682434595</v>
      </c>
      <c r="CJ39" s="131">
        <v>0.60770346868204339</v>
      </c>
      <c r="CK39" s="131">
        <v>0.70142322097378274</v>
      </c>
      <c r="CL39" s="131">
        <v>1.2431925666858068</v>
      </c>
      <c r="CM39" s="131">
        <v>1.4049384240266274</v>
      </c>
      <c r="CN39" s="131">
        <v>1.2417579201892022</v>
      </c>
      <c r="CO39" s="131">
        <v>1.4445859232739731</v>
      </c>
      <c r="CP39" s="131">
        <v>1.1618071255827871</v>
      </c>
      <c r="CQ39" s="131">
        <v>1.1579164870022056</v>
      </c>
      <c r="CR39" s="131">
        <v>1.2627587429373315</v>
      </c>
      <c r="CS39" s="131">
        <v>1.6560642460549386</v>
      </c>
      <c r="CT39" s="131">
        <v>1.8087409811726056</v>
      </c>
      <c r="CU39" s="131">
        <v>2.3693614288048361</v>
      </c>
      <c r="CV39" s="131">
        <v>2.9602401852363838</v>
      </c>
      <c r="CW39" s="131">
        <v>3.0805987247705042</v>
      </c>
      <c r="CX39" s="131">
        <v>2.5074349954535853</v>
      </c>
      <c r="CY39" s="131">
        <v>1.5872677627947325</v>
      </c>
      <c r="CZ39" s="131">
        <v>1.4667437801805585</v>
      </c>
      <c r="DA39" s="131"/>
      <c r="DB39" s="131"/>
      <c r="DC39" s="131"/>
      <c r="DD39" s="131"/>
      <c r="DE39" s="131"/>
      <c r="DF39" s="131"/>
      <c r="DG39" s="12"/>
      <c r="DH39" s="12"/>
      <c r="DI39" s="173">
        <f t="shared" si="0"/>
        <v>3.0805987247705042</v>
      </c>
      <c r="DJ39" s="173">
        <f t="shared" si="1"/>
        <v>0</v>
      </c>
      <c r="DK39" s="173">
        <f t="shared" si="2"/>
        <v>0.99212285164361791</v>
      </c>
      <c r="DL39" s="173">
        <f t="shared" si="3"/>
        <v>1.0122530752221626</v>
      </c>
      <c r="DM39" s="173">
        <f t="shared" si="4"/>
        <v>0.56837444682321814</v>
      </c>
    </row>
    <row r="40" spans="1:117" x14ac:dyDescent="0.25">
      <c r="A40" s="18" t="s">
        <v>166</v>
      </c>
      <c r="B40" s="18"/>
      <c r="C40" s="18" t="s">
        <v>64</v>
      </c>
      <c r="D40" s="18" t="s">
        <v>167</v>
      </c>
      <c r="E40" s="18" t="s">
        <v>168</v>
      </c>
      <c r="F40" s="18">
        <v>1920</v>
      </c>
      <c r="G40" s="18">
        <v>1960</v>
      </c>
      <c r="H40" s="18"/>
      <c r="I40" s="131"/>
      <c r="J40" s="131"/>
      <c r="K40" s="131"/>
      <c r="L40" s="131"/>
      <c r="M40" s="131"/>
      <c r="N40" s="131"/>
      <c r="O40" s="131"/>
      <c r="P40" s="131">
        <v>0.53736824077425405</v>
      </c>
      <c r="Q40" s="131">
        <v>0.5062147745571659</v>
      </c>
      <c r="R40" s="131">
        <v>0.80581231690985544</v>
      </c>
      <c r="S40" s="131">
        <v>0.71593025330461135</v>
      </c>
      <c r="T40" s="131">
        <v>0.68680612594207191</v>
      </c>
      <c r="U40" s="131">
        <v>0.82938911747117872</v>
      </c>
      <c r="V40" s="131">
        <v>0.80825203385642108</v>
      </c>
      <c r="W40" s="131">
        <v>0.73538051568574025</v>
      </c>
      <c r="X40" s="131">
        <v>0.78801953836107574</v>
      </c>
      <c r="Y40" s="131"/>
      <c r="Z40" s="131">
        <v>0.93293266138279363</v>
      </c>
      <c r="AA40" s="131">
        <v>0.80017146191003674</v>
      </c>
      <c r="AB40" s="131">
        <v>0.91591049402771951</v>
      </c>
      <c r="AC40" s="131">
        <v>0.87999877650861869</v>
      </c>
      <c r="AD40" s="131">
        <v>0.87725475466672986</v>
      </c>
      <c r="AE40" s="131">
        <v>0.85160911131025807</v>
      </c>
      <c r="AF40" s="131">
        <v>0.75179881292833428</v>
      </c>
      <c r="AG40" s="131">
        <v>0.93545984228328616</v>
      </c>
      <c r="AH40" s="131">
        <v>0.9450456642824534</v>
      </c>
      <c r="AI40" s="131"/>
      <c r="AJ40" s="131"/>
      <c r="AK40" s="131"/>
      <c r="AL40" s="131"/>
      <c r="AM40" s="131"/>
      <c r="AN40" s="131">
        <v>0.88584323633752937</v>
      </c>
      <c r="AO40" s="131">
        <v>0.90393270774843193</v>
      </c>
      <c r="AP40" s="131">
        <v>0.92245298402053744</v>
      </c>
      <c r="AQ40" s="131">
        <v>0.85867737547599055</v>
      </c>
      <c r="AR40" s="131">
        <v>0.84964717658746713</v>
      </c>
      <c r="AS40" s="131">
        <v>0.76508252473082539</v>
      </c>
      <c r="AT40" s="131">
        <v>0.70993321431893075</v>
      </c>
      <c r="AU40" s="131">
        <v>0.87761855285500701</v>
      </c>
      <c r="AV40" s="131">
        <v>0.94018696401280266</v>
      </c>
      <c r="AW40" s="131">
        <v>0.98441295799097039</v>
      </c>
      <c r="AX40" s="131">
        <v>0.98510735919704762</v>
      </c>
      <c r="AY40" s="131">
        <v>0.96600306396399616</v>
      </c>
      <c r="AZ40" s="131">
        <v>0.96001811109850155</v>
      </c>
      <c r="BA40" s="131">
        <v>0.95137369772262681</v>
      </c>
      <c r="BB40" s="131">
        <v>0.71135995762407989</v>
      </c>
      <c r="BC40" s="131">
        <v>2.4215686274509807</v>
      </c>
      <c r="BD40" s="131">
        <v>0.940256675025815</v>
      </c>
      <c r="BE40" s="131">
        <v>0.87199211672335419</v>
      </c>
      <c r="BF40" s="131">
        <v>1.0563686824423022</v>
      </c>
      <c r="BG40" s="131">
        <v>0.99014094937177555</v>
      </c>
      <c r="BH40" s="131">
        <v>1.0062211924159752</v>
      </c>
      <c r="BI40" s="131">
        <v>1.2118799210463527</v>
      </c>
      <c r="BJ40" s="131">
        <v>1.1728933390090874</v>
      </c>
      <c r="BK40" s="131">
        <v>1.1836338811257625</v>
      </c>
      <c r="BL40" s="131">
        <v>1.2248306382536922</v>
      </c>
      <c r="BM40" s="131">
        <v>1.2662305216310119</v>
      </c>
      <c r="BN40" s="131">
        <v>1.2161195909899227</v>
      </c>
      <c r="BO40" s="131">
        <v>0.91069053138018652</v>
      </c>
      <c r="BP40" s="131">
        <v>0.66570595596261894</v>
      </c>
      <c r="BQ40" s="131">
        <v>0.68762116196554945</v>
      </c>
      <c r="BR40" s="131">
        <v>0.21323350993724305</v>
      </c>
      <c r="BS40" s="131">
        <v>-0.58897388997048283</v>
      </c>
      <c r="BT40" s="131">
        <v>-0.60924938096439951</v>
      </c>
      <c r="BU40" s="131">
        <v>-1.7659609953592477</v>
      </c>
      <c r="BV40" s="131">
        <v>-2.2161612398077652</v>
      </c>
      <c r="BW40" s="131">
        <v>-1.379373196437379</v>
      </c>
      <c r="BX40" s="131">
        <v>-2.3243869204832306</v>
      </c>
      <c r="BY40" s="131">
        <v>-2.1968864858338812</v>
      </c>
      <c r="BZ40" s="131">
        <v>-4.0487384222293192</v>
      </c>
      <c r="CA40" s="131">
        <v>-3.1862603249358203</v>
      </c>
      <c r="CB40" s="131">
        <v>-2.8179539575680832</v>
      </c>
      <c r="CC40" s="131">
        <v>-1.5795889740423883</v>
      </c>
      <c r="CD40" s="131">
        <v>-1.1431430290822835</v>
      </c>
      <c r="CE40" s="131">
        <v>-0.68284713285734489</v>
      </c>
      <c r="CF40" s="131">
        <v>-0.62964997599918548</v>
      </c>
      <c r="CG40" s="131">
        <v>-0.54767296603140025</v>
      </c>
      <c r="CH40" s="131">
        <v>-0.77018780807387532</v>
      </c>
      <c r="CI40" s="131">
        <v>-0.18323645504513666</v>
      </c>
      <c r="CJ40" s="131">
        <v>-1.6823732805097556E-2</v>
      </c>
      <c r="CK40" s="131">
        <v>0.3892873989492347</v>
      </c>
      <c r="CL40" s="131">
        <v>0.48332759399129149</v>
      </c>
      <c r="CM40" s="131">
        <v>0.5386871790992559</v>
      </c>
      <c r="CN40" s="131">
        <v>0.35338425056298289</v>
      </c>
      <c r="CO40" s="131">
        <v>0.31622598660285128</v>
      </c>
      <c r="CP40" s="131">
        <v>0.28221578517694063</v>
      </c>
      <c r="CQ40" s="131">
        <v>1.0462835108991217</v>
      </c>
      <c r="CR40" s="131">
        <v>1.3037104183442618</v>
      </c>
      <c r="CS40" s="131">
        <v>1.640207783214654</v>
      </c>
      <c r="CT40" s="131">
        <v>1.1572448442246568</v>
      </c>
      <c r="CU40" s="131">
        <v>1.6920889300602131</v>
      </c>
      <c r="CV40" s="131">
        <v>1.937987722520385</v>
      </c>
      <c r="CW40" s="131">
        <v>1.9343273695288803</v>
      </c>
      <c r="CX40" s="131">
        <v>1.5309741766546741</v>
      </c>
      <c r="CY40" s="131">
        <v>1.2573143485611444</v>
      </c>
      <c r="CZ40" s="131"/>
      <c r="DA40" s="131"/>
      <c r="DB40" s="131"/>
      <c r="DC40" s="131"/>
      <c r="DD40" s="131"/>
      <c r="DE40" s="131"/>
      <c r="DF40" s="131"/>
      <c r="DG40" s="12"/>
      <c r="DH40" s="12"/>
      <c r="DI40" s="173">
        <f t="shared" ref="DI40:DI71" si="5">MAX($I40:$DG40)</f>
        <v>2.4215686274509807</v>
      </c>
      <c r="DJ40" s="173">
        <f t="shared" ref="DJ40:DJ71" si="6">MIN($I40:$DG40)</f>
        <v>-4.0487384222293192</v>
      </c>
      <c r="DK40" s="173">
        <f t="shared" ref="DK40:DK71" si="7">AVERAGE($I40:$DG40)</f>
        <v>0.41208004982247831</v>
      </c>
      <c r="DL40" s="173">
        <f t="shared" ref="DL40:DL71" si="8">MEDIAN($I40:$DG40)</f>
        <v>0.83951814702932293</v>
      </c>
      <c r="DM40" s="173">
        <f t="shared" ref="DM40:DM71" si="9">_xlfn.STDEV.P($I40:$DG40)</f>
        <v>1.1783198762993579</v>
      </c>
    </row>
    <row r="41" spans="1:117" x14ac:dyDescent="0.25">
      <c r="A41" s="18" t="s">
        <v>169</v>
      </c>
      <c r="B41" s="18" t="s">
        <v>170</v>
      </c>
      <c r="C41" s="18" t="s">
        <v>171</v>
      </c>
      <c r="D41" s="18" t="s">
        <v>164</v>
      </c>
      <c r="E41" s="18" t="s">
        <v>172</v>
      </c>
      <c r="F41" s="18">
        <v>1927</v>
      </c>
      <c r="G41" s="18">
        <v>1963</v>
      </c>
      <c r="H41" s="18"/>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v>1</v>
      </c>
      <c r="AU41" s="131">
        <v>1.0045662100456623</v>
      </c>
      <c r="AV41" s="131">
        <v>1.0042918454935621</v>
      </c>
      <c r="AW41" s="131">
        <v>1.0033333333333332</v>
      </c>
      <c r="AX41" s="131">
        <v>1.0030935808197989</v>
      </c>
      <c r="AY41" s="131">
        <v>1.0023837902264601</v>
      </c>
      <c r="AZ41" s="131">
        <v>1.00255918106206</v>
      </c>
      <c r="BA41" s="131">
        <v>1.0024494794856094</v>
      </c>
      <c r="BB41" s="131">
        <v>1.0025031289111388</v>
      </c>
      <c r="BC41" s="131">
        <v>1.0103658536585367</v>
      </c>
      <c r="BD41" s="131">
        <v>1.0183639398998332</v>
      </c>
      <c r="BE41" s="131">
        <v>1.0237154150197629</v>
      </c>
      <c r="BF41" s="131">
        <v>1.0284926470588234</v>
      </c>
      <c r="BG41" s="131">
        <v>1.1124500100989698</v>
      </c>
      <c r="BH41" s="131">
        <v>1.3913298382095947</v>
      </c>
      <c r="BI41" s="131">
        <v>1.3191741258432912</v>
      </c>
      <c r="BJ41" s="131">
        <v>1.2449110869689519</v>
      </c>
      <c r="BK41" s="131">
        <v>1.2545355677492709</v>
      </c>
      <c r="BL41" s="131">
        <v>1.0928909012404748</v>
      </c>
      <c r="BM41" s="131">
        <v>0.93722714046289723</v>
      </c>
      <c r="BN41" s="131">
        <v>0.88113412942524572</v>
      </c>
      <c r="BO41" s="131">
        <v>0.94318478044903631</v>
      </c>
      <c r="BP41" s="131">
        <v>0.84960073400759606</v>
      </c>
      <c r="BQ41" s="131">
        <v>0.78033294665224329</v>
      </c>
      <c r="BR41" s="131">
        <v>0.93196236797676735</v>
      </c>
      <c r="BS41" s="131">
        <v>0.84124994339735981</v>
      </c>
      <c r="BT41" s="131">
        <v>0.89618288889063025</v>
      </c>
      <c r="BU41" s="131">
        <v>0.95326629144549058</v>
      </c>
      <c r="BV41" s="131">
        <v>0.9664037232783782</v>
      </c>
      <c r="BW41" s="131">
        <v>0.89111972251406368</v>
      </c>
      <c r="BX41" s="131">
        <v>0.80973297235359543</v>
      </c>
      <c r="BY41" s="131">
        <v>0.6242114668602341</v>
      </c>
      <c r="BZ41" s="131">
        <v>0.57262997057099507</v>
      </c>
      <c r="CA41" s="131">
        <v>0.41092144416377296</v>
      </c>
      <c r="CB41" s="131">
        <v>0.50693128426416922</v>
      </c>
      <c r="CC41" s="131">
        <v>0.505262728197441</v>
      </c>
      <c r="CD41" s="131">
        <v>0.3935806765118432</v>
      </c>
      <c r="CE41" s="131">
        <v>0.32494896203693086</v>
      </c>
      <c r="CF41" s="131">
        <v>0.4656630982146</v>
      </c>
      <c r="CG41" s="131">
        <v>0.56128631710557164</v>
      </c>
      <c r="CH41" s="131">
        <v>0.5314515915995246</v>
      </c>
      <c r="CI41" s="131">
        <v>0.52052397432350805</v>
      </c>
      <c r="CJ41" s="131">
        <v>0.68279217875096165</v>
      </c>
      <c r="CK41" s="131">
        <v>0.72501872754822339</v>
      </c>
      <c r="CL41" s="131">
        <v>0.77261606060242261</v>
      </c>
      <c r="CM41" s="131">
        <v>0.8988107668567098</v>
      </c>
      <c r="CN41" s="131">
        <v>1.0489798246239395</v>
      </c>
      <c r="CO41" s="131">
        <v>0.95996798036927322</v>
      </c>
      <c r="CP41" s="131">
        <v>1.0487874458701061</v>
      </c>
      <c r="CQ41" s="131">
        <v>1.2356693438359614</v>
      </c>
      <c r="CR41" s="131">
        <v>1.2237917310483684</v>
      </c>
      <c r="CS41" s="131">
        <v>1.4456385457462582</v>
      </c>
      <c r="CT41" s="131">
        <v>1.5922491170709889</v>
      </c>
      <c r="CU41" s="131">
        <v>1.5908018321614574</v>
      </c>
      <c r="CV41" s="131">
        <v>1.3699339478017301</v>
      </c>
      <c r="CW41" s="131">
        <v>1.4119207097962865</v>
      </c>
      <c r="CX41" s="131">
        <v>1.4836725597259701</v>
      </c>
      <c r="CY41" s="131">
        <v>1.3342373759984918</v>
      </c>
      <c r="CZ41" s="131">
        <v>1.7832469609032819</v>
      </c>
      <c r="DA41" s="131">
        <v>1.7859930556442503</v>
      </c>
      <c r="DB41" s="131">
        <v>1.5075272845333534</v>
      </c>
      <c r="DC41" s="131">
        <v>0.97547555004019193</v>
      </c>
      <c r="DD41" s="131">
        <v>1.2445337485524333</v>
      </c>
      <c r="DE41" s="131">
        <v>1.2669700178361234</v>
      </c>
      <c r="DF41" s="131">
        <v>1.2493731298056892</v>
      </c>
      <c r="DG41" s="12"/>
      <c r="DH41" s="12"/>
      <c r="DI41" s="173">
        <f t="shared" si="5"/>
        <v>1.7859930556442503</v>
      </c>
      <c r="DJ41" s="173">
        <f t="shared" si="6"/>
        <v>0.32494896203693086</v>
      </c>
      <c r="DK41" s="173">
        <f t="shared" si="7"/>
        <v>1.0039727228453772</v>
      </c>
      <c r="DL41" s="173">
        <f t="shared" si="8"/>
        <v>1.0025031289111388</v>
      </c>
      <c r="DM41" s="173">
        <f t="shared" si="9"/>
        <v>0.33001553016474056</v>
      </c>
    </row>
    <row r="42" spans="1:117" x14ac:dyDescent="0.25">
      <c r="A42" s="18" t="s">
        <v>173</v>
      </c>
      <c r="B42" s="18" t="s">
        <v>174</v>
      </c>
      <c r="C42" s="18" t="s">
        <v>175</v>
      </c>
      <c r="D42" s="18" t="s">
        <v>176</v>
      </c>
      <c r="E42" s="18" t="s">
        <v>177</v>
      </c>
      <c r="F42" s="18">
        <v>1898</v>
      </c>
      <c r="G42" s="18">
        <v>1965</v>
      </c>
      <c r="H42" s="18"/>
      <c r="I42" s="131">
        <v>1.0000000000000002</v>
      </c>
      <c r="J42" s="131">
        <v>1.0000000000000002</v>
      </c>
      <c r="K42" s="131">
        <v>1.0321335574184536</v>
      </c>
      <c r="L42" s="131">
        <v>1.0379555974740051</v>
      </c>
      <c r="M42" s="131">
        <v>1.0638857839641807</v>
      </c>
      <c r="N42" s="131">
        <v>1.0986628179889191</v>
      </c>
      <c r="O42" s="131"/>
      <c r="P42" s="131"/>
      <c r="Q42" s="131">
        <v>2.0170383529387039</v>
      </c>
      <c r="R42" s="131">
        <v>0.86279467067614546</v>
      </c>
      <c r="S42" s="131">
        <v>0.49042130843795911</v>
      </c>
      <c r="T42" s="131">
        <v>0.50047807659894306</v>
      </c>
      <c r="U42" s="131">
        <v>0.61928284680123424</v>
      </c>
      <c r="V42" s="131">
        <v>0.59890420882346518</v>
      </c>
      <c r="W42" s="131">
        <v>0.5973627998088491</v>
      </c>
      <c r="X42" s="131">
        <v>0.59345840960117913</v>
      </c>
      <c r="Y42" s="131">
        <v>0.6100274448693358</v>
      </c>
      <c r="Z42" s="131">
        <v>0.4380715716418398</v>
      </c>
      <c r="AA42" s="131">
        <v>0.32674585064451189</v>
      </c>
      <c r="AB42" s="131">
        <v>0.34932573566235248</v>
      </c>
      <c r="AC42" s="131">
        <v>0.34864406862317565</v>
      </c>
      <c r="AD42" s="131">
        <v>0.30945508191397691</v>
      </c>
      <c r="AE42" s="131">
        <v>0.4038035316197921</v>
      </c>
      <c r="AF42" s="131">
        <v>0.44087955423973635</v>
      </c>
      <c r="AG42" s="131">
        <v>0.51742289332622238</v>
      </c>
      <c r="AH42" s="131">
        <v>0.55657933377734992</v>
      </c>
      <c r="AI42" s="131">
        <v>0.5477614201484271</v>
      </c>
      <c r="AJ42" s="131">
        <v>0.5984789011779742</v>
      </c>
      <c r="AK42" s="131">
        <v>0.68673886110219806</v>
      </c>
      <c r="AL42" s="131">
        <v>0.82646259779442233</v>
      </c>
      <c r="AM42" s="131">
        <v>0.88969787638243536</v>
      </c>
      <c r="AN42" s="131">
        <v>0.99909249487233043</v>
      </c>
      <c r="AO42" s="131">
        <v>0.99843953045941758</v>
      </c>
      <c r="AP42" s="131">
        <v>0.99981673991450681</v>
      </c>
      <c r="AQ42" s="131">
        <v>1.0091137957300294</v>
      </c>
      <c r="AR42" s="131">
        <v>1.0339082414432685</v>
      </c>
      <c r="AS42" s="131">
        <v>1.0321944334468842</v>
      </c>
      <c r="AT42" s="131">
        <v>1.0808002020578833</v>
      </c>
      <c r="AU42" s="131">
        <v>1.0751984686312888</v>
      </c>
      <c r="AV42" s="131">
        <v>1.0126357500916729</v>
      </c>
      <c r="AW42" s="131">
        <v>1.0792400228021757</v>
      </c>
      <c r="AX42" s="131">
        <v>1.1157445893551519</v>
      </c>
      <c r="AY42" s="131">
        <v>1.0668506813886187</v>
      </c>
      <c r="AZ42" s="131">
        <v>1.0420161809405735</v>
      </c>
      <c r="BA42" s="131">
        <v>0.98508181246918902</v>
      </c>
      <c r="BB42" s="131">
        <v>0.98227310060185602</v>
      </c>
      <c r="BC42" s="131">
        <v>0.9694649086147944</v>
      </c>
      <c r="BD42" s="131">
        <v>0.90932513670834703</v>
      </c>
      <c r="BE42" s="131">
        <v>0.95031838856843787</v>
      </c>
      <c r="BF42" s="131">
        <v>0.96362463944962984</v>
      </c>
      <c r="BG42" s="131">
        <v>0.89430909641996781</v>
      </c>
      <c r="BH42" s="131">
        <v>0.85809205023978974</v>
      </c>
      <c r="BI42" s="131">
        <v>1.0877551020408163</v>
      </c>
      <c r="BJ42" s="131">
        <v>0.91072344792201132</v>
      </c>
      <c r="BK42" s="131">
        <v>0.93307839388145319</v>
      </c>
      <c r="BL42" s="131">
        <v>1.0840083499857265</v>
      </c>
      <c r="BM42" s="131">
        <v>1.2639092621538215</v>
      </c>
      <c r="BN42" s="131">
        <v>1.0691851968531498</v>
      </c>
      <c r="BO42" s="131">
        <v>1.103999746901521</v>
      </c>
      <c r="BP42" s="131">
        <v>1.1450359794730656</v>
      </c>
      <c r="BQ42" s="131">
        <v>0.59148976613908655</v>
      </c>
      <c r="BR42" s="131">
        <v>0.42001004190325059</v>
      </c>
      <c r="BS42" s="131">
        <v>0.72808503620635368</v>
      </c>
      <c r="BT42" s="131">
        <v>1.1407793894782419</v>
      </c>
      <c r="BU42" s="131">
        <v>0.56812021094903986</v>
      </c>
      <c r="BV42" s="131">
        <v>0.76380690790462391</v>
      </c>
      <c r="BW42" s="131">
        <v>0.41086779036974558</v>
      </c>
      <c r="BX42" s="131">
        <v>-2.7517177876805746E-2</v>
      </c>
      <c r="BY42" s="131">
        <v>-0.38593174619357767</v>
      </c>
      <c r="BZ42" s="131">
        <v>-0.17869191116828867</v>
      </c>
      <c r="CA42" s="131">
        <v>-3.0668121841261314E-2</v>
      </c>
      <c r="CB42" s="131">
        <v>-0.25740133392128772</v>
      </c>
      <c r="CC42" s="131">
        <v>-3.6798262929332824E-2</v>
      </c>
      <c r="CD42" s="131">
        <v>-0.16305009343939669</v>
      </c>
      <c r="CE42" s="131">
        <v>-0.24082920782051392</v>
      </c>
      <c r="CF42" s="131">
        <v>-0.14899476251177746</v>
      </c>
      <c r="CG42" s="131">
        <v>-0.30975479380388049</v>
      </c>
      <c r="CH42" s="131">
        <v>-0.42384246285753613</v>
      </c>
      <c r="CI42" s="131">
        <v>-0.25786497425519384</v>
      </c>
      <c r="CJ42" s="131">
        <v>0.20309314498434744</v>
      </c>
      <c r="CK42" s="131">
        <v>0.17015152551648649</v>
      </c>
      <c r="CL42" s="131">
        <v>6.1854849236392125E-2</v>
      </c>
      <c r="CM42" s="131">
        <v>0.3457305525734895</v>
      </c>
      <c r="CN42" s="131">
        <v>0.3400928847449215</v>
      </c>
      <c r="CO42" s="131">
        <v>0.4136360939372723</v>
      </c>
      <c r="CP42" s="131">
        <v>0.53907366158874426</v>
      </c>
      <c r="CQ42" s="131">
        <v>0.69022225677321525</v>
      </c>
      <c r="CR42" s="131">
        <v>0.90957749039750901</v>
      </c>
      <c r="CS42" s="131">
        <v>0.81534052382717503</v>
      </c>
      <c r="CT42" s="131">
        <v>1.1438548698939131</v>
      </c>
      <c r="CU42" s="131">
        <v>1.0331713737209809</v>
      </c>
      <c r="CV42" s="131">
        <v>1.2834803610727739</v>
      </c>
      <c r="CW42" s="131">
        <v>1.2209037826045108</v>
      </c>
      <c r="CX42" s="131">
        <v>1.3074906486372819</v>
      </c>
      <c r="CY42" s="131">
        <v>1.2136274443880701</v>
      </c>
      <c r="CZ42" s="131"/>
      <c r="DA42" s="131"/>
      <c r="DB42" s="131"/>
      <c r="DC42" s="131"/>
      <c r="DD42" s="131"/>
      <c r="DE42" s="131"/>
      <c r="DF42" s="131"/>
      <c r="DG42" s="12"/>
      <c r="DH42" s="12"/>
      <c r="DI42" s="173">
        <f t="shared" si="5"/>
        <v>2.0170383529387039</v>
      </c>
      <c r="DJ42" s="173">
        <f t="shared" si="6"/>
        <v>-0.42384246285753613</v>
      </c>
      <c r="DK42" s="173">
        <f t="shared" si="7"/>
        <v>0.68678306080754581</v>
      </c>
      <c r="DL42" s="173">
        <f t="shared" si="8"/>
        <v>0.82646259779442233</v>
      </c>
      <c r="DM42" s="173">
        <f t="shared" si="9"/>
        <v>0.46394119008325502</v>
      </c>
    </row>
    <row r="43" spans="1:117" x14ac:dyDescent="0.25">
      <c r="A43" s="18" t="s">
        <v>178</v>
      </c>
      <c r="B43" s="18"/>
      <c r="C43" s="18" t="s">
        <v>179</v>
      </c>
      <c r="D43" s="18" t="s">
        <v>180</v>
      </c>
      <c r="E43" s="18" t="s">
        <v>181</v>
      </c>
      <c r="F43" s="18">
        <v>1961</v>
      </c>
      <c r="G43" s="18">
        <v>1968</v>
      </c>
      <c r="H43" s="18"/>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v>1.0117025597903644</v>
      </c>
      <c r="BF43" s="131">
        <v>1.0160002379255191</v>
      </c>
      <c r="BG43" s="131">
        <v>1.024367951252505</v>
      </c>
      <c r="BH43" s="131">
        <v>1.0439640220645336</v>
      </c>
      <c r="BI43" s="131">
        <v>1.0599991229123475</v>
      </c>
      <c r="BJ43" s="131">
        <v>1.0804141973471915</v>
      </c>
      <c r="BK43" s="131">
        <v>1.1341911764705883</v>
      </c>
      <c r="BL43" s="131">
        <v>1.2829015748031498</v>
      </c>
      <c r="BM43" s="131">
        <v>1.4187162426614479</v>
      </c>
      <c r="BN43" s="131">
        <v>1.6048423728813559</v>
      </c>
      <c r="BO43" s="131">
        <v>1.6843521126760563</v>
      </c>
      <c r="BP43" s="131">
        <v>1.5495824634655531</v>
      </c>
      <c r="BQ43" s="131">
        <v>3.0598140975987609</v>
      </c>
      <c r="BR43" s="131">
        <v>2.8511465721040192</v>
      </c>
      <c r="BS43" s="131">
        <v>2.433282918149466</v>
      </c>
      <c r="BT43" s="131">
        <v>1.9047624565469292</v>
      </c>
      <c r="BU43" s="131">
        <v>2.2270599309695638</v>
      </c>
      <c r="BV43" s="131">
        <v>2.2261471151216843</v>
      </c>
      <c r="BW43" s="131">
        <v>2.7422149673530889</v>
      </c>
      <c r="BX43" s="131">
        <v>2.2883180308654039</v>
      </c>
      <c r="BY43" s="131">
        <v>2.8477447925209116</v>
      </c>
      <c r="BZ43" s="131">
        <v>2.6299726027397257</v>
      </c>
      <c r="CA43" s="131">
        <v>2.5150176678445231</v>
      </c>
      <c r="CB43" s="131">
        <v>2.6345995724387437</v>
      </c>
      <c r="CC43" s="131">
        <v>1.5983480943377451</v>
      </c>
      <c r="CD43" s="131">
        <v>1.4293341952165481</v>
      </c>
      <c r="CE43" s="131">
        <v>1.2720774251631779</v>
      </c>
      <c r="CF43" s="131">
        <v>2.4118923076923076</v>
      </c>
      <c r="CG43" s="131"/>
      <c r="CH43" s="131">
        <v>1.8422955422955425</v>
      </c>
      <c r="CI43" s="131">
        <v>2.967584666914775</v>
      </c>
      <c r="CJ43" s="131">
        <v>2.274910607866508</v>
      </c>
      <c r="CK43" s="131">
        <v>2.3146428571428568</v>
      </c>
      <c r="CL43" s="131">
        <v>2.1185192057895712</v>
      </c>
      <c r="CM43" s="131">
        <v>2.2980796442288254</v>
      </c>
      <c r="CN43" s="131">
        <v>2.4279717284215039</v>
      </c>
      <c r="CO43" s="131">
        <v>2.3294994268246083</v>
      </c>
      <c r="CP43" s="131">
        <v>2.4751654533421577</v>
      </c>
      <c r="CQ43" s="131">
        <v>1.8343243038677286</v>
      </c>
      <c r="CR43" s="131">
        <v>1.5909292530677481</v>
      </c>
      <c r="CS43" s="131">
        <v>1.5487767272156616</v>
      </c>
      <c r="CT43" s="131">
        <v>2.1455187408604632</v>
      </c>
      <c r="CU43" s="131">
        <v>2.647956728265743</v>
      </c>
      <c r="CV43" s="131">
        <v>2.0155437490426245</v>
      </c>
      <c r="CW43" s="131">
        <v>1.9943974414226415</v>
      </c>
      <c r="CX43" s="131">
        <v>2.1409446910803949</v>
      </c>
      <c r="CY43" s="131">
        <v>3.4855917615665053</v>
      </c>
      <c r="CZ43" s="131"/>
      <c r="DA43" s="131"/>
      <c r="DB43" s="131"/>
      <c r="DC43" s="131"/>
      <c r="DD43" s="131"/>
      <c r="DE43" s="131"/>
      <c r="DF43" s="131"/>
      <c r="DG43" s="12"/>
      <c r="DH43" s="12"/>
      <c r="DI43" s="173">
        <f t="shared" si="5"/>
        <v>3.4855917615665053</v>
      </c>
      <c r="DJ43" s="173">
        <f t="shared" si="6"/>
        <v>1.0117025597903644</v>
      </c>
      <c r="DK43" s="173">
        <f t="shared" si="7"/>
        <v>2.0094656371767186</v>
      </c>
      <c r="DL43" s="173">
        <f t="shared" si="8"/>
        <v>2.129731948434983</v>
      </c>
      <c r="DM43" s="173">
        <f t="shared" si="9"/>
        <v>0.62849304453802346</v>
      </c>
    </row>
    <row r="44" spans="1:117" x14ac:dyDescent="0.25">
      <c r="A44" s="18" t="s">
        <v>182</v>
      </c>
      <c r="B44" s="18" t="s">
        <v>183</v>
      </c>
      <c r="C44" s="18" t="s">
        <v>184</v>
      </c>
      <c r="D44" s="18" t="s">
        <v>185</v>
      </c>
      <c r="E44" s="18" t="s">
        <v>186</v>
      </c>
      <c r="F44" s="18">
        <v>1952</v>
      </c>
      <c r="G44" s="18">
        <v>1955</v>
      </c>
      <c r="H44" s="18"/>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v>1.0624651355929933</v>
      </c>
      <c r="AW44" s="131">
        <v>1.0337488609886127</v>
      </c>
      <c r="AX44" s="131">
        <v>1.0164025803987291</v>
      </c>
      <c r="AY44" s="131">
        <v>1.0103819912434828</v>
      </c>
      <c r="AZ44" s="131"/>
      <c r="BA44" s="131">
        <v>1.946808510638298</v>
      </c>
      <c r="BB44" s="131">
        <v>1.9999999999999998</v>
      </c>
      <c r="BC44" s="131">
        <v>2.0416666666666665</v>
      </c>
      <c r="BD44" s="131">
        <v>1.6421052631578947</v>
      </c>
      <c r="BE44" s="131">
        <v>1.5090090090090091</v>
      </c>
      <c r="BF44" s="131">
        <v>1.7173330651649237</v>
      </c>
      <c r="BG44" s="131">
        <v>1.830698729582577</v>
      </c>
      <c r="BH44" s="131">
        <v>1.6532780395852971</v>
      </c>
      <c r="BI44" s="131">
        <v>1.6555126791620729</v>
      </c>
      <c r="BJ44" s="131">
        <v>1.4137952430196483</v>
      </c>
      <c r="BK44" s="131">
        <v>1.6535818839331839</v>
      </c>
      <c r="BL44" s="131">
        <v>2.0267958880356702</v>
      </c>
      <c r="BM44" s="131">
        <v>2.8462664861340956</v>
      </c>
      <c r="BN44" s="131">
        <v>2.7865513623501732</v>
      </c>
      <c r="BO44" s="131">
        <v>2.767736457313914</v>
      </c>
      <c r="BP44" s="131">
        <v>1.6588640502520522</v>
      </c>
      <c r="BQ44" s="131">
        <v>2.1087608684598567</v>
      </c>
      <c r="BR44" s="131">
        <v>1.1559984002215076</v>
      </c>
      <c r="BS44" s="131">
        <v>1.2819851212366014</v>
      </c>
      <c r="BT44" s="131">
        <v>1.5439255714842894</v>
      </c>
      <c r="BU44" s="131">
        <v>1.1000331944085862</v>
      </c>
      <c r="BV44" s="131">
        <v>1.2317074054662847</v>
      </c>
      <c r="BW44" s="131">
        <v>1.8311718195552884</v>
      </c>
      <c r="BX44" s="131">
        <v>1.2856192318524096</v>
      </c>
      <c r="BY44" s="131">
        <v>0.94301233333628243</v>
      </c>
      <c r="BZ44" s="131">
        <v>0.90323154834370079</v>
      </c>
      <c r="CA44" s="131">
        <v>0.63864075070145421</v>
      </c>
      <c r="CB44" s="131">
        <v>0.8454991785014967</v>
      </c>
      <c r="CC44" s="131">
        <v>0.92562179095860719</v>
      </c>
      <c r="CD44" s="131">
        <v>0.74375582035970711</v>
      </c>
      <c r="CE44" s="131">
        <v>0.69841234989988954</v>
      </c>
      <c r="CF44" s="131">
        <v>0.61285668495658074</v>
      </c>
      <c r="CG44" s="131">
        <v>0.5806164663046548</v>
      </c>
      <c r="CH44" s="131">
        <v>0.54075584060072945</v>
      </c>
      <c r="CI44" s="131">
        <v>0.49201486701789704</v>
      </c>
      <c r="CJ44" s="131">
        <v>0.35295956038891757</v>
      </c>
      <c r="CK44" s="131">
        <v>0.36904891774143356</v>
      </c>
      <c r="CL44" s="131">
        <v>0.49143793248691259</v>
      </c>
      <c r="CM44" s="131">
        <v>0.511275870317215</v>
      </c>
      <c r="CN44" s="131">
        <v>0.51586820586820581</v>
      </c>
      <c r="CO44" s="131">
        <v>0.54584785778765366</v>
      </c>
      <c r="CP44" s="131">
        <v>0.57782967335117508</v>
      </c>
      <c r="CQ44" s="131">
        <v>1.0644371669626997</v>
      </c>
      <c r="CR44" s="131">
        <v>1.3062200474196641</v>
      </c>
      <c r="CS44" s="131">
        <v>3.0063653647583304</v>
      </c>
      <c r="CT44" s="131">
        <v>3.9016753903543049</v>
      </c>
      <c r="CU44" s="131">
        <v>3.3215632969447717</v>
      </c>
      <c r="CV44" s="131">
        <v>3.776364470391993</v>
      </c>
      <c r="CW44" s="131">
        <v>4.6566762665507433</v>
      </c>
      <c r="CX44" s="131">
        <v>4.0145768803048387</v>
      </c>
      <c r="CY44" s="131">
        <v>3.1045948924001006</v>
      </c>
      <c r="CZ44" s="131">
        <v>2.6745543658638034</v>
      </c>
      <c r="DA44" s="131">
        <v>2.4519568120770119</v>
      </c>
      <c r="DB44" s="131">
        <v>2.1637660730138832</v>
      </c>
      <c r="DC44" s="131">
        <v>2.2551733362799435</v>
      </c>
      <c r="DD44" s="131">
        <v>1.844333672930808</v>
      </c>
      <c r="DE44" s="131">
        <v>1.6504238782781706</v>
      </c>
      <c r="DF44" s="131">
        <v>1.6056839624730908</v>
      </c>
      <c r="DG44" s="12"/>
      <c r="DH44" s="12"/>
      <c r="DI44" s="173">
        <f t="shared" si="5"/>
        <v>4.6566762665507433</v>
      </c>
      <c r="DJ44" s="173">
        <f t="shared" si="6"/>
        <v>0.35295956038891757</v>
      </c>
      <c r="DK44" s="173">
        <f t="shared" si="7"/>
        <v>1.6274073393684001</v>
      </c>
      <c r="DL44" s="173">
        <f t="shared" si="8"/>
        <v>1.5264672902466492</v>
      </c>
      <c r="DM44" s="173">
        <f t="shared" si="9"/>
        <v>0.98801140248620434</v>
      </c>
    </row>
    <row r="45" spans="1:117" x14ac:dyDescent="0.25">
      <c r="A45" s="18" t="s">
        <v>187</v>
      </c>
      <c r="B45" s="18"/>
      <c r="C45" s="18" t="s">
        <v>188</v>
      </c>
      <c r="D45" s="18" t="s">
        <v>189</v>
      </c>
      <c r="E45" s="18" t="s">
        <v>190</v>
      </c>
      <c r="F45" s="18">
        <v>1994</v>
      </c>
      <c r="G45" s="18">
        <v>2014</v>
      </c>
      <c r="H45" s="18"/>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v>1.2381730304494925</v>
      </c>
      <c r="CJ45" s="131">
        <v>1.0533823997453853</v>
      </c>
      <c r="CK45" s="131">
        <v>0.95284098433016984</v>
      </c>
      <c r="CL45" s="131">
        <v>0.91463903196795027</v>
      </c>
      <c r="CM45" s="131">
        <v>0.89890769415436333</v>
      </c>
      <c r="CN45" s="131">
        <v>0.95967117988394601</v>
      </c>
      <c r="CO45" s="131">
        <v>1.1345460520138955</v>
      </c>
      <c r="CP45" s="131">
        <v>0.99166426142895581</v>
      </c>
      <c r="CQ45" s="131">
        <v>1.1660145734237424</v>
      </c>
      <c r="CR45" s="131">
        <v>1.3592548369006447</v>
      </c>
      <c r="CS45" s="131">
        <v>1.4197852167182663</v>
      </c>
      <c r="CT45" s="131">
        <v>1.3973025289746492</v>
      </c>
      <c r="CU45" s="131">
        <v>1.2781033990288491</v>
      </c>
      <c r="CV45" s="131">
        <v>1.2253778126049479</v>
      </c>
      <c r="CW45" s="131">
        <v>1.3806814981695297</v>
      </c>
      <c r="CX45" s="131">
        <v>1.3168466019417477</v>
      </c>
      <c r="CY45" s="131">
        <v>1.2171186041028059</v>
      </c>
      <c r="CZ45" s="131"/>
      <c r="DA45" s="131"/>
      <c r="DB45" s="131"/>
      <c r="DC45" s="131"/>
      <c r="DD45" s="131"/>
      <c r="DE45" s="131"/>
      <c r="DF45" s="131"/>
      <c r="DG45" s="12"/>
      <c r="DH45" s="12"/>
      <c r="DI45" s="173">
        <f t="shared" si="5"/>
        <v>1.4197852167182663</v>
      </c>
      <c r="DJ45" s="173">
        <f t="shared" si="6"/>
        <v>0.89890769415436333</v>
      </c>
      <c r="DK45" s="173">
        <f t="shared" si="7"/>
        <v>1.1708417474023143</v>
      </c>
      <c r="DL45" s="173">
        <f t="shared" si="8"/>
        <v>1.2171186041028059</v>
      </c>
      <c r="DM45" s="173">
        <f t="shared" si="9"/>
        <v>0.17391825526633803</v>
      </c>
    </row>
    <row r="46" spans="1:117" x14ac:dyDescent="0.25">
      <c r="A46" s="18" t="s">
        <v>191</v>
      </c>
      <c r="B46" s="18" t="s">
        <v>192</v>
      </c>
      <c r="C46" s="18" t="s">
        <v>193</v>
      </c>
      <c r="D46" s="18" t="s">
        <v>194</v>
      </c>
      <c r="E46" s="18" t="s">
        <v>186</v>
      </c>
      <c r="F46" s="18">
        <v>1940</v>
      </c>
      <c r="G46" s="18">
        <v>1955</v>
      </c>
      <c r="H46" s="18"/>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v>0.92655849352269448</v>
      </c>
      <c r="AJ46" s="131">
        <v>1.012500607024782</v>
      </c>
      <c r="AK46" s="131">
        <v>1.0081139405047004</v>
      </c>
      <c r="AL46" s="131">
        <v>0.9937098247921532</v>
      </c>
      <c r="AM46" s="131">
        <v>0.99433121393133728</v>
      </c>
      <c r="AN46" s="131">
        <v>0.99474017960072247</v>
      </c>
      <c r="AO46" s="131">
        <v>0.99597934103848618</v>
      </c>
      <c r="AP46" s="131">
        <v>0.99533687722190312</v>
      </c>
      <c r="AQ46" s="131">
        <v>1.0055416075171832</v>
      </c>
      <c r="AR46" s="131">
        <v>0.9948367353188956</v>
      </c>
      <c r="AS46" s="131">
        <v>1.004330757703725</v>
      </c>
      <c r="AT46" s="131">
        <v>1.0028542726672345</v>
      </c>
      <c r="AU46" s="131">
        <v>1.002471877725903</v>
      </c>
      <c r="AV46" s="131">
        <v>1.0026533179425094</v>
      </c>
      <c r="AW46" s="131">
        <v>1.0150415005206512</v>
      </c>
      <c r="AX46" s="131">
        <v>1.0267213068145267</v>
      </c>
      <c r="AY46" s="131">
        <v>1.0330542611617646</v>
      </c>
      <c r="AZ46" s="131"/>
      <c r="BA46" s="131"/>
      <c r="BB46" s="131"/>
      <c r="BC46" s="131"/>
      <c r="BD46" s="131"/>
      <c r="BE46" s="131"/>
      <c r="BF46" s="131"/>
      <c r="BG46" s="131"/>
      <c r="BH46" s="131">
        <v>1.598209696002836</v>
      </c>
      <c r="BI46" s="131">
        <v>1.2182462003660379</v>
      </c>
      <c r="BJ46" s="131">
        <v>1.3765232711789752</v>
      </c>
      <c r="BK46" s="131">
        <v>1.3786606880329315</v>
      </c>
      <c r="BL46" s="131">
        <v>1.1516349759852622</v>
      </c>
      <c r="BM46" s="131">
        <v>1.3705039436450117</v>
      </c>
      <c r="BN46" s="131">
        <v>1.1362082420225561</v>
      </c>
      <c r="BO46" s="131">
        <v>1.0612334517274782</v>
      </c>
      <c r="BP46" s="131">
        <v>1.0932524656569216</v>
      </c>
      <c r="BQ46" s="131">
        <v>1.1090908168956948</v>
      </c>
      <c r="BR46" s="131">
        <v>0.80973465312147253</v>
      </c>
      <c r="BS46" s="131">
        <v>-0.39321005489742855</v>
      </c>
      <c r="BT46" s="131">
        <v>0.47901845308205737</v>
      </c>
      <c r="BU46" s="131">
        <v>0.19220592464768491</v>
      </c>
      <c r="BV46" s="131">
        <v>-1.0769246731687074</v>
      </c>
      <c r="BW46" s="131">
        <v>-0.92253381103337018</v>
      </c>
      <c r="BX46" s="131">
        <v>-1.5278624359260085</v>
      </c>
      <c r="BY46" s="131">
        <v>-1.8682343506769186</v>
      </c>
      <c r="BZ46" s="131">
        <v>-2.2334478757586576</v>
      </c>
      <c r="CA46" s="131">
        <v>-0.76271858787802105</v>
      </c>
      <c r="CB46" s="131">
        <v>-1.2496909079954208</v>
      </c>
      <c r="CC46" s="131">
        <v>-1.1063029816353607</v>
      </c>
      <c r="CD46" s="131">
        <v>-0.53994790380167512</v>
      </c>
      <c r="CE46" s="131">
        <v>-3.1644037363568508E-2</v>
      </c>
      <c r="CF46" s="131">
        <v>-0.17641564245810062</v>
      </c>
      <c r="CG46" s="131">
        <v>-5.710013351134835E-2</v>
      </c>
      <c r="CH46" s="131">
        <v>1.9843330736605245E-2</v>
      </c>
      <c r="CI46" s="131">
        <v>-0.92682418089524687</v>
      </c>
      <c r="CJ46" s="131">
        <v>-0.41805588672775379</v>
      </c>
      <c r="CK46" s="131">
        <v>-1.3895146972581722</v>
      </c>
      <c r="CL46" s="131">
        <v>-0.15920307383386212</v>
      </c>
      <c r="CM46" s="131">
        <v>0.39579102542144801</v>
      </c>
      <c r="CN46" s="131">
        <v>0.23289828227561099</v>
      </c>
      <c r="CO46" s="131">
        <v>1.3289408221759442</v>
      </c>
      <c r="CP46" s="131">
        <v>1.1050784647633394</v>
      </c>
      <c r="CQ46" s="131">
        <v>1.589477779195273</v>
      </c>
      <c r="CR46" s="131">
        <v>0.91609837497013902</v>
      </c>
      <c r="CS46" s="131">
        <v>1.3440820268964943E-2</v>
      </c>
      <c r="CT46" s="131">
        <v>2.2076854230184288E-2</v>
      </c>
      <c r="CU46" s="131">
        <v>0.10524001669681367</v>
      </c>
      <c r="CV46" s="131">
        <v>0.40353992605746553</v>
      </c>
      <c r="CW46" s="131">
        <v>0.62721084642440639</v>
      </c>
      <c r="CX46" s="131">
        <v>1.0379052912849207</v>
      </c>
      <c r="CY46" s="131">
        <v>0.4499797488861888</v>
      </c>
      <c r="CZ46" s="131">
        <v>-0.19346139344750268</v>
      </c>
      <c r="DA46" s="131">
        <v>0.14030067540501653</v>
      </c>
      <c r="DB46" s="131">
        <v>-0.10514642214264451</v>
      </c>
      <c r="DC46" s="131">
        <v>-0.16863046493343584</v>
      </c>
      <c r="DD46" s="131">
        <v>0.1395101307210371</v>
      </c>
      <c r="DE46" s="131">
        <v>0.68405009140078776</v>
      </c>
      <c r="DF46" s="131"/>
      <c r="DG46" s="12"/>
      <c r="DH46" s="12"/>
      <c r="DI46" s="173">
        <f t="shared" si="5"/>
        <v>1.598209696002836</v>
      </c>
      <c r="DJ46" s="173">
        <f t="shared" si="6"/>
        <v>-2.2334478757586576</v>
      </c>
      <c r="DK46" s="173">
        <f t="shared" si="7"/>
        <v>0.37145987855141854</v>
      </c>
      <c r="DL46" s="173">
        <f t="shared" si="8"/>
        <v>0.68405009140078776</v>
      </c>
      <c r="DM46" s="173">
        <f t="shared" si="9"/>
        <v>0.89143634223112245</v>
      </c>
    </row>
    <row r="47" spans="1:117" x14ac:dyDescent="0.25">
      <c r="A47" s="18" t="s">
        <v>195</v>
      </c>
      <c r="B47" s="18" t="s">
        <v>196</v>
      </c>
      <c r="C47" s="18" t="s">
        <v>197</v>
      </c>
      <c r="D47" s="18" t="s">
        <v>198</v>
      </c>
      <c r="E47" s="18" t="s">
        <v>199</v>
      </c>
      <c r="F47" s="18">
        <v>1945</v>
      </c>
      <c r="G47" s="18">
        <v>1966</v>
      </c>
      <c r="H47" s="18"/>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v>1.3298507462686566</v>
      </c>
      <c r="AT47" s="131">
        <v>1.4882571075401732</v>
      </c>
      <c r="AU47" s="131">
        <v>1.534131736526946</v>
      </c>
      <c r="AV47" s="131">
        <v>1.5091863517060367</v>
      </c>
      <c r="AW47" s="131">
        <v>1.6114570361145704</v>
      </c>
      <c r="AX47" s="131">
        <v>1.5613107822410148</v>
      </c>
      <c r="AY47" s="131">
        <v>1.6322778345250255</v>
      </c>
      <c r="AZ47" s="131">
        <v>1.5605289928789421</v>
      </c>
      <c r="BA47" s="131">
        <v>1.5524193548387097</v>
      </c>
      <c r="BB47" s="131">
        <v>1.3486311334479566</v>
      </c>
      <c r="BC47" s="131">
        <v>1.3533871970167806</v>
      </c>
      <c r="BD47" s="131">
        <v>1.2941247728649306</v>
      </c>
      <c r="BE47" s="131">
        <v>1.3500349243306171</v>
      </c>
      <c r="BF47" s="131">
        <v>1.3284847147114005</v>
      </c>
      <c r="BG47" s="131">
        <v>1.3391364165520161</v>
      </c>
      <c r="BH47" s="131">
        <v>1.0568122405043827</v>
      </c>
      <c r="BI47" s="131">
        <v>1.2862771374966497</v>
      </c>
      <c r="BJ47" s="131">
        <v>1.4247583189172686</v>
      </c>
      <c r="BK47" s="131">
        <v>1.5059233782363619</v>
      </c>
      <c r="BL47" s="131">
        <v>1.530002433287371</v>
      </c>
      <c r="BM47" s="131">
        <v>1.4956125398354703</v>
      </c>
      <c r="BN47" s="131">
        <v>1.5521840351720819</v>
      </c>
      <c r="BO47" s="131">
        <v>1.423125256134083</v>
      </c>
      <c r="BP47" s="131">
        <v>1.2810350170436939</v>
      </c>
      <c r="BQ47" s="131">
        <v>1.281828107407281</v>
      </c>
      <c r="BR47" s="131">
        <v>1.308441796211844</v>
      </c>
      <c r="BS47" s="131">
        <v>1.6753828683583347</v>
      </c>
      <c r="BT47" s="131">
        <v>1.633445378965994</v>
      </c>
      <c r="BU47" s="131">
        <v>1.5484753532974427</v>
      </c>
      <c r="BV47" s="131">
        <v>1.6782486903376017</v>
      </c>
      <c r="BW47" s="131">
        <v>1.5883286101527845</v>
      </c>
      <c r="BX47" s="131">
        <v>1.2980753500188444</v>
      </c>
      <c r="BY47" s="131">
        <v>1.0400860047846892</v>
      </c>
      <c r="BZ47" s="131">
        <v>0.99473908804129618</v>
      </c>
      <c r="CA47" s="131">
        <v>0.99622467608625886</v>
      </c>
      <c r="CB47" s="131">
        <v>1.2514005694374493</v>
      </c>
      <c r="CC47" s="131">
        <v>1.6109833719840134</v>
      </c>
      <c r="CD47" s="131">
        <v>1.8222976584551622</v>
      </c>
      <c r="CE47" s="131">
        <v>1.5410322591493406</v>
      </c>
      <c r="CF47" s="131">
        <v>1.464473185778451</v>
      </c>
      <c r="CG47" s="131">
        <v>1.4891375034444749</v>
      </c>
      <c r="CH47" s="131">
        <v>1.4658892858174537</v>
      </c>
      <c r="CI47" s="131">
        <v>1.1590677531259437</v>
      </c>
      <c r="CJ47" s="131">
        <v>2.7057299501297196</v>
      </c>
      <c r="CK47" s="131">
        <v>1.7714781677715097</v>
      </c>
      <c r="CL47" s="131">
        <v>1.3292418787614733</v>
      </c>
      <c r="CM47" s="131">
        <v>1.0954486805154331</v>
      </c>
      <c r="CN47" s="131">
        <v>0.7282091678619379</v>
      </c>
      <c r="CO47" s="131">
        <v>2.7481984758566744</v>
      </c>
      <c r="CP47" s="131">
        <v>2.5671345405662218</v>
      </c>
      <c r="CQ47" s="131">
        <v>2.737149583536771</v>
      </c>
      <c r="CR47" s="131">
        <v>2.9048096028144803</v>
      </c>
      <c r="CS47" s="131">
        <v>3.0233667049465609</v>
      </c>
      <c r="CT47" s="131">
        <v>3.6585266329627659</v>
      </c>
      <c r="CU47" s="131">
        <v>4.8183478984851842</v>
      </c>
      <c r="CV47" s="131">
        <v>4.8712297164531657</v>
      </c>
      <c r="CW47" s="131">
        <v>4.7107373281388503</v>
      </c>
      <c r="CX47" s="131">
        <v>4.3908201575305918</v>
      </c>
      <c r="CY47" s="131">
        <v>4.2231925222513818</v>
      </c>
      <c r="CZ47" s="131"/>
      <c r="DA47" s="131"/>
      <c r="DB47" s="131"/>
      <c r="DC47" s="131"/>
      <c r="DD47" s="131"/>
      <c r="DE47" s="131"/>
      <c r="DF47" s="131"/>
      <c r="DG47" s="12"/>
      <c r="DH47" s="12"/>
      <c r="DI47" s="173">
        <f t="shared" si="5"/>
        <v>4.8712297164531657</v>
      </c>
      <c r="DJ47" s="173">
        <f t="shared" si="6"/>
        <v>0.7282091678619379</v>
      </c>
      <c r="DK47" s="173">
        <f t="shared" si="7"/>
        <v>1.8555953894513311</v>
      </c>
      <c r="DL47" s="173">
        <f t="shared" si="8"/>
        <v>1.5091863517060367</v>
      </c>
      <c r="DM47" s="173">
        <f t="shared" si="9"/>
        <v>0.9937874795452919</v>
      </c>
    </row>
    <row r="48" spans="1:117" x14ac:dyDescent="0.25">
      <c r="A48" s="18" t="s">
        <v>200</v>
      </c>
      <c r="B48" s="18"/>
      <c r="C48" s="18" t="s">
        <v>79</v>
      </c>
      <c r="D48" s="18" t="s">
        <v>201</v>
      </c>
      <c r="E48" s="18" t="s">
        <v>202</v>
      </c>
      <c r="F48" s="18">
        <v>1940</v>
      </c>
      <c r="G48" s="18">
        <v>1967</v>
      </c>
      <c r="H48" s="18"/>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v>0.97449125824018357</v>
      </c>
      <c r="BF48" s="131">
        <v>0.98328025477707004</v>
      </c>
      <c r="BG48" s="131">
        <v>0.96020143560449467</v>
      </c>
      <c r="BH48" s="131">
        <v>0.99943234229759459</v>
      </c>
      <c r="BI48" s="131">
        <v>1.0524251536148517</v>
      </c>
      <c r="BJ48" s="131">
        <v>1.0949333646451005</v>
      </c>
      <c r="BK48" s="131">
        <v>1.6833569841227343</v>
      </c>
      <c r="BL48" s="131">
        <v>1.391077174278442</v>
      </c>
      <c r="BM48" s="131">
        <v>1.3836437654163476</v>
      </c>
      <c r="BN48" s="131">
        <v>1.287108472004094</v>
      </c>
      <c r="BO48" s="131">
        <v>1.5831867099017811</v>
      </c>
      <c r="BP48" s="131">
        <v>1.5323062589205476</v>
      </c>
      <c r="BQ48" s="131">
        <v>1.5786908645003064</v>
      </c>
      <c r="BR48" s="131">
        <v>1.7879870769473227</v>
      </c>
      <c r="BS48" s="131">
        <v>1.9284466408004901</v>
      </c>
      <c r="BT48" s="131">
        <v>1.9134765602776356</v>
      </c>
      <c r="BU48" s="131">
        <v>2.0240550484233952</v>
      </c>
      <c r="BV48" s="131">
        <v>1.8865067016381785</v>
      </c>
      <c r="BW48" s="131">
        <v>1.7371552627213043</v>
      </c>
      <c r="BX48" s="131">
        <v>1.6797829034418545</v>
      </c>
      <c r="BY48" s="131">
        <v>1.6551890079721241</v>
      </c>
      <c r="BZ48" s="131">
        <v>1.7000814858986952</v>
      </c>
      <c r="CA48" s="131">
        <v>1.8128757812743204</v>
      </c>
      <c r="CB48" s="131">
        <v>1.8228282303355687</v>
      </c>
      <c r="CC48" s="131">
        <v>1.8003139653631006</v>
      </c>
      <c r="CD48" s="131">
        <v>1.7026189247521217</v>
      </c>
      <c r="CE48" s="131">
        <v>1.6422236848641398</v>
      </c>
      <c r="CF48" s="131">
        <v>1.5401016527337663</v>
      </c>
      <c r="CG48" s="131">
        <v>1.3189342275395488</v>
      </c>
      <c r="CH48" s="131">
        <v>1.1815615224265401</v>
      </c>
      <c r="CI48" s="131">
        <v>1.3937221022728894</v>
      </c>
      <c r="CJ48" s="131">
        <v>1.5191208555738396</v>
      </c>
      <c r="CK48" s="131">
        <v>1.8253250360740843</v>
      </c>
      <c r="CL48" s="131">
        <v>1.5997810278573064</v>
      </c>
      <c r="CM48" s="131">
        <v>1.4787341089715607</v>
      </c>
      <c r="CN48" s="131">
        <v>1.4807509586512591</v>
      </c>
      <c r="CO48" s="131">
        <v>1.6271278160742484</v>
      </c>
      <c r="CP48" s="131">
        <v>1.7537349964753814</v>
      </c>
      <c r="CQ48" s="131">
        <v>1.506969951888995</v>
      </c>
      <c r="CR48" s="131">
        <v>1.6918674419288908</v>
      </c>
      <c r="CS48" s="131">
        <v>1.8813074122975324</v>
      </c>
      <c r="CT48" s="131">
        <v>1.8675271697141387</v>
      </c>
      <c r="CU48" s="131">
        <v>1.6216458498023714</v>
      </c>
      <c r="CV48" s="131">
        <v>1.6935828846153846</v>
      </c>
      <c r="CW48" s="131">
        <v>1.7874549603174603</v>
      </c>
      <c r="CX48" s="131">
        <v>3.5594092783505156</v>
      </c>
      <c r="CY48" s="131"/>
      <c r="CZ48" s="131"/>
      <c r="DA48" s="131"/>
      <c r="DB48" s="131"/>
      <c r="DC48" s="131"/>
      <c r="DD48" s="131"/>
      <c r="DE48" s="131"/>
      <c r="DF48" s="131"/>
      <c r="DG48" s="12"/>
      <c r="DH48" s="12"/>
      <c r="DI48" s="173">
        <f t="shared" si="5"/>
        <v>3.5594092783505156</v>
      </c>
      <c r="DJ48" s="173">
        <f t="shared" si="6"/>
        <v>0.96020143560449467</v>
      </c>
      <c r="DK48" s="173">
        <f t="shared" si="7"/>
        <v>1.6070942297086852</v>
      </c>
      <c r="DL48" s="173">
        <f t="shared" si="8"/>
        <v>1.634675750469194</v>
      </c>
      <c r="DM48" s="173">
        <f t="shared" si="9"/>
        <v>0.40233545734567255</v>
      </c>
    </row>
    <row r="49" spans="1:117" x14ac:dyDescent="0.25">
      <c r="A49" s="18" t="s">
        <v>203</v>
      </c>
      <c r="B49" s="18"/>
      <c r="C49" s="18" t="s">
        <v>204</v>
      </c>
      <c r="D49" s="18" t="s">
        <v>205</v>
      </c>
      <c r="E49" s="18" t="s">
        <v>206</v>
      </c>
      <c r="F49" s="18">
        <v>1849</v>
      </c>
      <c r="G49" s="18">
        <v>1966</v>
      </c>
      <c r="H49" s="18"/>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v>1.1336633663366338</v>
      </c>
      <c r="AZ49" s="131">
        <v>1.1376146788990826</v>
      </c>
      <c r="BA49" s="131">
        <v>1.1545064377682404</v>
      </c>
      <c r="BB49" s="131">
        <v>1.1426735218508999</v>
      </c>
      <c r="BC49" s="131">
        <v>1.0502577319587629</v>
      </c>
      <c r="BD49" s="131">
        <v>1.0620437956204378</v>
      </c>
      <c r="BE49" s="131">
        <v>1.0742092457420924</v>
      </c>
      <c r="BF49" s="131">
        <v>0.91196834817012862</v>
      </c>
      <c r="BG49" s="131">
        <v>0.92944785276073627</v>
      </c>
      <c r="BH49" s="131">
        <v>0.95959595959595956</v>
      </c>
      <c r="BI49" s="131">
        <v>0.93387589013224825</v>
      </c>
      <c r="BJ49" s="131">
        <v>0.7321428571428571</v>
      </c>
      <c r="BK49" s="131">
        <v>0.91880161943319849</v>
      </c>
      <c r="BL49" s="131">
        <v>1.459664279319606</v>
      </c>
      <c r="BM49" s="131">
        <v>1.7724378453038672</v>
      </c>
      <c r="BN49" s="131">
        <v>1.8188049450549451</v>
      </c>
      <c r="BO49" s="131">
        <v>1.8105752416014724</v>
      </c>
      <c r="BP49" s="131">
        <v>1.4844831591173053</v>
      </c>
      <c r="BQ49" s="131">
        <v>1.5638780231335436</v>
      </c>
      <c r="BR49" s="131">
        <v>1.674399020058184</v>
      </c>
      <c r="BS49" s="131">
        <v>0.74751037866398296</v>
      </c>
      <c r="BT49" s="131">
        <v>0.37431837837837839</v>
      </c>
      <c r="BU49" s="131">
        <v>0.13793445051384129</v>
      </c>
      <c r="BV49" s="131">
        <v>-0.23141897081413212</v>
      </c>
      <c r="BW49" s="131">
        <v>-4.4171428571428598E-2</v>
      </c>
      <c r="BX49" s="131">
        <v>-1.0301080541933341</v>
      </c>
      <c r="BY49" s="131">
        <v>-1.0886279505432745</v>
      </c>
      <c r="BZ49" s="131">
        <v>-1.5398843278318521</v>
      </c>
      <c r="CA49" s="131">
        <v>-1.4605560330578511</v>
      </c>
      <c r="CB49" s="131">
        <v>-1.1281987577639754</v>
      </c>
      <c r="CC49" s="131">
        <v>-0.15367927157855604</v>
      </c>
      <c r="CD49" s="131">
        <v>0.8558006595822647</v>
      </c>
      <c r="CE49" s="131">
        <v>1.4014376808171458</v>
      </c>
      <c r="CF49" s="131">
        <v>1.7000379843622819</v>
      </c>
      <c r="CG49" s="131">
        <v>2.1412451466893674</v>
      </c>
      <c r="CH49" s="131">
        <v>2.3547352097110568</v>
      </c>
      <c r="CI49" s="131">
        <v>2.0594632935335144</v>
      </c>
      <c r="CJ49" s="131">
        <v>1.77461652028126</v>
      </c>
      <c r="CK49" s="131">
        <v>1.5937570658447477</v>
      </c>
      <c r="CL49" s="131">
        <v>1.5900937860266091</v>
      </c>
      <c r="CM49" s="131">
        <v>1.7710073440754137</v>
      </c>
      <c r="CN49" s="131">
        <v>1.742732590716543</v>
      </c>
      <c r="CO49" s="131">
        <v>1.4483687856059675</v>
      </c>
      <c r="CP49" s="131">
        <v>1.7985801583304033</v>
      </c>
      <c r="CQ49" s="131">
        <v>2.1547073575041438</v>
      </c>
      <c r="CR49" s="131">
        <v>1.9377102627466378</v>
      </c>
      <c r="CS49" s="131">
        <v>2.3816244546167407</v>
      </c>
      <c r="CT49" s="131">
        <v>2.5340535017648151</v>
      </c>
      <c r="CU49" s="131">
        <v>2.3973757650850041</v>
      </c>
      <c r="CV49" s="131">
        <v>1.8647832011555339</v>
      </c>
      <c r="CW49" s="131">
        <v>1.7578804832758577</v>
      </c>
      <c r="CX49" s="131">
        <v>1.8057860780498971</v>
      </c>
      <c r="CY49" s="131">
        <v>1.827737030060435</v>
      </c>
      <c r="CZ49" s="131"/>
      <c r="DA49" s="131"/>
      <c r="DB49" s="131"/>
      <c r="DC49" s="131"/>
      <c r="DD49" s="131"/>
      <c r="DE49" s="131"/>
      <c r="DF49" s="131"/>
      <c r="DG49" s="12"/>
      <c r="DH49" s="12"/>
      <c r="DI49" s="173">
        <f t="shared" si="5"/>
        <v>2.5340535017648151</v>
      </c>
      <c r="DJ49" s="173">
        <f t="shared" si="6"/>
        <v>-1.5398843278318521</v>
      </c>
      <c r="DK49" s="173">
        <f t="shared" si="7"/>
        <v>1.1358810677742948</v>
      </c>
      <c r="DL49" s="173">
        <f t="shared" si="8"/>
        <v>1.4483687856059675</v>
      </c>
      <c r="DM49" s="173">
        <f t="shared" si="9"/>
        <v>0.99347608160113199</v>
      </c>
    </row>
    <row r="50" spans="1:117" x14ac:dyDescent="0.25">
      <c r="A50" s="18" t="s">
        <v>207</v>
      </c>
      <c r="B50" s="18"/>
      <c r="C50" s="18" t="s">
        <v>133</v>
      </c>
      <c r="D50" s="18" t="s">
        <v>129</v>
      </c>
      <c r="E50" s="18" t="s">
        <v>208</v>
      </c>
      <c r="F50" s="18">
        <v>1913</v>
      </c>
      <c r="G50" s="18">
        <v>1958</v>
      </c>
      <c r="H50" s="18"/>
      <c r="I50" s="131">
        <v>0.77618362770800631</v>
      </c>
      <c r="J50" s="131">
        <v>0.72810521886878155</v>
      </c>
      <c r="K50" s="131">
        <v>1.0300280976000273</v>
      </c>
      <c r="L50" s="131">
        <v>1.1146439765928389</v>
      </c>
      <c r="M50" s="131">
        <v>1.2347503107242706</v>
      </c>
      <c r="N50" s="131">
        <v>1.1848450835468771</v>
      </c>
      <c r="O50" s="131">
        <v>1.0191524402031957</v>
      </c>
      <c r="P50" s="131">
        <v>0.81048036757774078</v>
      </c>
      <c r="Q50" s="131">
        <v>0.90551569054195324</v>
      </c>
      <c r="R50" s="131">
        <v>0.95333869053055909</v>
      </c>
      <c r="S50" s="131">
        <v>0.9795232281184465</v>
      </c>
      <c r="T50" s="131">
        <v>0.97456692515059207</v>
      </c>
      <c r="U50" s="131">
        <v>0.97889782561950889</v>
      </c>
      <c r="V50" s="131">
        <v>0.99886508697593646</v>
      </c>
      <c r="W50" s="131">
        <v>1.0380548567164913</v>
      </c>
      <c r="X50" s="131">
        <v>1.0407807210973328</v>
      </c>
      <c r="Y50" s="131">
        <v>1.0337634507934068</v>
      </c>
      <c r="Z50" s="131">
        <v>1.0674131026526947</v>
      </c>
      <c r="AA50" s="131">
        <v>1.1240424925058317</v>
      </c>
      <c r="AB50" s="131">
        <v>1.1428647874732882</v>
      </c>
      <c r="AC50" s="131">
        <v>1.1817810804675857</v>
      </c>
      <c r="AD50" s="131">
        <v>1.1968176065508145</v>
      </c>
      <c r="AE50" s="131">
        <v>1.1331149687494604</v>
      </c>
      <c r="AF50" s="131">
        <v>1.0432877552164621</v>
      </c>
      <c r="AG50" s="131">
        <v>1.0961924609142231</v>
      </c>
      <c r="AH50" s="131">
        <v>1.088728784729412</v>
      </c>
      <c r="AI50" s="131">
        <v>1.1331110354667595</v>
      </c>
      <c r="AJ50" s="131">
        <v>1.1816845912208609</v>
      </c>
      <c r="AK50" s="131">
        <v>1.1526121651535299</v>
      </c>
      <c r="AL50" s="131">
        <v>1.1240778182043212</v>
      </c>
      <c r="AM50" s="131">
        <v>1.0498042438490214</v>
      </c>
      <c r="AN50" s="131">
        <v>1.0655990395095194</v>
      </c>
      <c r="AO50" s="131">
        <v>1.1147855439267123</v>
      </c>
      <c r="AP50" s="131">
        <v>1.043733831465673</v>
      </c>
      <c r="AQ50" s="131">
        <v>1.0410056654015609</v>
      </c>
      <c r="AR50" s="131">
        <v>0.98107357921173299</v>
      </c>
      <c r="AS50" s="131">
        <v>1.0012438372550425</v>
      </c>
      <c r="AT50" s="131">
        <v>1.0002352236768477</v>
      </c>
      <c r="AU50" s="131">
        <v>1.0158969231302131</v>
      </c>
      <c r="AV50" s="131">
        <v>1.0838053016405758</v>
      </c>
      <c r="AW50" s="131">
        <v>1.1236616023739483</v>
      </c>
      <c r="AX50" s="131">
        <v>1.0767286531233569</v>
      </c>
      <c r="AY50" s="131">
        <v>1.0941128516288419</v>
      </c>
      <c r="AZ50" s="131">
        <v>1.121701012733354</v>
      </c>
      <c r="BA50" s="131">
        <v>1.1692334116837602</v>
      </c>
      <c r="BB50" s="131">
        <v>1.17217153427401</v>
      </c>
      <c r="BC50" s="131">
        <v>1.4332061068702289</v>
      </c>
      <c r="BD50" s="131">
        <v>1.224732461355529</v>
      </c>
      <c r="BE50" s="131">
        <v>1.1451612903225807</v>
      </c>
      <c r="BF50" s="131">
        <v>0.79941897654584226</v>
      </c>
      <c r="BG50" s="131">
        <v>0.73742533936651589</v>
      </c>
      <c r="BH50" s="131">
        <v>0.76239266547406093</v>
      </c>
      <c r="BI50" s="131">
        <v>0.62494904198940071</v>
      </c>
      <c r="BJ50" s="131">
        <v>0.34643628509719215</v>
      </c>
      <c r="BK50" s="131">
        <v>0.38975280373831778</v>
      </c>
      <c r="BL50" s="131">
        <v>0.32873579644475426</v>
      </c>
      <c r="BM50" s="131">
        <v>0.39318670332416888</v>
      </c>
      <c r="BN50" s="131">
        <v>0.66098534971644607</v>
      </c>
      <c r="BO50" s="131">
        <v>0.54251706672539091</v>
      </c>
      <c r="BP50" s="131">
        <v>0.68593510429666615</v>
      </c>
      <c r="BQ50" s="131">
        <v>2.4484104456429181</v>
      </c>
      <c r="BR50" s="131">
        <v>1.6465308192337837</v>
      </c>
      <c r="BS50" s="131">
        <v>1.160105308713214</v>
      </c>
      <c r="BT50" s="131">
        <v>0.78416095640763961</v>
      </c>
      <c r="BU50" s="131">
        <v>0.3943630929017844</v>
      </c>
      <c r="BV50" s="131">
        <v>0.79501195674776459</v>
      </c>
      <c r="BW50" s="131">
        <v>0.83846248595051498</v>
      </c>
      <c r="BX50" s="131">
        <v>0.38673069571865437</v>
      </c>
      <c r="BY50" s="131">
        <v>0.15317162807791251</v>
      </c>
      <c r="BZ50" s="131">
        <v>0.10298858884400028</v>
      </c>
      <c r="CA50" s="131">
        <v>0.15185496078161551</v>
      </c>
      <c r="CB50" s="131">
        <v>0.21336895648152907</v>
      </c>
      <c r="CC50" s="131">
        <v>0.42722865412445732</v>
      </c>
      <c r="CD50" s="131">
        <v>0.46880873607079793</v>
      </c>
      <c r="CE50" s="131">
        <v>0.23189692166847858</v>
      </c>
      <c r="CF50" s="131">
        <v>0.60746865052696297</v>
      </c>
      <c r="CG50" s="131">
        <v>1.4216427963842524</v>
      </c>
      <c r="CH50" s="131">
        <v>1.267430729901067</v>
      </c>
      <c r="CI50" s="131">
        <v>-0.21212658096888504</v>
      </c>
      <c r="CJ50" s="131">
        <v>-0.20500424088210351</v>
      </c>
      <c r="CK50" s="131">
        <v>-0.1776152158010241</v>
      </c>
      <c r="CL50" s="131">
        <v>-6.6699307967942253E-2</v>
      </c>
      <c r="CM50" s="131">
        <v>0.6881899223007637</v>
      </c>
      <c r="CN50" s="131">
        <v>0.6070687383737855</v>
      </c>
      <c r="CO50" s="131">
        <v>0.48032731424705039</v>
      </c>
      <c r="CP50" s="131">
        <v>1.7017537765767143</v>
      </c>
      <c r="CQ50" s="131">
        <v>2.2433721666158783</v>
      </c>
      <c r="CR50" s="131">
        <v>1.852559741588502</v>
      </c>
      <c r="CS50" s="131">
        <v>1.4714621441062192</v>
      </c>
      <c r="CT50" s="131">
        <v>1.3637638003691708</v>
      </c>
      <c r="CU50" s="131">
        <v>2.9343037102244427</v>
      </c>
      <c r="CV50" s="131">
        <v>4.4720392288952775</v>
      </c>
      <c r="CW50" s="131">
        <v>5.6266108671153594</v>
      </c>
      <c r="CX50" s="131">
        <v>5.5466818629661176</v>
      </c>
      <c r="CY50" s="131">
        <v>4.7314860105907792</v>
      </c>
      <c r="CZ50" s="131"/>
      <c r="DA50" s="131"/>
      <c r="DB50" s="131"/>
      <c r="DC50" s="131"/>
      <c r="DD50" s="131"/>
      <c r="DE50" s="131"/>
      <c r="DF50" s="131"/>
      <c r="DG50" s="12"/>
      <c r="DH50" s="12"/>
      <c r="DI50" s="173">
        <f t="shared" si="5"/>
        <v>5.6266108671153594</v>
      </c>
      <c r="DJ50" s="173">
        <f t="shared" si="6"/>
        <v>-0.21212658096888504</v>
      </c>
      <c r="DK50" s="173">
        <f t="shared" si="7"/>
        <v>1.1079438085931577</v>
      </c>
      <c r="DL50" s="173">
        <f t="shared" si="8"/>
        <v>1.0380548567164913</v>
      </c>
      <c r="DM50" s="173">
        <f t="shared" si="9"/>
        <v>0.978190692916589</v>
      </c>
    </row>
    <row r="51" spans="1:117" x14ac:dyDescent="0.25">
      <c r="A51" s="18" t="s">
        <v>209</v>
      </c>
      <c r="B51" s="18"/>
      <c r="C51" s="18" t="s">
        <v>210</v>
      </c>
      <c r="D51" s="18" t="s">
        <v>211</v>
      </c>
      <c r="E51" s="18" t="s">
        <v>212</v>
      </c>
      <c r="F51" s="18">
        <v>1970</v>
      </c>
      <c r="G51" s="18">
        <v>1974</v>
      </c>
      <c r="H51" s="18"/>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v>0.87602820211515864</v>
      </c>
      <c r="BN51" s="131">
        <v>0.97808433990252175</v>
      </c>
      <c r="BO51" s="131">
        <v>1.0196720132345536</v>
      </c>
      <c r="BP51" s="131">
        <v>1.0088601385737936</v>
      </c>
      <c r="BQ51" s="131">
        <v>1.0666844332967551</v>
      </c>
      <c r="BR51" s="131">
        <v>1.1218522903568222</v>
      </c>
      <c r="BS51" s="131">
        <v>1.0729319567110338</v>
      </c>
      <c r="BT51" s="131">
        <v>1.213575972703071</v>
      </c>
      <c r="BU51" s="131">
        <v>0.68835274166195581</v>
      </c>
      <c r="BV51" s="131">
        <v>1.2982560100646359</v>
      </c>
      <c r="BW51" s="131">
        <v>1.7377722266692428</v>
      </c>
      <c r="BX51" s="131">
        <v>1.6234903231914311</v>
      </c>
      <c r="BY51" s="131">
        <v>1.5745761732017169</v>
      </c>
      <c r="BZ51" s="131">
        <v>2.2601709044445606</v>
      </c>
      <c r="CA51" s="131">
        <v>2.1582933731624876</v>
      </c>
      <c r="CB51" s="131">
        <v>2.20710251913688</v>
      </c>
      <c r="CC51" s="131">
        <v>1.8772242246377844</v>
      </c>
      <c r="CD51" s="131">
        <v>2.8600447136159639</v>
      </c>
      <c r="CE51" s="131">
        <v>2.2897421383387941</v>
      </c>
      <c r="CF51" s="131">
        <v>2.2749140544293724</v>
      </c>
      <c r="CG51" s="131">
        <v>2.8475570812709563</v>
      </c>
      <c r="CH51" s="131">
        <v>3.2336093880106636</v>
      </c>
      <c r="CI51" s="131">
        <v>3.075069704000374</v>
      </c>
      <c r="CJ51" s="131">
        <v>2.526856528672488</v>
      </c>
      <c r="CK51" s="131">
        <v>2.140710742128177</v>
      </c>
      <c r="CL51" s="131">
        <v>2.3772909171489651</v>
      </c>
      <c r="CM51" s="131">
        <v>2.3896049399354329</v>
      </c>
      <c r="CN51" s="131">
        <v>2.3185556709643911</v>
      </c>
      <c r="CO51" s="131">
        <v>2.0313243551604292</v>
      </c>
      <c r="CP51" s="131">
        <v>2.9034309663564395</v>
      </c>
      <c r="CQ51" s="131">
        <v>2.3039062499999998</v>
      </c>
      <c r="CR51" s="131">
        <v>2.115135540304192</v>
      </c>
      <c r="CS51" s="131">
        <v>2.1073854378510819</v>
      </c>
      <c r="CT51" s="131">
        <v>3.1222467806600043</v>
      </c>
      <c r="CU51" s="131">
        <v>2.7477894134318603</v>
      </c>
      <c r="CV51" s="131">
        <v>3.1852857148291722</v>
      </c>
      <c r="CW51" s="131">
        <v>2.6518918368526347</v>
      </c>
      <c r="CX51" s="131">
        <v>2.9962082324651247</v>
      </c>
      <c r="CY51" s="131">
        <v>2.1736551481574913</v>
      </c>
      <c r="CZ51" s="131"/>
      <c r="DA51" s="131"/>
      <c r="DB51" s="131"/>
      <c r="DC51" s="131"/>
      <c r="DD51" s="131"/>
      <c r="DE51" s="131"/>
      <c r="DF51" s="131"/>
      <c r="DG51" s="12"/>
      <c r="DH51" s="12"/>
      <c r="DI51" s="173">
        <f t="shared" si="5"/>
        <v>3.2336093880106636</v>
      </c>
      <c r="DJ51" s="173">
        <f t="shared" si="6"/>
        <v>0.68835274166195581</v>
      </c>
      <c r="DK51" s="173">
        <f t="shared" si="7"/>
        <v>2.0629523948114983</v>
      </c>
      <c r="DL51" s="173">
        <f t="shared" si="8"/>
        <v>2.1736551481574913</v>
      </c>
      <c r="DM51" s="173">
        <f t="shared" si="9"/>
        <v>0.72616317383300999</v>
      </c>
    </row>
    <row r="52" spans="1:117" x14ac:dyDescent="0.25">
      <c r="A52" s="18" t="s">
        <v>213</v>
      </c>
      <c r="B52" s="18"/>
      <c r="C52" s="18" t="s">
        <v>214</v>
      </c>
      <c r="D52" s="18" t="s">
        <v>215</v>
      </c>
      <c r="E52" s="18" t="s">
        <v>216</v>
      </c>
      <c r="F52" s="18">
        <v>1903</v>
      </c>
      <c r="G52" s="18">
        <v>1915</v>
      </c>
      <c r="H52" s="18"/>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v>0.13033706533973105</v>
      </c>
      <c r="BG52" s="131">
        <v>0.17825947540563072</v>
      </c>
      <c r="BH52" s="131">
        <v>0.1867960996999769</v>
      </c>
      <c r="BI52" s="131">
        <v>0.13564980503178248</v>
      </c>
      <c r="BJ52" s="131">
        <v>-9.082655882474315E-2</v>
      </c>
      <c r="BK52" s="131">
        <v>-0.15027406778352506</v>
      </c>
      <c r="BL52" s="131">
        <v>-0.27430661383724469</v>
      </c>
      <c r="BM52" s="131">
        <v>-0.19272166538164995</v>
      </c>
      <c r="BN52" s="131">
        <v>-9.6050716524854446E-2</v>
      </c>
      <c r="BO52" s="131">
        <v>0.22408853875248988</v>
      </c>
      <c r="BP52" s="131">
        <v>1.0080760519728214</v>
      </c>
      <c r="BQ52" s="131">
        <v>1.153705327953817</v>
      </c>
      <c r="BR52" s="131">
        <v>0.45168807468238931</v>
      </c>
      <c r="BS52" s="131">
        <v>0.48583127356252964</v>
      </c>
      <c r="BT52" s="131">
        <v>0.62550296933704996</v>
      </c>
      <c r="BU52" s="131">
        <v>0.40273474665170406</v>
      </c>
      <c r="BV52" s="131">
        <v>0.18972893024613172</v>
      </c>
      <c r="BW52" s="131">
        <v>-2.9214822156540036E-2</v>
      </c>
      <c r="BX52" s="131">
        <v>-0.40508515488802471</v>
      </c>
      <c r="BY52" s="131">
        <v>-0.95184422583187156</v>
      </c>
      <c r="BZ52" s="131">
        <v>-1.3351418783365634</v>
      </c>
      <c r="CA52" s="131">
        <v>-1.2362167182832695</v>
      </c>
      <c r="CB52" s="131">
        <v>-1.4552491726453609</v>
      </c>
      <c r="CC52" s="131">
        <v>-1.5347458333614976</v>
      </c>
      <c r="CD52" s="131">
        <v>-1.7442292712647403</v>
      </c>
      <c r="CE52" s="131">
        <v>-1.3925878199647526</v>
      </c>
      <c r="CF52" s="131">
        <v>-0.93727681567995691</v>
      </c>
      <c r="CG52" s="131">
        <v>-1.0249592019837375</v>
      </c>
      <c r="CH52" s="131">
        <v>-0.44232070674738894</v>
      </c>
      <c r="CI52" s="131">
        <v>-7.5731508385583873E-2</v>
      </c>
      <c r="CJ52" s="131">
        <v>0.27420238151121124</v>
      </c>
      <c r="CK52" s="131">
        <v>0.43721263292364654</v>
      </c>
      <c r="CL52" s="131">
        <v>0.48440101108103961</v>
      </c>
      <c r="CM52" s="131">
        <v>0.85925380775630378</v>
      </c>
      <c r="CN52" s="131">
        <v>0.65136563235093914</v>
      </c>
      <c r="CO52" s="131">
        <v>0.75235117002453256</v>
      </c>
      <c r="CP52" s="131">
        <v>0.95473219322262437</v>
      </c>
      <c r="CQ52" s="131">
        <v>1.1832149625405146</v>
      </c>
      <c r="CR52" s="131">
        <v>1.183857009617296</v>
      </c>
      <c r="CS52" s="131">
        <v>1.27020567433542</v>
      </c>
      <c r="CT52" s="131">
        <v>1.3542761899136313</v>
      </c>
      <c r="CU52" s="131">
        <v>1.3674224257128083</v>
      </c>
      <c r="CV52" s="131">
        <v>1.6192808779093157</v>
      </c>
      <c r="CW52" s="131">
        <v>1.3648384828940849</v>
      </c>
      <c r="CX52" s="131">
        <v>1.1342914092923324</v>
      </c>
      <c r="CY52" s="131">
        <v>1.2617858276763982</v>
      </c>
      <c r="CZ52" s="131"/>
      <c r="DA52" s="131"/>
      <c r="DB52" s="131"/>
      <c r="DC52" s="131"/>
      <c r="DD52" s="131"/>
      <c r="DE52" s="131"/>
      <c r="DF52" s="131"/>
      <c r="DG52" s="12"/>
      <c r="DH52" s="12"/>
      <c r="DI52" s="173">
        <f t="shared" si="5"/>
        <v>1.6192808779093157</v>
      </c>
      <c r="DJ52" s="173">
        <f t="shared" si="6"/>
        <v>-1.7442292712647403</v>
      </c>
      <c r="DK52" s="173">
        <f t="shared" si="7"/>
        <v>0.17296320207645316</v>
      </c>
      <c r="DL52" s="173">
        <f t="shared" si="8"/>
        <v>0.2069087344993108</v>
      </c>
      <c r="DM52" s="173">
        <f t="shared" si="9"/>
        <v>0.89559190165905733</v>
      </c>
    </row>
    <row r="53" spans="1:117" x14ac:dyDescent="0.25">
      <c r="A53" s="18" t="s">
        <v>217</v>
      </c>
      <c r="B53" s="18"/>
      <c r="C53" s="18" t="s">
        <v>218</v>
      </c>
      <c r="D53" s="18" t="s">
        <v>219</v>
      </c>
      <c r="E53" s="18" t="s">
        <v>220</v>
      </c>
      <c r="F53" s="18">
        <v>1923</v>
      </c>
      <c r="G53" s="18">
        <v>1941</v>
      </c>
      <c r="H53" s="18"/>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v>0.13033706533973105</v>
      </c>
      <c r="BG53" s="131">
        <v>0.17825947540563072</v>
      </c>
      <c r="BH53" s="131">
        <v>0.1867960996999769</v>
      </c>
      <c r="BI53" s="131">
        <v>0.13564980503178248</v>
      </c>
      <c r="BJ53" s="131">
        <v>-9.082655882474315E-2</v>
      </c>
      <c r="BK53" s="131">
        <v>-0.15027406778352506</v>
      </c>
      <c r="BL53" s="131">
        <v>-0.27430661383724469</v>
      </c>
      <c r="BM53" s="131">
        <v>-0.19272166538164995</v>
      </c>
      <c r="BN53" s="131">
        <v>-9.6050716524854446E-2</v>
      </c>
      <c r="BO53" s="131">
        <v>0.22408853875248988</v>
      </c>
      <c r="BP53" s="131">
        <v>1.0080760519728214</v>
      </c>
      <c r="BQ53" s="131">
        <v>1.153705327953817</v>
      </c>
      <c r="BR53" s="131">
        <v>0.45168807468238931</v>
      </c>
      <c r="BS53" s="131">
        <v>0.48583127356252964</v>
      </c>
      <c r="BT53" s="131">
        <v>0.62550296933704996</v>
      </c>
      <c r="BU53" s="131">
        <v>0.40273474665170406</v>
      </c>
      <c r="BV53" s="131">
        <v>0.18972893024613172</v>
      </c>
      <c r="BW53" s="131">
        <v>-2.9214822156540036E-2</v>
      </c>
      <c r="BX53" s="131">
        <v>-0.40508515488802471</v>
      </c>
      <c r="BY53" s="131">
        <v>-0.95184422583187156</v>
      </c>
      <c r="BZ53" s="131">
        <v>-1.3351418783365634</v>
      </c>
      <c r="CA53" s="131">
        <v>-1.2362167182832695</v>
      </c>
      <c r="CB53" s="131">
        <v>-1.4552491726453609</v>
      </c>
      <c r="CC53" s="131">
        <v>-1.5347458333614976</v>
      </c>
      <c r="CD53" s="131">
        <v>-1.7442292712647403</v>
      </c>
      <c r="CE53" s="131">
        <v>-1.3925878199647526</v>
      </c>
      <c r="CF53" s="131">
        <v>-0.93727681567995691</v>
      </c>
      <c r="CG53" s="131">
        <v>-1.0249592019837375</v>
      </c>
      <c r="CH53" s="131">
        <v>-0.44232070674738894</v>
      </c>
      <c r="CI53" s="131">
        <v>-7.5731508385583873E-2</v>
      </c>
      <c r="CJ53" s="131">
        <v>0.27420238151121124</v>
      </c>
      <c r="CK53" s="131">
        <v>0.43721263292364654</v>
      </c>
      <c r="CL53" s="131">
        <v>0.48440101108103961</v>
      </c>
      <c r="CM53" s="131">
        <v>0.85925380775630378</v>
      </c>
      <c r="CN53" s="131">
        <v>0.65136563235093914</v>
      </c>
      <c r="CO53" s="131">
        <v>0.75235117002453256</v>
      </c>
      <c r="CP53" s="131">
        <v>0.95473219322262437</v>
      </c>
      <c r="CQ53" s="131">
        <v>1.1832149625405146</v>
      </c>
      <c r="CR53" s="131">
        <v>1.183857009617296</v>
      </c>
      <c r="CS53" s="131">
        <v>1.27020567433542</v>
      </c>
      <c r="CT53" s="131">
        <v>1.3542761899136313</v>
      </c>
      <c r="CU53" s="131">
        <v>1.3674224257128083</v>
      </c>
      <c r="CV53" s="131">
        <v>1.6192808779093157</v>
      </c>
      <c r="CW53" s="131">
        <v>1.3648384828940849</v>
      </c>
      <c r="CX53" s="131">
        <v>1.1342914092923324</v>
      </c>
      <c r="CY53" s="131">
        <v>1.2617858276763982</v>
      </c>
      <c r="CZ53" s="131"/>
      <c r="DA53" s="131"/>
      <c r="DB53" s="131"/>
      <c r="DC53" s="131"/>
      <c r="DD53" s="131"/>
      <c r="DE53" s="131"/>
      <c r="DF53" s="131"/>
      <c r="DG53" s="12"/>
      <c r="DH53" s="12"/>
      <c r="DI53" s="173">
        <f t="shared" si="5"/>
        <v>1.6192808779093157</v>
      </c>
      <c r="DJ53" s="173">
        <f t="shared" si="6"/>
        <v>-1.7442292712647403</v>
      </c>
      <c r="DK53" s="173">
        <f t="shared" si="7"/>
        <v>0.17296320207645316</v>
      </c>
      <c r="DL53" s="173">
        <f t="shared" si="8"/>
        <v>0.2069087344993108</v>
      </c>
      <c r="DM53" s="173">
        <f t="shared" si="9"/>
        <v>0.89559190165905733</v>
      </c>
    </row>
    <row r="54" spans="1:117" x14ac:dyDescent="0.25">
      <c r="A54" s="18" t="s">
        <v>221</v>
      </c>
      <c r="B54" s="18"/>
      <c r="C54" s="18" t="s">
        <v>218</v>
      </c>
      <c r="D54" s="18" t="s">
        <v>222</v>
      </c>
      <c r="E54" s="18" t="s">
        <v>223</v>
      </c>
      <c r="F54" s="18">
        <v>1945</v>
      </c>
      <c r="G54" s="18">
        <v>1948</v>
      </c>
      <c r="H54" s="18"/>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v>0.13033706533973105</v>
      </c>
      <c r="BG54" s="131">
        <v>0.17825947540563072</v>
      </c>
      <c r="BH54" s="131">
        <v>0.1867960996999769</v>
      </c>
      <c r="BI54" s="131">
        <v>0.13564980503178248</v>
      </c>
      <c r="BJ54" s="131">
        <v>-9.082655882474315E-2</v>
      </c>
      <c r="BK54" s="131">
        <v>-0.15027406778352506</v>
      </c>
      <c r="BL54" s="131">
        <v>-0.27430661383724469</v>
      </c>
      <c r="BM54" s="131">
        <v>-0.19272166538164995</v>
      </c>
      <c r="BN54" s="131">
        <v>-9.6050716524854446E-2</v>
      </c>
      <c r="BO54" s="131">
        <v>0.22408853875248988</v>
      </c>
      <c r="BP54" s="131">
        <v>1.0080760519728214</v>
      </c>
      <c r="BQ54" s="131">
        <v>1.153705327953817</v>
      </c>
      <c r="BR54" s="131">
        <v>0.45168807468238931</v>
      </c>
      <c r="BS54" s="131">
        <v>0.48583127356252964</v>
      </c>
      <c r="BT54" s="131">
        <v>0.62550296933704996</v>
      </c>
      <c r="BU54" s="131">
        <v>0.40273474665170406</v>
      </c>
      <c r="BV54" s="131">
        <v>0.18972893024613172</v>
      </c>
      <c r="BW54" s="131">
        <v>-2.9214822156540036E-2</v>
      </c>
      <c r="BX54" s="131">
        <v>-0.40508515488802471</v>
      </c>
      <c r="BY54" s="131">
        <v>-0.95184422583187156</v>
      </c>
      <c r="BZ54" s="131">
        <v>-1.3351418783365634</v>
      </c>
      <c r="CA54" s="131">
        <v>-1.2362167182832695</v>
      </c>
      <c r="CB54" s="131">
        <v>-1.4552491726453609</v>
      </c>
      <c r="CC54" s="131">
        <v>-1.5347458333614976</v>
      </c>
      <c r="CD54" s="131">
        <v>-1.7442292712647403</v>
      </c>
      <c r="CE54" s="131">
        <v>-1.3925878199647526</v>
      </c>
      <c r="CF54" s="131">
        <v>-0.93727681567995691</v>
      </c>
      <c r="CG54" s="131">
        <v>-1.0249592019837375</v>
      </c>
      <c r="CH54" s="131">
        <v>-0.44232070674738894</v>
      </c>
      <c r="CI54" s="131">
        <v>-7.5731508385583873E-2</v>
      </c>
      <c r="CJ54" s="131">
        <v>0.27420238151121124</v>
      </c>
      <c r="CK54" s="131">
        <v>0.43721263292364654</v>
      </c>
      <c r="CL54" s="131">
        <v>0.48440101108103961</v>
      </c>
      <c r="CM54" s="131">
        <v>0.85925380775630378</v>
      </c>
      <c r="CN54" s="131">
        <v>0.65136563235093914</v>
      </c>
      <c r="CO54" s="131">
        <v>0.75235117002453256</v>
      </c>
      <c r="CP54" s="131">
        <v>0.95473219322262437</v>
      </c>
      <c r="CQ54" s="131">
        <v>1.1832149625405146</v>
      </c>
      <c r="CR54" s="131">
        <v>1.183857009617296</v>
      </c>
      <c r="CS54" s="131">
        <v>1.27020567433542</v>
      </c>
      <c r="CT54" s="131">
        <v>1.3542761899136313</v>
      </c>
      <c r="CU54" s="131">
        <v>1.3674224257128083</v>
      </c>
      <c r="CV54" s="131">
        <v>1.6192808779093157</v>
      </c>
      <c r="CW54" s="131">
        <v>1.3648384828940849</v>
      </c>
      <c r="CX54" s="131">
        <v>1.1342914092923324</v>
      </c>
      <c r="CY54" s="131">
        <v>1.2617858276763982</v>
      </c>
      <c r="CZ54" s="131"/>
      <c r="DA54" s="131"/>
      <c r="DB54" s="131"/>
      <c r="DC54" s="131"/>
      <c r="DD54" s="131"/>
      <c r="DE54" s="131"/>
      <c r="DF54" s="131"/>
      <c r="DG54" s="12"/>
      <c r="DH54" s="12"/>
      <c r="DI54" s="173">
        <f t="shared" si="5"/>
        <v>1.6192808779093157</v>
      </c>
      <c r="DJ54" s="173">
        <f t="shared" si="6"/>
        <v>-1.7442292712647403</v>
      </c>
      <c r="DK54" s="173">
        <f t="shared" si="7"/>
        <v>0.17296320207645316</v>
      </c>
      <c r="DL54" s="173">
        <f t="shared" si="8"/>
        <v>0.2069087344993108</v>
      </c>
      <c r="DM54" s="173">
        <f t="shared" si="9"/>
        <v>0.89559190165905733</v>
      </c>
    </row>
    <row r="55" spans="1:117" x14ac:dyDescent="0.25">
      <c r="A55" s="18" t="s">
        <v>224</v>
      </c>
      <c r="B55" s="18"/>
      <c r="C55" s="18" t="s">
        <v>225</v>
      </c>
      <c r="D55" s="18" t="s">
        <v>226</v>
      </c>
      <c r="E55" s="18" t="s">
        <v>227</v>
      </c>
      <c r="F55" s="18">
        <v>1966</v>
      </c>
      <c r="G55" s="18">
        <v>1972</v>
      </c>
      <c r="H55" s="18"/>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v>1.0035097981866044</v>
      </c>
      <c r="BJ55" s="131">
        <v>1.0015311004784688</v>
      </c>
      <c r="BK55" s="131">
        <v>1.114977823268509</v>
      </c>
      <c r="BL55" s="131">
        <v>1.2346304774362329</v>
      </c>
      <c r="BM55" s="131">
        <v>1.3918474687705458</v>
      </c>
      <c r="BN55" s="131">
        <v>1.3503722794959907</v>
      </c>
      <c r="BO55" s="131">
        <v>1.356085738905644</v>
      </c>
      <c r="BP55" s="131">
        <v>1.2721254084331726</v>
      </c>
      <c r="BQ55" s="131">
        <v>1.5046631848219996</v>
      </c>
      <c r="BR55" s="131">
        <v>1.3983878551756566</v>
      </c>
      <c r="BS55" s="131">
        <v>1.2671400873648067</v>
      </c>
      <c r="BT55" s="131">
        <v>1.1521820491690702</v>
      </c>
      <c r="BU55" s="131">
        <v>1.1020995917101659</v>
      </c>
      <c r="BV55" s="131">
        <v>1.1266626176738537</v>
      </c>
      <c r="BW55" s="131">
        <v>1.1452275355065835</v>
      </c>
      <c r="BX55" s="131">
        <v>1.2044111855061048</v>
      </c>
      <c r="BY55" s="131">
        <v>1.1569732780934701</v>
      </c>
      <c r="BZ55" s="131">
        <v>1.1536076219580704</v>
      </c>
      <c r="CA55" s="131">
        <v>1.1357476116418574</v>
      </c>
      <c r="CB55" s="131">
        <v>1.3579551542052499</v>
      </c>
      <c r="CC55" s="131">
        <v>1.3138921591711796</v>
      </c>
      <c r="CD55" s="131">
        <v>1.4193090812376252</v>
      </c>
      <c r="CE55" s="131">
        <v>1.2178432249823306</v>
      </c>
      <c r="CF55" s="131">
        <v>1.1885760376254608</v>
      </c>
      <c r="CG55" s="131">
        <v>1.2769628810482609</v>
      </c>
      <c r="CH55" s="131">
        <v>1.3344948816047977</v>
      </c>
      <c r="CI55" s="131">
        <v>1.2643760244624866</v>
      </c>
      <c r="CJ55" s="131">
        <v>1.2435430615426948</v>
      </c>
      <c r="CK55" s="131">
        <v>1.2665336289726532</v>
      </c>
      <c r="CL55" s="131">
        <v>1.3552505630630631</v>
      </c>
      <c r="CM55" s="131">
        <v>1.1833068010966656</v>
      </c>
      <c r="CN55" s="131">
        <v>1.2413811174715794</v>
      </c>
      <c r="CO55" s="131">
        <v>1.5316713592992337</v>
      </c>
      <c r="CP55" s="131">
        <v>1.6825285031902657</v>
      </c>
      <c r="CQ55" s="131">
        <v>1.4092640381537254</v>
      </c>
      <c r="CR55" s="131">
        <v>1.4002247138382271</v>
      </c>
      <c r="CS55" s="131">
        <v>1.4318908690428513</v>
      </c>
      <c r="CT55" s="131">
        <v>2.343701414159022</v>
      </c>
      <c r="CU55" s="131">
        <v>2.0670167325778475</v>
      </c>
      <c r="CV55" s="131">
        <v>2.0205542291330851</v>
      </c>
      <c r="CW55" s="131">
        <v>1.9502718627431661</v>
      </c>
      <c r="CX55" s="131">
        <v>1.1380074883626796</v>
      </c>
      <c r="CY55" s="131">
        <v>1.5297633041895125</v>
      </c>
      <c r="CZ55" s="131"/>
      <c r="DA55" s="131"/>
      <c r="DB55" s="131"/>
      <c r="DC55" s="131"/>
      <c r="DD55" s="131"/>
      <c r="DE55" s="131"/>
      <c r="DF55" s="131"/>
      <c r="DG55" s="12"/>
      <c r="DH55" s="12"/>
      <c r="DI55" s="173">
        <f t="shared" si="5"/>
        <v>2.343701414159022</v>
      </c>
      <c r="DJ55" s="173">
        <f t="shared" si="6"/>
        <v>1.0015311004784688</v>
      </c>
      <c r="DK55" s="173">
        <f t="shared" si="7"/>
        <v>1.3544302754597781</v>
      </c>
      <c r="DL55" s="173">
        <f t="shared" si="8"/>
        <v>1.2721254084331726</v>
      </c>
      <c r="DM55" s="173">
        <f t="shared" si="9"/>
        <v>0.27916440307739571</v>
      </c>
    </row>
    <row r="56" spans="1:117" x14ac:dyDescent="0.25">
      <c r="A56" s="18" t="s">
        <v>228</v>
      </c>
      <c r="B56" s="18" t="s">
        <v>229</v>
      </c>
      <c r="C56" s="18" t="s">
        <v>230</v>
      </c>
      <c r="D56" s="18" t="s">
        <v>231</v>
      </c>
      <c r="E56" s="18" t="s">
        <v>232</v>
      </c>
      <c r="F56" s="18">
        <v>1921</v>
      </c>
      <c r="G56" s="18">
        <v>1958</v>
      </c>
      <c r="H56" s="18"/>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v>4.6315789473684212</v>
      </c>
      <c r="BK56" s="131">
        <v>4.6438356164383565</v>
      </c>
      <c r="BL56" s="131">
        <v>6.5232558139534893</v>
      </c>
      <c r="BM56" s="131">
        <v>7.1237113402061851</v>
      </c>
      <c r="BN56" s="131">
        <v>7.9442260869565215</v>
      </c>
      <c r="BO56" s="131">
        <v>4.3952031249999992</v>
      </c>
      <c r="BP56" s="131">
        <v>2.8890194805194804</v>
      </c>
      <c r="BQ56" s="131">
        <v>3.4849829545454551</v>
      </c>
      <c r="BR56" s="131">
        <v>-1.5116171875</v>
      </c>
      <c r="BS56" s="131">
        <v>-3.2247107438016527</v>
      </c>
      <c r="BT56" s="131">
        <v>-1.046916030534351</v>
      </c>
      <c r="BU56" s="131">
        <v>-4.1769136904761899</v>
      </c>
      <c r="BV56" s="131">
        <v>-6.8222076372315037</v>
      </c>
      <c r="BW56" s="131">
        <v>-1.0866488970588235</v>
      </c>
      <c r="BX56" s="131">
        <v>-1.2752395592436403</v>
      </c>
      <c r="BY56" s="131">
        <v>-1.0589267625728216</v>
      </c>
      <c r="BZ56" s="131">
        <v>-1.357564061669325</v>
      </c>
      <c r="CA56" s="131">
        <v>-1.4443932327389117</v>
      </c>
      <c r="CB56" s="131">
        <v>-1.7875647668393752E-2</v>
      </c>
      <c r="CC56" s="131">
        <v>0.55093056346044378</v>
      </c>
      <c r="CD56" s="131">
        <v>1.1072008917513005</v>
      </c>
      <c r="CE56" s="131">
        <v>1.7933030375508252</v>
      </c>
      <c r="CF56" s="131">
        <v>1.8964828477848648</v>
      </c>
      <c r="CG56" s="131">
        <v>1.6133315974187703</v>
      </c>
      <c r="CH56" s="131">
        <v>1.9391214742384355</v>
      </c>
      <c r="CI56" s="131">
        <v>2.0852907252330541</v>
      </c>
      <c r="CJ56" s="131">
        <v>1.8591232618025748</v>
      </c>
      <c r="CK56" s="131">
        <v>1.7519023456995511</v>
      </c>
      <c r="CL56" s="131">
        <v>1.830718157181572</v>
      </c>
      <c r="CM56" s="131">
        <v>1.7323350535926956</v>
      </c>
      <c r="CN56" s="131">
        <v>1.7105813617682992</v>
      </c>
      <c r="CO56" s="131">
        <v>3.2955102333196891</v>
      </c>
      <c r="CP56" s="131">
        <v>2.8086481200472093</v>
      </c>
      <c r="CQ56" s="131">
        <v>2.4373164910105398</v>
      </c>
      <c r="CR56" s="131">
        <v>2.4789325732899021</v>
      </c>
      <c r="CS56" s="131">
        <v>2.2895761679079216</v>
      </c>
      <c r="CT56" s="131">
        <v>2.3234242906066536</v>
      </c>
      <c r="CU56" s="131">
        <v>2.2417610600781335</v>
      </c>
      <c r="CV56" s="131">
        <v>2.1033441200489995</v>
      </c>
      <c r="CW56" s="131">
        <v>2.0610438367602546</v>
      </c>
      <c r="CX56" s="131">
        <v>1.8587027743271221</v>
      </c>
      <c r="CY56" s="131">
        <v>1.7388291286994504</v>
      </c>
      <c r="CZ56" s="131">
        <v>1.5229783669953096</v>
      </c>
      <c r="DA56" s="131"/>
      <c r="DB56" s="131"/>
      <c r="DC56" s="131"/>
      <c r="DD56" s="131"/>
      <c r="DE56" s="131"/>
      <c r="DF56" s="131"/>
      <c r="DG56" s="12"/>
      <c r="DH56" s="12"/>
      <c r="DI56" s="173">
        <f t="shared" si="5"/>
        <v>7.9442260869565215</v>
      </c>
      <c r="DJ56" s="173">
        <f t="shared" si="6"/>
        <v>-6.8222076372315037</v>
      </c>
      <c r="DK56" s="173">
        <f t="shared" si="7"/>
        <v>1.5265857766294391</v>
      </c>
      <c r="DL56" s="173">
        <f t="shared" si="8"/>
        <v>1.8587027743271221</v>
      </c>
      <c r="DM56" s="173">
        <f t="shared" si="9"/>
        <v>2.7427773477867281</v>
      </c>
    </row>
    <row r="57" spans="1:117" x14ac:dyDescent="0.25">
      <c r="A57" s="18" t="s">
        <v>233</v>
      </c>
      <c r="B57" s="18"/>
      <c r="C57" s="18" t="s">
        <v>234</v>
      </c>
      <c r="D57" s="18" t="s">
        <v>235</v>
      </c>
      <c r="E57" s="18" t="s">
        <v>236</v>
      </c>
      <c r="F57" s="18">
        <v>1914</v>
      </c>
      <c r="G57" s="18">
        <v>1977</v>
      </c>
      <c r="H57" s="18"/>
      <c r="I57" s="131"/>
      <c r="J57" s="131"/>
      <c r="K57" s="131"/>
      <c r="L57" s="131"/>
      <c r="M57" s="131"/>
      <c r="N57" s="131"/>
      <c r="O57" s="131"/>
      <c r="P57" s="131"/>
      <c r="Q57" s="131"/>
      <c r="R57" s="131"/>
      <c r="S57" s="131"/>
      <c r="T57" s="131"/>
      <c r="U57" s="131"/>
      <c r="V57" s="131"/>
      <c r="W57" s="131"/>
      <c r="X57" s="131"/>
      <c r="Y57" s="131">
        <v>1</v>
      </c>
      <c r="Z57" s="131">
        <v>1</v>
      </c>
      <c r="AA57" s="131">
        <v>1</v>
      </c>
      <c r="AB57" s="131">
        <v>1</v>
      </c>
      <c r="AC57" s="131">
        <v>1</v>
      </c>
      <c r="AD57" s="131">
        <v>1</v>
      </c>
      <c r="AE57" s="131">
        <v>1</v>
      </c>
      <c r="AF57" s="131">
        <v>1</v>
      </c>
      <c r="AG57" s="131"/>
      <c r="AH57" s="131"/>
      <c r="AI57" s="131"/>
      <c r="AJ57" s="131"/>
      <c r="AK57" s="131"/>
      <c r="AL57" s="131"/>
      <c r="AM57" s="131"/>
      <c r="AN57" s="131"/>
      <c r="AO57" s="131">
        <v>1</v>
      </c>
      <c r="AP57" s="131">
        <v>1</v>
      </c>
      <c r="AQ57" s="131">
        <v>0.98771992866020297</v>
      </c>
      <c r="AR57" s="131">
        <v>1</v>
      </c>
      <c r="AS57" s="131"/>
      <c r="AT57" s="131"/>
      <c r="AU57" s="131">
        <v>1.2232957544488621</v>
      </c>
      <c r="AV57" s="131">
        <v>0.94664744277379098</v>
      </c>
      <c r="AW57" s="131">
        <v>1.0269349978698212</v>
      </c>
      <c r="AX57" s="131">
        <v>0.9533745502558113</v>
      </c>
      <c r="AY57" s="131">
        <v>1.1770340855904866</v>
      </c>
      <c r="AZ57" s="131">
        <v>1.038965953604664</v>
      </c>
      <c r="BA57" s="131">
        <v>1.0875996430104742</v>
      </c>
      <c r="BB57" s="131">
        <v>1.1137507799265489</v>
      </c>
      <c r="BC57" s="131">
        <v>1.0788058896923689</v>
      </c>
      <c r="BD57" s="131">
        <v>1.0683972342613672</v>
      </c>
      <c r="BE57" s="131">
        <v>1.1725535728691421</v>
      </c>
      <c r="BF57" s="131">
        <v>1.196019615815114</v>
      </c>
      <c r="BG57" s="131">
        <v>1.1172070297786485</v>
      </c>
      <c r="BH57" s="131">
        <v>1.1862836466149125</v>
      </c>
      <c r="BI57" s="131">
        <v>1.2086205228528595</v>
      </c>
      <c r="BJ57" s="131">
        <v>1.1791275991933181</v>
      </c>
      <c r="BK57" s="131">
        <v>0.93332948852229303</v>
      </c>
      <c r="BL57" s="131">
        <v>0.9597130056432801</v>
      </c>
      <c r="BM57" s="131">
        <v>0.96658238861569024</v>
      </c>
      <c r="BN57" s="131"/>
      <c r="BO57" s="131">
        <v>0.96721806750176942</v>
      </c>
      <c r="BP57" s="131">
        <v>0.90674356432706615</v>
      </c>
      <c r="BQ57" s="131">
        <v>0.90718044163830192</v>
      </c>
      <c r="BR57" s="131">
        <v>1.072289156626506</v>
      </c>
      <c r="BS57" s="131">
        <v>0.95783132530120474</v>
      </c>
      <c r="BT57" s="131">
        <v>1.1347517730496455</v>
      </c>
      <c r="BU57" s="131">
        <v>0.9333429158110883</v>
      </c>
      <c r="BV57" s="131">
        <v>1.0999797822706066</v>
      </c>
      <c r="BW57" s="131">
        <v>1.1270193192272309</v>
      </c>
      <c r="BX57" s="131">
        <v>0.89848931841302138</v>
      </c>
      <c r="BY57" s="131">
        <v>0.94134763948497846</v>
      </c>
      <c r="BZ57" s="131">
        <v>0.71749397590361452</v>
      </c>
      <c r="CA57" s="131">
        <v>0.64978355879292404</v>
      </c>
      <c r="CB57" s="131">
        <v>0.55591922005571026</v>
      </c>
      <c r="CC57" s="131">
        <v>0.46739019792648445</v>
      </c>
      <c r="CD57" s="131">
        <v>0.68862594696969703</v>
      </c>
      <c r="CE57" s="131">
        <v>0.34673955223880593</v>
      </c>
      <c r="CF57" s="131">
        <v>0.46879357142857148</v>
      </c>
      <c r="CG57" s="131">
        <v>0.51485914634146335</v>
      </c>
      <c r="CH57" s="131">
        <v>0.67063499757634515</v>
      </c>
      <c r="CI57" s="131">
        <v>0.50529826812059009</v>
      </c>
      <c r="CJ57" s="131">
        <v>0.47031787389265245</v>
      </c>
      <c r="CK57" s="131">
        <v>0.25191106405505559</v>
      </c>
      <c r="CL57" s="131">
        <v>0.1851051401869159</v>
      </c>
      <c r="CM57" s="131">
        <v>0.11138072089543613</v>
      </c>
      <c r="CN57" s="131">
        <v>6.7494328807924081E-2</v>
      </c>
      <c r="CO57" s="131">
        <v>-0.12354370537247648</v>
      </c>
      <c r="CP57" s="131">
        <v>-9.9487119483609263E-2</v>
      </c>
      <c r="CQ57" s="131">
        <v>-0.25027423271577381</v>
      </c>
      <c r="CR57" s="131">
        <v>-0.37773397486351518</v>
      </c>
      <c r="CS57" s="131">
        <v>-0.73821972468020824</v>
      </c>
      <c r="CT57" s="131">
        <v>-0.68838370885485201</v>
      </c>
      <c r="CU57" s="131">
        <v>-0.66504396748875316</v>
      </c>
      <c r="CV57" s="131">
        <v>-0.149955481808248</v>
      </c>
      <c r="CW57" s="131">
        <v>0.61052073858297318</v>
      </c>
      <c r="CX57" s="131">
        <v>0.31082468219301507</v>
      </c>
      <c r="CY57" s="131">
        <v>0.93213584310068087</v>
      </c>
      <c r="CZ57" s="131"/>
      <c r="DA57" s="131"/>
      <c r="DB57" s="131"/>
      <c r="DC57" s="131"/>
      <c r="DD57" s="131"/>
      <c r="DE57" s="131"/>
      <c r="DF57" s="131"/>
      <c r="DG57" s="12"/>
      <c r="DH57" s="12"/>
      <c r="DI57" s="173">
        <f t="shared" si="5"/>
        <v>1.2232957544488621</v>
      </c>
      <c r="DJ57" s="173">
        <f t="shared" si="6"/>
        <v>-0.73821972468020824</v>
      </c>
      <c r="DK57" s="173">
        <f t="shared" si="7"/>
        <v>0.72059916684488967</v>
      </c>
      <c r="DL57" s="173">
        <f t="shared" si="8"/>
        <v>0.95560293777850802</v>
      </c>
      <c r="DM57" s="173">
        <f t="shared" si="9"/>
        <v>0.49809798542681832</v>
      </c>
    </row>
    <row r="58" spans="1:117" x14ac:dyDescent="0.25">
      <c r="A58" s="18" t="s">
        <v>237</v>
      </c>
      <c r="B58" s="18"/>
      <c r="C58" s="18" t="s">
        <v>133</v>
      </c>
      <c r="D58" s="18" t="s">
        <v>129</v>
      </c>
      <c r="E58" s="18" t="s">
        <v>238</v>
      </c>
      <c r="F58" s="18">
        <v>1913</v>
      </c>
      <c r="G58" s="18">
        <v>1963</v>
      </c>
      <c r="H58" s="18"/>
      <c r="I58" s="131">
        <v>0.77618362770800631</v>
      </c>
      <c r="J58" s="131">
        <v>0.72810521886878155</v>
      </c>
      <c r="K58" s="131">
        <v>1.0300280976000273</v>
      </c>
      <c r="L58" s="131">
        <v>1.1146439765928389</v>
      </c>
      <c r="M58" s="131">
        <v>1.2347503107242706</v>
      </c>
      <c r="N58" s="131">
        <v>1.1848450835468771</v>
      </c>
      <c r="O58" s="131">
        <v>1.0191524402031957</v>
      </c>
      <c r="P58" s="131">
        <v>0.81048036757774078</v>
      </c>
      <c r="Q58" s="131">
        <v>0.90551569054195324</v>
      </c>
      <c r="R58" s="131">
        <v>0.95333869053055909</v>
      </c>
      <c r="S58" s="131">
        <v>0.9795232281184465</v>
      </c>
      <c r="T58" s="131">
        <v>0.97456692515059207</v>
      </c>
      <c r="U58" s="131">
        <v>0.97889782561950889</v>
      </c>
      <c r="V58" s="131">
        <v>0.99886508697593646</v>
      </c>
      <c r="W58" s="131">
        <v>1.0380548567164913</v>
      </c>
      <c r="X58" s="131">
        <v>1.0407807210973328</v>
      </c>
      <c r="Y58" s="131">
        <v>1.0337634507934068</v>
      </c>
      <c r="Z58" s="131">
        <v>1.0674131026526947</v>
      </c>
      <c r="AA58" s="131">
        <v>1.1240424925058317</v>
      </c>
      <c r="AB58" s="131">
        <v>1.1428647874732882</v>
      </c>
      <c r="AC58" s="131">
        <v>1.1817810804675857</v>
      </c>
      <c r="AD58" s="131">
        <v>1.1968176065508145</v>
      </c>
      <c r="AE58" s="131">
        <v>1.1331149687494604</v>
      </c>
      <c r="AF58" s="131">
        <v>1.0432877552164621</v>
      </c>
      <c r="AG58" s="131">
        <v>1.0961924609142231</v>
      </c>
      <c r="AH58" s="131">
        <v>1.088728784729412</v>
      </c>
      <c r="AI58" s="131">
        <v>1.1331110354667595</v>
      </c>
      <c r="AJ58" s="131">
        <v>1.1816845912208609</v>
      </c>
      <c r="AK58" s="131">
        <v>1.1526121651535299</v>
      </c>
      <c r="AL58" s="131">
        <v>1.1240778182043212</v>
      </c>
      <c r="AM58" s="131">
        <v>1.0498042438490214</v>
      </c>
      <c r="AN58" s="131">
        <v>1.0655990395095194</v>
      </c>
      <c r="AO58" s="131">
        <v>1.1147855439267123</v>
      </c>
      <c r="AP58" s="131">
        <v>1.043733831465673</v>
      </c>
      <c r="AQ58" s="131">
        <v>1.0410056654015609</v>
      </c>
      <c r="AR58" s="131">
        <v>0.98107357921173299</v>
      </c>
      <c r="AS58" s="131">
        <v>1.0012438372550425</v>
      </c>
      <c r="AT58" s="131">
        <v>1.0002352236768477</v>
      </c>
      <c r="AU58" s="131">
        <v>1.0158969231302131</v>
      </c>
      <c r="AV58" s="131">
        <v>1.0838053016405758</v>
      </c>
      <c r="AW58" s="131">
        <v>1.1236616023739483</v>
      </c>
      <c r="AX58" s="131">
        <v>1.0767286531233569</v>
      </c>
      <c r="AY58" s="131">
        <v>1.0941128516288419</v>
      </c>
      <c r="AZ58" s="131">
        <v>1.121701012733354</v>
      </c>
      <c r="BA58" s="131">
        <v>0.6941896024464832</v>
      </c>
      <c r="BB58" s="131">
        <v>0.68404423380726698</v>
      </c>
      <c r="BC58" s="131">
        <v>0.70802919708029199</v>
      </c>
      <c r="BD58" s="131">
        <v>0.71264367816091956</v>
      </c>
      <c r="BE58" s="131">
        <v>0.78903539208882711</v>
      </c>
      <c r="BF58" s="131">
        <v>0.79220779220779214</v>
      </c>
      <c r="BG58" s="131">
        <v>0.82136391068195524</v>
      </c>
      <c r="BH58" s="131">
        <v>0.84176927343316688</v>
      </c>
      <c r="BI58" s="131">
        <v>0.71000000000000008</v>
      </c>
      <c r="BJ58" s="131">
        <v>0.53342768361581927</v>
      </c>
      <c r="BK58" s="131">
        <v>0.89665431519699812</v>
      </c>
      <c r="BL58" s="131">
        <v>1.0684643140364791</v>
      </c>
      <c r="BM58" s="131">
        <v>1.2678454746136867</v>
      </c>
      <c r="BN58" s="131">
        <v>1.1974543239951281</v>
      </c>
      <c r="BO58" s="131">
        <v>1.2545444952514948</v>
      </c>
      <c r="BP58" s="131">
        <v>1.2043748219880375</v>
      </c>
      <c r="BQ58" s="131">
        <v>0.95875869068764286</v>
      </c>
      <c r="BR58" s="131">
        <v>0.32441762362315441</v>
      </c>
      <c r="BS58" s="131">
        <v>-0.38805202661826982</v>
      </c>
      <c r="BT58" s="131">
        <v>-0.31664126104278539</v>
      </c>
      <c r="BU58" s="131">
        <v>-0.54264812446717814</v>
      </c>
      <c r="BV58" s="131">
        <v>-0.53782919880480862</v>
      </c>
      <c r="BW58" s="131">
        <v>-1.4379121291776189</v>
      </c>
      <c r="BX58" s="131">
        <v>-2.348190213748417</v>
      </c>
      <c r="BY58" s="131">
        <v>-1.3453980709175002</v>
      </c>
      <c r="BZ58" s="131">
        <v>-2.5366520296951509</v>
      </c>
      <c r="CA58" s="131">
        <v>-1.8825564935353447</v>
      </c>
      <c r="CB58" s="131">
        <v>-2.8029673696086088</v>
      </c>
      <c r="CC58" s="131">
        <v>-7.3376210896309315</v>
      </c>
      <c r="CD58" s="131">
        <v>-3.7956068729437109</v>
      </c>
      <c r="CE58" s="131">
        <v>-3.4423798615222259</v>
      </c>
      <c r="CF58" s="131">
        <v>-3.077615138026021</v>
      </c>
      <c r="CG58" s="131">
        <v>-5.6553436438592675</v>
      </c>
      <c r="CH58" s="131">
        <v>-7.833487674127019</v>
      </c>
      <c r="CI58" s="131">
        <v>-8.67965536847435</v>
      </c>
      <c r="CJ58" s="131">
        <v>-9.1779421648956596</v>
      </c>
      <c r="CK58" s="131">
        <v>-11.580891475958856</v>
      </c>
      <c r="CL58" s="131">
        <v>-12.493286900707586</v>
      </c>
      <c r="CM58" s="131">
        <v>-5.0276202876386122</v>
      </c>
      <c r="CN58" s="131">
        <v>-2.6716860056258791</v>
      </c>
      <c r="CO58" s="131">
        <v>-4.4348439696528645</v>
      </c>
      <c r="CP58" s="131">
        <v>-4.5951017122641042</v>
      </c>
      <c r="CQ58" s="131">
        <v>-2.6495862276157789</v>
      </c>
      <c r="CR58" s="131">
        <v>-2.3962618663926869</v>
      </c>
      <c r="CS58" s="131">
        <v>-1.6693392015375605</v>
      </c>
      <c r="CT58" s="131">
        <v>-1.8134433896863764</v>
      </c>
      <c r="CU58" s="131">
        <v>-1.2520933663954752</v>
      </c>
      <c r="CV58" s="131">
        <v>-0.53228539187593149</v>
      </c>
      <c r="CW58" s="131">
        <v>1.0247372411435027</v>
      </c>
      <c r="CX58" s="131">
        <v>1.0123891466355797</v>
      </c>
      <c r="CY58" s="131">
        <v>0.80065851384321862</v>
      </c>
      <c r="CZ58" s="131">
        <v>0.6595930604299578</v>
      </c>
      <c r="DA58" s="131">
        <v>0.36949525990780741</v>
      </c>
      <c r="DB58" s="131">
        <v>0.48069937718861472</v>
      </c>
      <c r="DC58" s="131">
        <v>0.59318400818076344</v>
      </c>
      <c r="DD58" s="131"/>
      <c r="DE58" s="131"/>
      <c r="DF58" s="131"/>
      <c r="DG58" s="12"/>
      <c r="DH58" s="12"/>
      <c r="DI58" s="173">
        <f t="shared" si="5"/>
        <v>1.2678454746136867</v>
      </c>
      <c r="DJ58" s="173">
        <f t="shared" si="6"/>
        <v>-12.493286900707586</v>
      </c>
      <c r="DK58" s="173">
        <f t="shared" si="7"/>
        <v>-0.48054894484448857</v>
      </c>
      <c r="DL58" s="173">
        <f t="shared" si="8"/>
        <v>0.89665431519699812</v>
      </c>
      <c r="DM58" s="173">
        <f t="shared" si="9"/>
        <v>2.841281664012913</v>
      </c>
    </row>
    <row r="59" spans="1:117" x14ac:dyDescent="0.25">
      <c r="A59" s="18" t="s">
        <v>239</v>
      </c>
      <c r="B59" s="18" t="s">
        <v>240</v>
      </c>
      <c r="C59" s="18" t="s">
        <v>241</v>
      </c>
      <c r="D59" s="18" t="s">
        <v>242</v>
      </c>
      <c r="E59" s="18" t="s">
        <v>243</v>
      </c>
      <c r="F59" s="18">
        <v>1906</v>
      </c>
      <c r="G59" s="18">
        <v>1941</v>
      </c>
      <c r="H59" s="18"/>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v>0.99828453253805627</v>
      </c>
      <c r="BK59" s="131">
        <v>0.99143118794335816</v>
      </c>
      <c r="BL59" s="131">
        <v>3.3111111111111109</v>
      </c>
      <c r="BM59" s="131">
        <v>3.4814814814814814</v>
      </c>
      <c r="BN59" s="131">
        <v>4.1084337349397586</v>
      </c>
      <c r="BO59" s="131">
        <v>3.8024691358024691</v>
      </c>
      <c r="BP59" s="131">
        <v>3.258010118043845</v>
      </c>
      <c r="BQ59" s="131">
        <v>3.5129729729729728</v>
      </c>
      <c r="BR59" s="131">
        <v>3.4050978607191627</v>
      </c>
      <c r="BS59" s="131">
        <v>3.221225126804526</v>
      </c>
      <c r="BT59" s="131">
        <v>3.1046831955922864</v>
      </c>
      <c r="BU59" s="131">
        <v>3.4027901454437517</v>
      </c>
      <c r="BV59" s="131">
        <v>3.2653712871287133</v>
      </c>
      <c r="BW59" s="131">
        <v>3.1252976958525345</v>
      </c>
      <c r="BX59" s="131">
        <v>3.1893780411728008</v>
      </c>
      <c r="BY59" s="131">
        <v>3.1268311072056241</v>
      </c>
      <c r="BZ59" s="131">
        <v>3.1558361736334404</v>
      </c>
      <c r="CA59" s="131">
        <v>3.3991612079326923</v>
      </c>
      <c r="CB59" s="131">
        <v>3.8451749711981567</v>
      </c>
      <c r="CC59" s="131">
        <v>3.8228113130209045</v>
      </c>
      <c r="CD59" s="131">
        <v>3.8307554993678892</v>
      </c>
      <c r="CE59" s="131">
        <v>3.7115807210031346</v>
      </c>
      <c r="CF59" s="131">
        <v>3.7309976735168671</v>
      </c>
      <c r="CG59" s="131">
        <v>4.3760038892908826</v>
      </c>
      <c r="CH59" s="131">
        <v>4.5495882112491826</v>
      </c>
      <c r="CI59" s="131">
        <v>4.8155145222082627</v>
      </c>
      <c r="CJ59" s="131">
        <v>5.2729975458449792</v>
      </c>
      <c r="CK59" s="131">
        <v>5.4372387494382748</v>
      </c>
      <c r="CL59" s="131">
        <v>5.6884602699530511</v>
      </c>
      <c r="CM59" s="131">
        <v>5.9031193578536483</v>
      </c>
      <c r="CN59" s="131">
        <v>6.2138414062500003</v>
      </c>
      <c r="CO59" s="131">
        <v>7.4692915089237424</v>
      </c>
      <c r="CP59" s="131">
        <v>5.9406557606917501</v>
      </c>
      <c r="CQ59" s="131">
        <v>7.4591971198094305</v>
      </c>
      <c r="CR59" s="131">
        <v>6.9164676517571886</v>
      </c>
      <c r="CS59" s="131">
        <v>7.0847263128368487</v>
      </c>
      <c r="CT59" s="131">
        <v>7.8385235900216914</v>
      </c>
      <c r="CU59" s="131">
        <v>8.3975340514596102</v>
      </c>
      <c r="CV59" s="131">
        <v>8.2409369203019356</v>
      </c>
      <c r="CW59" s="131">
        <v>8.111509288917361</v>
      </c>
      <c r="CX59" s="131">
        <v>8.3689810769395248</v>
      </c>
      <c r="CY59" s="131">
        <v>7.3441339049957959</v>
      </c>
      <c r="CZ59" s="131">
        <v>7.1733865287255121</v>
      </c>
      <c r="DA59" s="131">
        <v>7.0610831069561346</v>
      </c>
      <c r="DB59" s="131">
        <v>6.7243199697128446</v>
      </c>
      <c r="DC59" s="131">
        <v>6.447865986979739</v>
      </c>
      <c r="DD59" s="131">
        <v>5.3080831520652065</v>
      </c>
      <c r="DE59" s="131">
        <v>6.1962925058552258</v>
      </c>
      <c r="DF59" s="131">
        <v>5.7800730048390001</v>
      </c>
      <c r="DG59" s="12"/>
      <c r="DH59" s="12"/>
      <c r="DI59" s="173">
        <f t="shared" si="5"/>
        <v>8.3975340514596102</v>
      </c>
      <c r="DJ59" s="173">
        <f t="shared" si="6"/>
        <v>0.99143118794335816</v>
      </c>
      <c r="DK59" s="173">
        <f t="shared" si="7"/>
        <v>4.9983879936388229</v>
      </c>
      <c r="DL59" s="173">
        <f t="shared" si="8"/>
        <v>4.5495882112491826</v>
      </c>
      <c r="DM59" s="173">
        <f t="shared" si="9"/>
        <v>1.9203933152271204</v>
      </c>
    </row>
    <row r="60" spans="1:117" x14ac:dyDescent="0.25">
      <c r="A60" s="18" t="s">
        <v>244</v>
      </c>
      <c r="B60" s="18" t="s">
        <v>240</v>
      </c>
      <c r="C60" s="18" t="s">
        <v>245</v>
      </c>
      <c r="D60" s="18" t="s">
        <v>198</v>
      </c>
      <c r="E60" s="18" t="s">
        <v>246</v>
      </c>
      <c r="F60" s="18">
        <v>1945</v>
      </c>
      <c r="G60" s="18">
        <v>1972</v>
      </c>
      <c r="H60" s="18"/>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v>0.99828453253805627</v>
      </c>
      <c r="BK60" s="131">
        <v>0.99143118794335816</v>
      </c>
      <c r="BL60" s="131">
        <v>3.3111111111111109</v>
      </c>
      <c r="BM60" s="131">
        <v>3.4814814814814814</v>
      </c>
      <c r="BN60" s="131">
        <v>4.1084337349397586</v>
      </c>
      <c r="BO60" s="131">
        <v>3.8024691358024691</v>
      </c>
      <c r="BP60" s="131">
        <v>3.258010118043845</v>
      </c>
      <c r="BQ60" s="131">
        <v>3.5129729729729728</v>
      </c>
      <c r="BR60" s="131">
        <v>3.4050978607191627</v>
      </c>
      <c r="BS60" s="131">
        <v>3.221225126804526</v>
      </c>
      <c r="BT60" s="131">
        <v>3.1046831955922864</v>
      </c>
      <c r="BU60" s="131">
        <v>3.4027901454437517</v>
      </c>
      <c r="BV60" s="131">
        <v>3.2653712871287133</v>
      </c>
      <c r="BW60" s="131">
        <v>3.1252976958525345</v>
      </c>
      <c r="BX60" s="131">
        <v>3.1893780411728008</v>
      </c>
      <c r="BY60" s="131">
        <v>3.1268311072056241</v>
      </c>
      <c r="BZ60" s="131">
        <v>3.1558361736334404</v>
      </c>
      <c r="CA60" s="131">
        <v>3.3991612079326923</v>
      </c>
      <c r="CB60" s="131">
        <v>3.8451749711981567</v>
      </c>
      <c r="CC60" s="131">
        <v>3.8228113130209045</v>
      </c>
      <c r="CD60" s="131">
        <v>3.8307554993678892</v>
      </c>
      <c r="CE60" s="131">
        <v>3.7115807210031346</v>
      </c>
      <c r="CF60" s="131">
        <v>3.7309976735168671</v>
      </c>
      <c r="CG60" s="131">
        <v>4.3760038892908826</v>
      </c>
      <c r="CH60" s="131">
        <v>4.5495882112491826</v>
      </c>
      <c r="CI60" s="131">
        <v>4.8155145222082627</v>
      </c>
      <c r="CJ60" s="131">
        <v>5.2729975458449792</v>
      </c>
      <c r="CK60" s="131">
        <v>5.4372387494382748</v>
      </c>
      <c r="CL60" s="131">
        <v>5.6884602699530511</v>
      </c>
      <c r="CM60" s="131">
        <v>5.9031193578536483</v>
      </c>
      <c r="CN60" s="131">
        <v>6.2138414062500003</v>
      </c>
      <c r="CO60" s="131">
        <v>7.4692915089237424</v>
      </c>
      <c r="CP60" s="131">
        <v>5.9406557606917501</v>
      </c>
      <c r="CQ60" s="131">
        <v>7.4591971198094305</v>
      </c>
      <c r="CR60" s="131">
        <v>6.9164676517571886</v>
      </c>
      <c r="CS60" s="131">
        <v>7.0847263128368487</v>
      </c>
      <c r="CT60" s="131">
        <v>7.8385235900216914</v>
      </c>
      <c r="CU60" s="131">
        <v>8.3975340514596102</v>
      </c>
      <c r="CV60" s="131">
        <v>8.2409369203019356</v>
      </c>
      <c r="CW60" s="131">
        <v>8.111509288917361</v>
      </c>
      <c r="CX60" s="131">
        <v>8.3689810769395248</v>
      </c>
      <c r="CY60" s="131">
        <v>7.3441339049957959</v>
      </c>
      <c r="CZ60" s="131">
        <v>7.1733865287255121</v>
      </c>
      <c r="DA60" s="131">
        <v>7.0610831069561346</v>
      </c>
      <c r="DB60" s="131">
        <v>6.7243199697128446</v>
      </c>
      <c r="DC60" s="131">
        <v>6.447865986979739</v>
      </c>
      <c r="DD60" s="131">
        <v>5.3080831520652065</v>
      </c>
      <c r="DE60" s="131">
        <v>6.1962925058552258</v>
      </c>
      <c r="DF60" s="131">
        <v>5.7800730048390001</v>
      </c>
      <c r="DG60" s="12"/>
      <c r="DH60" s="12"/>
      <c r="DI60" s="173">
        <f t="shared" si="5"/>
        <v>8.3975340514596102</v>
      </c>
      <c r="DJ60" s="173">
        <f t="shared" si="6"/>
        <v>0.99143118794335816</v>
      </c>
      <c r="DK60" s="173">
        <f t="shared" si="7"/>
        <v>4.9983879936388229</v>
      </c>
      <c r="DL60" s="173">
        <f t="shared" si="8"/>
        <v>4.5495882112491826</v>
      </c>
      <c r="DM60" s="173">
        <f t="shared" si="9"/>
        <v>1.9203933152271204</v>
      </c>
    </row>
    <row r="61" spans="1:117" x14ac:dyDescent="0.25">
      <c r="A61" s="18" t="s">
        <v>247</v>
      </c>
      <c r="B61" s="18" t="s">
        <v>248</v>
      </c>
      <c r="C61" s="18" t="s">
        <v>249</v>
      </c>
      <c r="D61" s="18">
        <v>1941.03</v>
      </c>
      <c r="E61" s="18" t="s">
        <v>250</v>
      </c>
      <c r="F61" s="18">
        <v>1941</v>
      </c>
      <c r="G61" s="18">
        <v>1958</v>
      </c>
      <c r="H61" s="18"/>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2"/>
      <c r="DH61" s="12"/>
      <c r="DI61" s="173"/>
      <c r="DJ61" s="173"/>
      <c r="DK61" s="173"/>
      <c r="DL61" s="173"/>
      <c r="DM61" s="173"/>
    </row>
    <row r="62" spans="1:117" x14ac:dyDescent="0.25">
      <c r="A62" s="18" t="s">
        <v>251</v>
      </c>
      <c r="B62" s="18" t="s">
        <v>252</v>
      </c>
      <c r="C62" s="18" t="s">
        <v>64</v>
      </c>
      <c r="D62" s="18" t="s">
        <v>253</v>
      </c>
      <c r="E62" s="18" t="s">
        <v>254</v>
      </c>
      <c r="F62" s="18">
        <v>1885</v>
      </c>
      <c r="G62" s="18">
        <v>1949</v>
      </c>
      <c r="H62" s="18"/>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v>1.9155737806875333</v>
      </c>
      <c r="AR62" s="131">
        <v>2.1250634652865354</v>
      </c>
      <c r="AS62" s="131">
        <v>1.7097118397544901</v>
      </c>
      <c r="AT62" s="131">
        <v>1.7469402037478363</v>
      </c>
      <c r="AU62" s="131">
        <v>1.1339423957262971</v>
      </c>
      <c r="AV62" s="131">
        <v>0.74307951249209181</v>
      </c>
      <c r="AW62" s="131">
        <v>1.5432008557750199</v>
      </c>
      <c r="AX62" s="131">
        <v>1.7179312983656227</v>
      </c>
      <c r="AY62" s="131">
        <v>1.8569708692368474</v>
      </c>
      <c r="AZ62" s="131">
        <v>1.395004642354823</v>
      </c>
      <c r="BA62" s="131">
        <v>1.0110841991684965</v>
      </c>
      <c r="BB62" s="131">
        <v>0.76971669117373831</v>
      </c>
      <c r="BC62" s="131">
        <v>0.4032359686484035</v>
      </c>
      <c r="BD62" s="131">
        <v>0.24850284261245839</v>
      </c>
      <c r="BE62" s="131">
        <v>0.11638080922521228</v>
      </c>
      <c r="BF62" s="131">
        <v>3.0964115792980328E-2</v>
      </c>
      <c r="BG62" s="131">
        <v>4.1254208910798999E-2</v>
      </c>
      <c r="BH62" s="131">
        <v>0.1427489102005231</v>
      </c>
      <c r="BI62" s="131">
        <v>-7.5342389797615747E-2</v>
      </c>
      <c r="BJ62" s="131">
        <v>-0.22813064913722267</v>
      </c>
      <c r="BK62" s="131">
        <v>-0.32049107142857147</v>
      </c>
      <c r="BL62" s="131">
        <v>-0.52199346162419191</v>
      </c>
      <c r="BM62" s="131">
        <v>-0.54906946663623224</v>
      </c>
      <c r="BN62" s="131">
        <v>-0.34209912926992636</v>
      </c>
      <c r="BO62" s="131">
        <v>-0.34444620163795536</v>
      </c>
      <c r="BP62" s="131">
        <v>-0.16779447923915564</v>
      </c>
      <c r="BQ62" s="131">
        <v>-0.31201117814052526</v>
      </c>
      <c r="BR62" s="131">
        <v>-0.48011939741616533</v>
      </c>
      <c r="BS62" s="131">
        <v>-0.40855179312388856</v>
      </c>
      <c r="BT62" s="131">
        <v>0.16581058553865388</v>
      </c>
      <c r="BU62" s="131">
        <v>0.29990847863328091</v>
      </c>
      <c r="BV62" s="131">
        <v>0.21935337749844286</v>
      </c>
      <c r="BW62" s="131">
        <v>-0.8396198783865525</v>
      </c>
      <c r="BX62" s="131">
        <v>-0.81579515471336062</v>
      </c>
      <c r="BY62" s="131">
        <v>-0.76136101878969364</v>
      </c>
      <c r="BZ62" s="131">
        <v>-0.66385418993453504</v>
      </c>
      <c r="CA62" s="131">
        <v>6.3085544173014652E-2</v>
      </c>
      <c r="CB62" s="131">
        <v>-3.3914659847031882E-2</v>
      </c>
      <c r="CC62" s="131">
        <v>-8.3766410240766781E-2</v>
      </c>
      <c r="CD62" s="131">
        <v>-0.1571749565397888</v>
      </c>
      <c r="CE62" s="131">
        <v>-0.20354165851367748</v>
      </c>
      <c r="CF62" s="131">
        <v>-0.52076843004622664</v>
      </c>
      <c r="CG62" s="131">
        <v>-0.50246282027743139</v>
      </c>
      <c r="CH62" s="131">
        <v>-0.1970248717724726</v>
      </c>
      <c r="CI62" s="131">
        <v>-0.10693518586619059</v>
      </c>
      <c r="CJ62" s="131">
        <v>0.27137157398700518</v>
      </c>
      <c r="CK62" s="131">
        <v>0.35258385460059705</v>
      </c>
      <c r="CL62" s="131">
        <v>0.82902555906477693</v>
      </c>
      <c r="CM62" s="131">
        <v>0.75235530211953805</v>
      </c>
      <c r="CN62" s="131">
        <v>0.97502970663577582</v>
      </c>
      <c r="CO62" s="131">
        <v>1.022523827316965</v>
      </c>
      <c r="CP62" s="131">
        <v>0.81703038509019954</v>
      </c>
      <c r="CQ62" s="131">
        <v>0.47538107509295097</v>
      </c>
      <c r="CR62" s="131">
        <v>0.70225911377330663</v>
      </c>
      <c r="CS62" s="131">
        <v>0.85328692350288748</v>
      </c>
      <c r="CT62" s="131">
        <v>1.0837993415279639</v>
      </c>
      <c r="CU62" s="131">
        <v>0.81567278821311362</v>
      </c>
      <c r="CV62" s="131">
        <v>0.94429827208174932</v>
      </c>
      <c r="CW62" s="131">
        <v>0.91055797621169854</v>
      </c>
      <c r="CX62" s="131">
        <v>1.0613464092117986</v>
      </c>
      <c r="CY62" s="131">
        <v>0.58155946835968786</v>
      </c>
      <c r="CZ62" s="131">
        <v>1.1104383335022543</v>
      </c>
      <c r="DA62" s="131">
        <v>1.0067795398163886</v>
      </c>
      <c r="DB62" s="131">
        <v>0.33827854847700667</v>
      </c>
      <c r="DC62" s="131">
        <v>0.16459401956095066</v>
      </c>
      <c r="DD62" s="131">
        <v>0.56891351071683471</v>
      </c>
      <c r="DE62" s="131">
        <v>0.93646675901953769</v>
      </c>
      <c r="DF62" s="131">
        <v>0.71316974720080728</v>
      </c>
      <c r="DG62" s="12"/>
      <c r="DH62" s="12"/>
      <c r="DI62" s="173">
        <f t="shared" si="5"/>
        <v>2.1250634652865354</v>
      </c>
      <c r="DJ62" s="173">
        <f t="shared" si="6"/>
        <v>-0.8396198783865525</v>
      </c>
      <c r="DK62" s="173">
        <f t="shared" si="7"/>
        <v>0.41249879673099599</v>
      </c>
      <c r="DL62" s="173">
        <f t="shared" si="8"/>
        <v>0.31909351355514382</v>
      </c>
      <c r="DM62" s="173">
        <f t="shared" si="9"/>
        <v>0.73181167971176053</v>
      </c>
    </row>
    <row r="63" spans="1:117" x14ac:dyDescent="0.25">
      <c r="A63" s="18" t="s">
        <v>255</v>
      </c>
      <c r="B63" s="18" t="s">
        <v>256</v>
      </c>
      <c r="C63" s="18" t="s">
        <v>257</v>
      </c>
      <c r="D63" s="18" t="s">
        <v>258</v>
      </c>
      <c r="E63" s="18" t="s">
        <v>259</v>
      </c>
      <c r="F63" s="18">
        <v>1957</v>
      </c>
      <c r="G63" s="18">
        <v>1959</v>
      </c>
      <c r="H63" s="18"/>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v>0.50265896024824086</v>
      </c>
      <c r="BA63" s="131">
        <v>0.5125457137165389</v>
      </c>
      <c r="BB63" s="131">
        <v>0.68262918873144673</v>
      </c>
      <c r="BC63" s="131">
        <v>0.47520510430177437</v>
      </c>
      <c r="BD63" s="131"/>
      <c r="BE63" s="131"/>
      <c r="BF63" s="131">
        <v>1.0370292792792792</v>
      </c>
      <c r="BG63" s="131">
        <v>0.72196337540212818</v>
      </c>
      <c r="BH63" s="131">
        <v>0.43435857173585718</v>
      </c>
      <c r="BI63" s="131">
        <v>0.25738740495223239</v>
      </c>
      <c r="BJ63" s="131">
        <v>0.14823004010207799</v>
      </c>
      <c r="BK63" s="131">
        <v>-9.4286715737819285E-4</v>
      </c>
      <c r="BL63" s="131">
        <v>-4.0746899661781272E-2</v>
      </c>
      <c r="BM63" s="131">
        <v>-0.17738228914125304</v>
      </c>
      <c r="BN63" s="131">
        <v>-0.34624645557655953</v>
      </c>
      <c r="BO63" s="131">
        <v>-0.4064553283100108</v>
      </c>
      <c r="BP63" s="131">
        <v>-0.2222293369281321</v>
      </c>
      <c r="BQ63" s="131">
        <v>-0.25738221183417398</v>
      </c>
      <c r="BR63" s="131">
        <v>-0.83079063260970931</v>
      </c>
      <c r="BS63" s="131">
        <v>-0.8885911472755933</v>
      </c>
      <c r="BT63" s="131">
        <v>-0.57781948243214798</v>
      </c>
      <c r="BU63" s="131">
        <v>-0.50029633320047817</v>
      </c>
      <c r="BV63" s="131">
        <v>-0.53694883748819511</v>
      </c>
      <c r="BW63" s="131">
        <v>-0.65547238643020711</v>
      </c>
      <c r="BX63" s="131">
        <v>-1.0141447308685998</v>
      </c>
      <c r="BY63" s="131">
        <v>-1.113056781257507</v>
      </c>
      <c r="BZ63" s="131">
        <v>-1.589702333065165</v>
      </c>
      <c r="CA63" s="131">
        <v>-1.1679554846364713</v>
      </c>
      <c r="CB63" s="131">
        <v>-1.1592100265856435</v>
      </c>
      <c r="CC63" s="131">
        <v>-0.88447016918967059</v>
      </c>
      <c r="CD63" s="131">
        <v>-1.169101421747996</v>
      </c>
      <c r="CE63" s="131">
        <v>-1.1901939198916083</v>
      </c>
      <c r="CF63" s="131">
        <v>-0.66479394333870023</v>
      </c>
      <c r="CG63" s="131">
        <v>-0.60960926218725764</v>
      </c>
      <c r="CH63" s="131">
        <v>-0.9343359916782249</v>
      </c>
      <c r="CI63" s="131">
        <v>-4.5716287442888559</v>
      </c>
      <c r="CJ63" s="131">
        <v>-4.635846295488685</v>
      </c>
      <c r="CK63" s="131">
        <v>-6.4829625964773392</v>
      </c>
      <c r="CL63" s="131">
        <v>-6.0518816165891289</v>
      </c>
      <c r="CM63" s="131">
        <v>-7.2394234323025746</v>
      </c>
      <c r="CN63" s="131">
        <v>-6.1222464497051599</v>
      </c>
      <c r="CO63" s="131">
        <v>-6.6130029697265194</v>
      </c>
      <c r="CP63" s="131">
        <v>-5.1796949119181184</v>
      </c>
      <c r="CQ63" s="131">
        <v>-3.5379605236674609</v>
      </c>
      <c r="CR63" s="131">
        <v>-3.511059643474836</v>
      </c>
      <c r="CS63" s="131">
        <v>-2.7763870357427765</v>
      </c>
      <c r="CT63" s="131">
        <v>-2.0403698372948851</v>
      </c>
      <c r="CU63" s="131">
        <v>-1.1369855011002374</v>
      </c>
      <c r="CV63" s="131">
        <v>-0.40941817018853494</v>
      </c>
      <c r="CW63" s="131">
        <v>-0.44030598373995855</v>
      </c>
      <c r="CX63" s="131">
        <v>-0.44557567402772985</v>
      </c>
      <c r="CY63" s="131">
        <v>-0.42224195415807025</v>
      </c>
      <c r="CZ63" s="131"/>
      <c r="DA63" s="131"/>
      <c r="DB63" s="131"/>
      <c r="DC63" s="131"/>
      <c r="DD63" s="131"/>
      <c r="DE63" s="131"/>
      <c r="DF63" s="131"/>
      <c r="DG63" s="12"/>
      <c r="DH63" s="12"/>
      <c r="DI63" s="173">
        <f t="shared" si="5"/>
        <v>1.0370292792792792</v>
      </c>
      <c r="DJ63" s="173">
        <f t="shared" si="6"/>
        <v>-7.2394234323025746</v>
      </c>
      <c r="DK63" s="173">
        <f t="shared" si="7"/>
        <v>-1.475657239478275</v>
      </c>
      <c r="DL63" s="173">
        <f t="shared" si="8"/>
        <v>-0.66013316488445373</v>
      </c>
      <c r="DM63" s="173">
        <f t="shared" si="9"/>
        <v>2.1467056333169694</v>
      </c>
    </row>
    <row r="64" spans="1:117" x14ac:dyDescent="0.25">
      <c r="A64" s="18" t="s">
        <v>260</v>
      </c>
      <c r="B64" s="18"/>
      <c r="C64" s="18" t="s">
        <v>261</v>
      </c>
      <c r="D64" s="18" t="s">
        <v>262</v>
      </c>
      <c r="E64" s="18" t="s">
        <v>263</v>
      </c>
      <c r="F64" s="18">
        <v>1974</v>
      </c>
      <c r="G64" s="18">
        <v>1978</v>
      </c>
      <c r="H64" s="18"/>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v>1.171878252641539</v>
      </c>
      <c r="BR64" s="131">
        <v>1.1393679224335727</v>
      </c>
      <c r="BS64" s="131">
        <v>1.4308731623117672</v>
      </c>
      <c r="BT64" s="131">
        <v>1.3686274931224209</v>
      </c>
      <c r="BU64" s="131">
        <v>1.6721084757979143</v>
      </c>
      <c r="BV64" s="131">
        <v>1.4030010606749357</v>
      </c>
      <c r="BW64" s="131">
        <v>1.3123564041646285</v>
      </c>
      <c r="BX64" s="131">
        <v>1.1403124368048534</v>
      </c>
      <c r="BY64" s="131">
        <v>1.1996943676320768</v>
      </c>
      <c r="BZ64" s="131">
        <v>1.1436046730969955</v>
      </c>
      <c r="CA64" s="131">
        <v>1.0930591162720553</v>
      </c>
      <c r="CB64" s="131">
        <v>1.4221435451979789</v>
      </c>
      <c r="CC64" s="131">
        <v>0.93019892362158474</v>
      </c>
      <c r="CD64" s="131">
        <v>1.1489866255687036</v>
      </c>
      <c r="CE64" s="131">
        <v>1.6568523110178655</v>
      </c>
      <c r="CF64" s="131">
        <v>1.8494557211352827</v>
      </c>
      <c r="CG64" s="131">
        <v>2.0004264697093452</v>
      </c>
      <c r="CH64" s="131">
        <v>2.9374371486506536</v>
      </c>
      <c r="CI64" s="131">
        <v>1.6332781198237336</v>
      </c>
      <c r="CJ64" s="131">
        <v>1.6304421895254619</v>
      </c>
      <c r="CK64" s="131">
        <v>1.4101066150633328</v>
      </c>
      <c r="CL64" s="131">
        <v>1.898912979916443</v>
      </c>
      <c r="CM64" s="131">
        <v>2.0547438979452175</v>
      </c>
      <c r="CN64" s="131">
        <v>1.9868939535131394</v>
      </c>
      <c r="CO64" s="131">
        <v>2.8435865585774063</v>
      </c>
      <c r="CP64" s="131">
        <v>2.1830791561708747</v>
      </c>
      <c r="CQ64" s="131">
        <v>2.5247201428941524</v>
      </c>
      <c r="CR64" s="131">
        <v>3.3585594804683656</v>
      </c>
      <c r="CS64" s="131">
        <v>1.9582361799281065</v>
      </c>
      <c r="CT64" s="131">
        <v>1.5486612350751299</v>
      </c>
      <c r="CU64" s="131">
        <v>0.84405775469801092</v>
      </c>
      <c r="CV64" s="131">
        <v>3.067306724026118</v>
      </c>
      <c r="CW64" s="131">
        <v>4.4739281780438906</v>
      </c>
      <c r="CX64" s="131">
        <v>6.6738312175429755</v>
      </c>
      <c r="CY64" s="131">
        <v>7.2711737405661019</v>
      </c>
      <c r="CZ64" s="131"/>
      <c r="DA64" s="131"/>
      <c r="DB64" s="131"/>
      <c r="DC64" s="131"/>
      <c r="DD64" s="131"/>
      <c r="DE64" s="131"/>
      <c r="DF64" s="131"/>
      <c r="DG64" s="12"/>
      <c r="DH64" s="12"/>
      <c r="DI64" s="173">
        <f t="shared" si="5"/>
        <v>7.2711737405661019</v>
      </c>
      <c r="DJ64" s="173">
        <f t="shared" si="6"/>
        <v>0.84405775469801092</v>
      </c>
      <c r="DK64" s="173">
        <f t="shared" si="7"/>
        <v>2.0966257781037894</v>
      </c>
      <c r="DL64" s="173">
        <f t="shared" si="8"/>
        <v>1.6332781198237336</v>
      </c>
      <c r="DM64" s="173">
        <f t="shared" si="9"/>
        <v>1.4227338834592067</v>
      </c>
    </row>
    <row r="65" spans="1:117" x14ac:dyDescent="0.25">
      <c r="A65" s="18" t="s">
        <v>264</v>
      </c>
      <c r="B65" s="18" t="s">
        <v>265</v>
      </c>
      <c r="C65" s="18" t="s">
        <v>112</v>
      </c>
      <c r="D65" s="18" t="s">
        <v>266</v>
      </c>
      <c r="E65" s="18" t="s">
        <v>267</v>
      </c>
      <c r="F65" s="18">
        <v>1920</v>
      </c>
      <c r="G65" s="18">
        <v>1965</v>
      </c>
      <c r="H65" s="18"/>
      <c r="I65" s="131"/>
      <c r="J65" s="131"/>
      <c r="K65" s="131"/>
      <c r="L65" s="131"/>
      <c r="M65" s="131"/>
      <c r="N65" s="131"/>
      <c r="O65" s="131"/>
      <c r="P65" s="131"/>
      <c r="Q65" s="131">
        <v>2.0170383529387039</v>
      </c>
      <c r="R65" s="131">
        <v>0.86279467067614546</v>
      </c>
      <c r="S65" s="131">
        <v>0.49042130843795911</v>
      </c>
      <c r="T65" s="131">
        <v>0.50047807659894306</v>
      </c>
      <c r="U65" s="131">
        <v>0.61928284680123424</v>
      </c>
      <c r="V65" s="131">
        <v>0.59890420882346518</v>
      </c>
      <c r="W65" s="131">
        <v>0.5973627998088491</v>
      </c>
      <c r="X65" s="131">
        <v>0.59345840960117913</v>
      </c>
      <c r="Y65" s="131">
        <v>0.6100274448693358</v>
      </c>
      <c r="Z65" s="131">
        <v>0.4380715716418398</v>
      </c>
      <c r="AA65" s="131">
        <v>0.32674585064451189</v>
      </c>
      <c r="AB65" s="131">
        <v>0.34932573566235248</v>
      </c>
      <c r="AC65" s="131">
        <v>0.34864406862317565</v>
      </c>
      <c r="AD65" s="131">
        <v>0.30945508191397691</v>
      </c>
      <c r="AE65" s="131">
        <v>0.4038035316197921</v>
      </c>
      <c r="AF65" s="131">
        <v>0.44087955423973635</v>
      </c>
      <c r="AG65" s="131">
        <v>0.51742289332622238</v>
      </c>
      <c r="AH65" s="131">
        <v>0.55657933377734992</v>
      </c>
      <c r="AI65" s="131">
        <v>0.5477614201484271</v>
      </c>
      <c r="AJ65" s="131">
        <v>0.5984789011779742</v>
      </c>
      <c r="AK65" s="131">
        <v>0.68673886110219806</v>
      </c>
      <c r="AL65" s="131">
        <v>0.82646259779442233</v>
      </c>
      <c r="AM65" s="131">
        <v>0.88969787638243536</v>
      </c>
      <c r="AN65" s="131">
        <v>0.99909249487233043</v>
      </c>
      <c r="AO65" s="131">
        <v>0.99843953045941758</v>
      </c>
      <c r="AP65" s="131">
        <v>0.99981673991450681</v>
      </c>
      <c r="AQ65" s="131">
        <v>1.0091137957300294</v>
      </c>
      <c r="AR65" s="131">
        <v>1.0339082414432685</v>
      </c>
      <c r="AS65" s="131">
        <v>1.0321944334468842</v>
      </c>
      <c r="AT65" s="131">
        <v>1.0808002020578833</v>
      </c>
      <c r="AU65" s="131">
        <v>1.0751984686312888</v>
      </c>
      <c r="AV65" s="131">
        <v>1.0126357500916729</v>
      </c>
      <c r="AW65" s="131">
        <v>1.0792400228021757</v>
      </c>
      <c r="AX65" s="131">
        <v>1.1157445893551519</v>
      </c>
      <c r="AY65" s="131">
        <v>1.0668506813886187</v>
      </c>
      <c r="AZ65" s="131">
        <v>1.0420161809405735</v>
      </c>
      <c r="BA65" s="131">
        <v>0.98508181246918902</v>
      </c>
      <c r="BB65" s="131">
        <v>0.98227310060185602</v>
      </c>
      <c r="BC65" s="131">
        <v>0.9694649086147944</v>
      </c>
      <c r="BD65" s="131">
        <v>0.90932513670834703</v>
      </c>
      <c r="BE65" s="131">
        <v>0.95031838856843787</v>
      </c>
      <c r="BF65" s="131">
        <v>0.96362463944962984</v>
      </c>
      <c r="BG65" s="131">
        <v>0.89430909641996781</v>
      </c>
      <c r="BH65" s="131">
        <v>0.85809205023978974</v>
      </c>
      <c r="BI65" s="131">
        <v>0.93173266439706137</v>
      </c>
      <c r="BJ65" s="131">
        <v>0.80786026200873362</v>
      </c>
      <c r="BK65" s="131">
        <v>0.89204912734324504</v>
      </c>
      <c r="BL65" s="131">
        <v>0.86544868844914857</v>
      </c>
      <c r="BM65" s="131">
        <v>0.52705589630829774</v>
      </c>
      <c r="BN65" s="131">
        <v>0.40019488544538456</v>
      </c>
      <c r="BO65" s="131">
        <v>0.61342926220558414</v>
      </c>
      <c r="BP65" s="131">
        <v>0.78703933106224833</v>
      </c>
      <c r="BQ65" s="131">
        <v>-5.7905713933111183E-2</v>
      </c>
      <c r="BR65" s="131">
        <v>-0.14816202693351782</v>
      </c>
      <c r="BS65" s="131">
        <v>4.8026374809365745E-2</v>
      </c>
      <c r="BT65" s="131">
        <v>0.41421657127492023</v>
      </c>
      <c r="BU65" s="131">
        <v>-0.1432830571310878</v>
      </c>
      <c r="BV65" s="131">
        <v>-0.18437866046808415</v>
      </c>
      <c r="BW65" s="131">
        <v>-0.21233706693515036</v>
      </c>
      <c r="BX65" s="131">
        <v>-0.12117994058962001</v>
      </c>
      <c r="BY65" s="131">
        <v>-0.11661438772198268</v>
      </c>
      <c r="BZ65" s="131">
        <v>-0.11717283020565118</v>
      </c>
      <c r="CA65" s="131">
        <v>-0.10569527266441968</v>
      </c>
      <c r="CB65" s="131">
        <v>-0.21098083379068988</v>
      </c>
      <c r="CC65" s="131">
        <v>-0.37635730258454142</v>
      </c>
      <c r="CD65" s="131">
        <v>-1.2553640403257913</v>
      </c>
      <c r="CE65" s="131">
        <v>-2.0514751862057681</v>
      </c>
      <c r="CF65" s="131">
        <v>-2.5139721995617195</v>
      </c>
      <c r="CG65" s="131">
        <v>-2.2312019844423574</v>
      </c>
      <c r="CH65" s="131">
        <v>-2.3447909737501917</v>
      </c>
      <c r="CI65" s="131">
        <v>-2.0127184035476717</v>
      </c>
      <c r="CJ65" s="131">
        <v>-2.682597934624904</v>
      </c>
      <c r="CK65" s="131">
        <v>-1.5166665194619373</v>
      </c>
      <c r="CL65" s="131">
        <v>-1.1065627133715483</v>
      </c>
      <c r="CM65" s="131">
        <v>-0.72802649448428691</v>
      </c>
      <c r="CN65" s="131">
        <v>4.5459527593577111E-2</v>
      </c>
      <c r="CO65" s="131">
        <v>2.3645082558378376E-2</v>
      </c>
      <c r="CP65" s="131">
        <v>0.14773509163039589</v>
      </c>
      <c r="CQ65" s="131">
        <v>0.3158936148417324</v>
      </c>
      <c r="CR65" s="131">
        <v>1.2732977926598232</v>
      </c>
      <c r="CS65" s="131">
        <v>1.5398398900138914</v>
      </c>
      <c r="CT65" s="131">
        <v>1.9506086278384869</v>
      </c>
      <c r="CU65" s="131">
        <v>1.9126787775028851</v>
      </c>
      <c r="CV65" s="131">
        <v>1.5084471740264187</v>
      </c>
      <c r="CW65" s="131">
        <v>1.7403405313405846</v>
      </c>
      <c r="CX65" s="131">
        <v>1.6185993986322877</v>
      </c>
      <c r="CY65" s="131">
        <v>1.5733066103213791</v>
      </c>
      <c r="CZ65" s="131"/>
      <c r="DA65" s="131"/>
      <c r="DB65" s="131"/>
      <c r="DC65" s="131"/>
      <c r="DD65" s="131"/>
      <c r="DE65" s="131"/>
      <c r="DF65" s="131"/>
      <c r="DG65" s="12"/>
      <c r="DH65" s="12"/>
      <c r="DI65" s="173">
        <f t="shared" si="5"/>
        <v>2.0170383529387039</v>
      </c>
      <c r="DJ65" s="173">
        <f t="shared" si="6"/>
        <v>-2.682597934624904</v>
      </c>
      <c r="DK65" s="173">
        <f t="shared" si="7"/>
        <v>0.40099812988903255</v>
      </c>
      <c r="DL65" s="173">
        <f t="shared" si="8"/>
        <v>0.5984789011779742</v>
      </c>
      <c r="DM65" s="173">
        <f t="shared" si="9"/>
        <v>0.97917966628348285</v>
      </c>
    </row>
    <row r="66" spans="1:117" x14ac:dyDescent="0.25">
      <c r="A66" s="18" t="s">
        <v>268</v>
      </c>
      <c r="B66" s="18"/>
      <c r="C66" s="18" t="s">
        <v>269</v>
      </c>
      <c r="D66" s="18" t="s">
        <v>270</v>
      </c>
      <c r="E66" s="18" t="s">
        <v>271</v>
      </c>
      <c r="F66" s="18">
        <v>1919</v>
      </c>
      <c r="G66" s="18">
        <v>1988</v>
      </c>
      <c r="H66" s="18"/>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v>0.94663077518561523</v>
      </c>
      <c r="CG66" s="131">
        <v>0.80080735972124839</v>
      </c>
      <c r="CH66" s="131">
        <v>0.86247469949192457</v>
      </c>
      <c r="CI66" s="131">
        <v>0.85073116948431271</v>
      </c>
      <c r="CJ66" s="131">
        <v>2.5585769270779153</v>
      </c>
      <c r="CK66" s="131">
        <v>2.2515624999999999</v>
      </c>
      <c r="CL66" s="131">
        <v>2.0619702479338842</v>
      </c>
      <c r="CM66" s="131">
        <v>1.5273290489620417</v>
      </c>
      <c r="CN66" s="131">
        <v>1.3433497942386832</v>
      </c>
      <c r="CO66" s="131">
        <v>1.3313665954121012</v>
      </c>
      <c r="CP66" s="131">
        <v>1.1898682835548857</v>
      </c>
      <c r="CQ66" s="131">
        <v>0.78489995992231087</v>
      </c>
      <c r="CR66" s="131">
        <v>0.69745011523748424</v>
      </c>
      <c r="CS66" s="131">
        <v>0.87143062358194101</v>
      </c>
      <c r="CT66" s="131">
        <v>1.2173759683104328</v>
      </c>
      <c r="CU66" s="131">
        <v>1.2557112579105745</v>
      </c>
      <c r="CV66" s="131">
        <v>1.3065434509560778</v>
      </c>
      <c r="CW66" s="131">
        <v>1.2184586258813708</v>
      </c>
      <c r="CX66" s="131">
        <v>1.3580424573303214</v>
      </c>
      <c r="CY66" s="131">
        <v>1.5755666192310422</v>
      </c>
      <c r="CZ66" s="131"/>
      <c r="DA66" s="131"/>
      <c r="DB66" s="131"/>
      <c r="DC66" s="131"/>
      <c r="DD66" s="131"/>
      <c r="DE66" s="131"/>
      <c r="DF66" s="131"/>
      <c r="DG66" s="12"/>
      <c r="DH66" s="12"/>
      <c r="DI66" s="173">
        <f t="shared" si="5"/>
        <v>2.5585769270779153</v>
      </c>
      <c r="DJ66" s="173">
        <f t="shared" si="6"/>
        <v>0.69745011523748424</v>
      </c>
      <c r="DK66" s="173">
        <f t="shared" si="7"/>
        <v>1.3005073239712082</v>
      </c>
      <c r="DL66" s="173">
        <f t="shared" si="8"/>
        <v>1.2370849418959726</v>
      </c>
      <c r="DM66" s="173">
        <f t="shared" si="9"/>
        <v>0.49045576583168665</v>
      </c>
    </row>
    <row r="67" spans="1:117" x14ac:dyDescent="0.25">
      <c r="A67" s="18" t="s">
        <v>272</v>
      </c>
      <c r="B67" s="18"/>
      <c r="C67" s="18" t="s">
        <v>273</v>
      </c>
      <c r="D67" s="18" t="s">
        <v>274</v>
      </c>
      <c r="E67" s="18" t="s">
        <v>275</v>
      </c>
      <c r="F67" s="18">
        <v>1906</v>
      </c>
      <c r="G67" s="18">
        <v>1950</v>
      </c>
      <c r="H67" s="18"/>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v>1.2480852317781186</v>
      </c>
      <c r="AU67" s="131">
        <v>1.1086593847362793</v>
      </c>
      <c r="AV67" s="131">
        <v>1.0121782632488097</v>
      </c>
      <c r="AW67" s="131">
        <v>1.0344402098456236</v>
      </c>
      <c r="AX67" s="131">
        <v>0.98356457384217344</v>
      </c>
      <c r="AY67" s="131">
        <v>0.97539437084086067</v>
      </c>
      <c r="AZ67" s="131">
        <v>0.99368172512038611</v>
      </c>
      <c r="BA67" s="131">
        <v>1.0763103191225629</v>
      </c>
      <c r="BB67" s="131">
        <v>1.0787927610003549</v>
      </c>
      <c r="BC67" s="131">
        <v>0.96470168510195353</v>
      </c>
      <c r="BD67" s="131">
        <v>0.97950739781075113</v>
      </c>
      <c r="BE67" s="131">
        <v>1.0541659326517905</v>
      </c>
      <c r="BF67" s="131">
        <v>1.0415832125767619</v>
      </c>
      <c r="BG67" s="131">
        <v>1.0675008278519367</v>
      </c>
      <c r="BH67" s="131">
        <v>1.4039807407911546</v>
      </c>
      <c r="BI67" s="131">
        <v>0.80774326465927104</v>
      </c>
      <c r="BJ67" s="131">
        <v>0.95133437990580849</v>
      </c>
      <c r="BK67" s="131">
        <v>1.1347126436781609</v>
      </c>
      <c r="BL67" s="131">
        <v>1.0842233009708737</v>
      </c>
      <c r="BM67" s="131">
        <v>0.77576419213973802</v>
      </c>
      <c r="BN67" s="131">
        <v>0.90426065162907265</v>
      </c>
      <c r="BO67" s="131">
        <v>0.49558675799086749</v>
      </c>
      <c r="BP67" s="131">
        <v>0.30058168642951244</v>
      </c>
      <c r="BQ67" s="131">
        <v>2.4543370712401056</v>
      </c>
      <c r="BR67" s="131">
        <v>3.5945325814536337</v>
      </c>
      <c r="BS67" s="131">
        <v>3.7606126408010008</v>
      </c>
      <c r="BT67" s="131">
        <v>5.3071079169175199</v>
      </c>
      <c r="BU67" s="131">
        <v>6.1793897354801608</v>
      </c>
      <c r="BV67" s="131">
        <v>4.1373767134464758</v>
      </c>
      <c r="BW67" s="131">
        <v>4.9249670609372664</v>
      </c>
      <c r="BX67" s="131">
        <v>4.8460889214608525</v>
      </c>
      <c r="BY67" s="131">
        <v>2.7691242068467647</v>
      </c>
      <c r="BZ67" s="131">
        <v>1.9978855351473013</v>
      </c>
      <c r="CA67" s="131">
        <v>1.4026597416201121</v>
      </c>
      <c r="CB67" s="131">
        <v>1.5956870260132108</v>
      </c>
      <c r="CC67" s="131">
        <v>0.62873562663059224</v>
      </c>
      <c r="CD67" s="131">
        <v>0.65563619518221117</v>
      </c>
      <c r="CE67" s="131">
        <v>0.32889346745848996</v>
      </c>
      <c r="CF67" s="131">
        <v>0.44503049106665243</v>
      </c>
      <c r="CG67" s="131">
        <v>0.5552149315797108</v>
      </c>
      <c r="CH67" s="131">
        <v>0.17526228831061544</v>
      </c>
      <c r="CI67" s="131">
        <v>0.15612791070039808</v>
      </c>
      <c r="CJ67" s="131">
        <v>0.8448833637323605</v>
      </c>
      <c r="CK67" s="131">
        <v>1.0198642077254796</v>
      </c>
      <c r="CL67" s="131">
        <v>1.1275044645606256</v>
      </c>
      <c r="CM67" s="131">
        <v>1.1323626342566422</v>
      </c>
      <c r="CN67" s="131">
        <v>1.2266572342130191</v>
      </c>
      <c r="CO67" s="131">
        <v>1.1224235501268203</v>
      </c>
      <c r="CP67" s="131">
        <v>1.3252384153829415</v>
      </c>
      <c r="CQ67" s="131">
        <v>1.8119494022094595</v>
      </c>
      <c r="CR67" s="131">
        <v>2.1618593705834077</v>
      </c>
      <c r="CS67" s="131">
        <v>2.3133022839601076</v>
      </c>
      <c r="CT67" s="131">
        <v>2.5745060806936553</v>
      </c>
      <c r="CU67" s="131">
        <v>3.3880192567136729</v>
      </c>
      <c r="CV67" s="131">
        <v>3.6528974265327148</v>
      </c>
      <c r="CW67" s="131">
        <v>3.5401815431164905</v>
      </c>
      <c r="CX67" s="131">
        <v>3.3293799351739759</v>
      </c>
      <c r="CY67" s="131">
        <v>3.2886126151466142</v>
      </c>
      <c r="CZ67" s="131">
        <v>2.3207196529927763</v>
      </c>
      <c r="DA67" s="131"/>
      <c r="DB67" s="131"/>
      <c r="DC67" s="131"/>
      <c r="DD67" s="131"/>
      <c r="DE67" s="131"/>
      <c r="DF67" s="131"/>
      <c r="DG67" s="12"/>
      <c r="DH67" s="12"/>
      <c r="DI67" s="173">
        <f t="shared" si="5"/>
        <v>6.1793897354801608</v>
      </c>
      <c r="DJ67" s="173">
        <f t="shared" si="6"/>
        <v>0.15612791070039808</v>
      </c>
      <c r="DK67" s="173">
        <f t="shared" si="7"/>
        <v>1.7724031358158758</v>
      </c>
      <c r="DL67" s="173">
        <f t="shared" si="8"/>
        <v>1.1224235501268203</v>
      </c>
      <c r="DM67" s="173">
        <f t="shared" si="9"/>
        <v>1.3845844324864183</v>
      </c>
    </row>
    <row r="68" spans="1:117" x14ac:dyDescent="0.25">
      <c r="A68" s="18" t="s">
        <v>276</v>
      </c>
      <c r="B68" s="18"/>
      <c r="C68" s="18" t="s">
        <v>112</v>
      </c>
      <c r="D68" s="18" t="s">
        <v>266</v>
      </c>
      <c r="E68" s="18" t="s">
        <v>277</v>
      </c>
      <c r="F68" s="18">
        <v>1920</v>
      </c>
      <c r="G68" s="18">
        <v>1965</v>
      </c>
      <c r="H68" s="18"/>
      <c r="I68" s="131"/>
      <c r="J68" s="131"/>
      <c r="K68" s="131"/>
      <c r="L68" s="131"/>
      <c r="M68" s="131"/>
      <c r="N68" s="131"/>
      <c r="O68" s="131"/>
      <c r="P68" s="131"/>
      <c r="Q68" s="131">
        <v>2.0170383529387039</v>
      </c>
      <c r="R68" s="131">
        <v>0.86279467067614546</v>
      </c>
      <c r="S68" s="131">
        <v>0.49042130843795911</v>
      </c>
      <c r="T68" s="131">
        <v>0.50047807659894306</v>
      </c>
      <c r="U68" s="131">
        <v>0.61928284680123424</v>
      </c>
      <c r="V68" s="131">
        <v>0.59890420882346518</v>
      </c>
      <c r="W68" s="131">
        <v>0.5973627998088491</v>
      </c>
      <c r="X68" s="131">
        <v>0.59345840960117913</v>
      </c>
      <c r="Y68" s="131">
        <v>0.6100274448693358</v>
      </c>
      <c r="Z68" s="131">
        <v>0.4380715716418398</v>
      </c>
      <c r="AA68" s="131">
        <v>0.32674585064451189</v>
      </c>
      <c r="AB68" s="131">
        <v>0.34932573566235248</v>
      </c>
      <c r="AC68" s="131">
        <v>0.34864406862317565</v>
      </c>
      <c r="AD68" s="131">
        <v>0.30945508191397691</v>
      </c>
      <c r="AE68" s="131">
        <v>0.4038035316197921</v>
      </c>
      <c r="AF68" s="131">
        <v>0.44087955423973635</v>
      </c>
      <c r="AG68" s="131">
        <v>0.51742289332622238</v>
      </c>
      <c r="AH68" s="131">
        <v>0.55657933377734992</v>
      </c>
      <c r="AI68" s="131">
        <v>0.5477614201484271</v>
      </c>
      <c r="AJ68" s="131">
        <v>0.5984789011779742</v>
      </c>
      <c r="AK68" s="131">
        <v>0.68673886110219806</v>
      </c>
      <c r="AL68" s="131">
        <v>0.82646259779442233</v>
      </c>
      <c r="AM68" s="131">
        <v>0.88969787638243536</v>
      </c>
      <c r="AN68" s="131">
        <v>0.99909249487233043</v>
      </c>
      <c r="AO68" s="131">
        <v>0.99843953045941758</v>
      </c>
      <c r="AP68" s="131">
        <v>0.99981673991450681</v>
      </c>
      <c r="AQ68" s="131">
        <v>1.0091137957300294</v>
      </c>
      <c r="AR68" s="131">
        <v>1.0339082414432685</v>
      </c>
      <c r="AS68" s="131">
        <v>1.0321944334468842</v>
      </c>
      <c r="AT68" s="131">
        <v>1.0808002020578833</v>
      </c>
      <c r="AU68" s="131">
        <v>1.0751984686312888</v>
      </c>
      <c r="AV68" s="131">
        <v>1.0126357500916729</v>
      </c>
      <c r="AW68" s="131">
        <v>1.0792400228021757</v>
      </c>
      <c r="AX68" s="131">
        <v>1.1157445893551519</v>
      </c>
      <c r="AY68" s="131">
        <v>1.0668506813886187</v>
      </c>
      <c r="AZ68" s="131">
        <v>1.0420161809405735</v>
      </c>
      <c r="BA68" s="131">
        <v>0.98508181246918902</v>
      </c>
      <c r="BB68" s="131">
        <v>0.98227310060185602</v>
      </c>
      <c r="BC68" s="131">
        <v>0.9694649086147944</v>
      </c>
      <c r="BD68" s="131">
        <v>0.90932513670834703</v>
      </c>
      <c r="BE68" s="131">
        <v>0.95031838856843787</v>
      </c>
      <c r="BF68" s="131">
        <v>0.96362463944962984</v>
      </c>
      <c r="BG68" s="131">
        <v>0.89430909641996781</v>
      </c>
      <c r="BH68" s="131">
        <v>0.85809205023978974</v>
      </c>
      <c r="BI68" s="131">
        <v>0.64568764568764558</v>
      </c>
      <c r="BJ68" s="131">
        <v>0.54736784140969164</v>
      </c>
      <c r="BK68" s="131">
        <v>0.68779823702252685</v>
      </c>
      <c r="BL68" s="131">
        <v>0.63239329268292677</v>
      </c>
      <c r="BM68" s="131">
        <v>0.58590863381698022</v>
      </c>
      <c r="BN68" s="131">
        <v>0.16414451114922815</v>
      </c>
      <c r="BO68" s="131">
        <v>0.18062523827678234</v>
      </c>
      <c r="BP68" s="131">
        <v>7.7658107703067233E-2</v>
      </c>
      <c r="BQ68" s="131">
        <v>-3.9603335587108407E-2</v>
      </c>
      <c r="BR68" s="131">
        <v>-2.3443240921887719E-3</v>
      </c>
      <c r="BS68" s="131">
        <v>8.0585434080388992E-3</v>
      </c>
      <c r="BT68" s="131">
        <v>2.7180143742543826E-3</v>
      </c>
      <c r="BU68" s="131">
        <v>1.3451481582964733E-2</v>
      </c>
      <c r="BV68" s="131">
        <v>-2.7935009487666033E-2</v>
      </c>
      <c r="BW68" s="131">
        <v>-6.5424534845410873E-2</v>
      </c>
      <c r="BX68" s="131">
        <v>-1.2190642816612176</v>
      </c>
      <c r="BY68" s="131">
        <v>-1.5210435828619087</v>
      </c>
      <c r="BZ68" s="131">
        <v>-2.3355394154118687</v>
      </c>
      <c r="CA68" s="131">
        <v>-2.3760480710901253</v>
      </c>
      <c r="CB68" s="131">
        <v>-2.2474293029741901</v>
      </c>
      <c r="CC68" s="131">
        <v>-0.68960397219808101</v>
      </c>
      <c r="CD68" s="131"/>
      <c r="CE68" s="131"/>
      <c r="CF68" s="131"/>
      <c r="CG68" s="131"/>
      <c r="CH68" s="131"/>
      <c r="CI68" s="131">
        <v>-2.1981687518940216</v>
      </c>
      <c r="CJ68" s="131">
        <v>-1.2108637036257186</v>
      </c>
      <c r="CK68" s="131">
        <v>-0.24949929486495773</v>
      </c>
      <c r="CL68" s="131">
        <v>0.14923895600464052</v>
      </c>
      <c r="CM68" s="131">
        <v>0.32837855078055694</v>
      </c>
      <c r="CN68" s="131">
        <v>0.60047460005533204</v>
      </c>
      <c r="CO68" s="131">
        <v>0.94677614848967373</v>
      </c>
      <c r="CP68" s="131">
        <v>1.0898879653651041</v>
      </c>
      <c r="CQ68" s="131">
        <v>1.3585293140054675</v>
      </c>
      <c r="CR68" s="131">
        <v>1.771876706048545</v>
      </c>
      <c r="CS68" s="131">
        <v>1.6599743147543389</v>
      </c>
      <c r="CT68" s="131">
        <v>2.1089391592747297</v>
      </c>
      <c r="CU68" s="131">
        <v>2.0811046420447972</v>
      </c>
      <c r="CV68" s="131">
        <v>2.0793314371058118</v>
      </c>
      <c r="CW68" s="131">
        <v>2.5586063101255507</v>
      </c>
      <c r="CX68" s="131">
        <v>2.8207595576373636</v>
      </c>
      <c r="CY68" s="131">
        <v>2.33879219080832</v>
      </c>
      <c r="CZ68" s="131"/>
      <c r="DA68" s="131"/>
      <c r="DB68" s="131"/>
      <c r="DC68" s="131"/>
      <c r="DD68" s="131"/>
      <c r="DE68" s="131"/>
      <c r="DF68" s="131"/>
      <c r="DG68" s="12"/>
      <c r="DH68" s="12"/>
      <c r="DI68" s="173">
        <f t="shared" si="5"/>
        <v>2.8207595576373636</v>
      </c>
      <c r="DJ68" s="173">
        <f t="shared" si="6"/>
        <v>-2.3760480710901253</v>
      </c>
      <c r="DK68" s="173">
        <f t="shared" si="7"/>
        <v>0.56638157902238939</v>
      </c>
      <c r="DL68" s="173">
        <f t="shared" si="8"/>
        <v>0.61465514583528502</v>
      </c>
      <c r="DM68" s="173">
        <f t="shared" si="9"/>
        <v>0.97769951796402743</v>
      </c>
    </row>
    <row r="69" spans="1:117" x14ac:dyDescent="0.25">
      <c r="A69" s="18" t="s">
        <v>278</v>
      </c>
      <c r="B69" s="18" t="s">
        <v>279</v>
      </c>
      <c r="C69" s="18" t="s">
        <v>280</v>
      </c>
      <c r="D69" s="18" t="s">
        <v>281</v>
      </c>
      <c r="E69" s="18" t="s">
        <v>282</v>
      </c>
      <c r="F69" s="18">
        <v>1951</v>
      </c>
      <c r="G69" s="18">
        <v>1967</v>
      </c>
      <c r="H69" s="18"/>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v>0.96048860565880922</v>
      </c>
      <c r="BI69" s="131">
        <v>0.97938814469884983</v>
      </c>
      <c r="BJ69" s="131">
        <v>0.98117025637418764</v>
      </c>
      <c r="BK69" s="131">
        <v>0.98354214133693696</v>
      </c>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v>4.0499975519267914E-2</v>
      </c>
      <c r="CH69" s="131">
        <v>8.262205703707988E-2</v>
      </c>
      <c r="CI69" s="131">
        <v>1.5094171012700306E-2</v>
      </c>
      <c r="CJ69" s="131">
        <v>-5.630249786566054E-3</v>
      </c>
      <c r="CK69" s="131">
        <v>1.1756072771623129E-2</v>
      </c>
      <c r="CL69" s="131">
        <v>0.10010183529837742</v>
      </c>
      <c r="CM69" s="131">
        <v>0.43528963656562453</v>
      </c>
      <c r="CN69" s="131">
        <v>0.53323259370296727</v>
      </c>
      <c r="CO69" s="131">
        <v>0.2901408680340431</v>
      </c>
      <c r="CP69" s="131">
        <v>0.58523701320614641</v>
      </c>
      <c r="CQ69" s="131">
        <v>1.5286592564806223</v>
      </c>
      <c r="CR69" s="131">
        <v>1.8332594373281053</v>
      </c>
      <c r="CS69" s="131">
        <v>2.1641524401853145</v>
      </c>
      <c r="CT69" s="131">
        <v>2.114701782701196</v>
      </c>
      <c r="CU69" s="131">
        <v>2.1824119601785417</v>
      </c>
      <c r="CV69" s="131">
        <v>2.0853695728482946</v>
      </c>
      <c r="CW69" s="131">
        <v>2.285217175703028</v>
      </c>
      <c r="CX69" s="131">
        <v>2.1274383949852673</v>
      </c>
      <c r="CY69" s="131">
        <v>2.1118527319426206</v>
      </c>
      <c r="CZ69" s="131">
        <v>1.6095156985766672</v>
      </c>
      <c r="DA69" s="131">
        <v>1.2836782473854138</v>
      </c>
      <c r="DB69" s="131">
        <v>0.83558741813851956</v>
      </c>
      <c r="DC69" s="131">
        <v>0.83626729877644923</v>
      </c>
      <c r="DD69" s="131">
        <v>0.67170930949445129</v>
      </c>
      <c r="DE69" s="131"/>
      <c r="DF69" s="131"/>
      <c r="DG69" s="12"/>
      <c r="DH69" s="12"/>
      <c r="DI69" s="173">
        <f t="shared" si="5"/>
        <v>2.285217175703028</v>
      </c>
      <c r="DJ69" s="173">
        <f t="shared" si="6"/>
        <v>-5.630249786566054E-3</v>
      </c>
      <c r="DK69" s="173">
        <f t="shared" si="7"/>
        <v>1.0593840659340905</v>
      </c>
      <c r="DL69" s="173">
        <f t="shared" si="8"/>
        <v>0.96993837517882953</v>
      </c>
      <c r="DM69" s="173">
        <f t="shared" si="9"/>
        <v>0.79208174536033149</v>
      </c>
    </row>
    <row r="70" spans="1:117" x14ac:dyDescent="0.25">
      <c r="A70" s="18" t="s">
        <v>283</v>
      </c>
      <c r="B70" s="18" t="s">
        <v>284</v>
      </c>
      <c r="C70" s="18" t="s">
        <v>193</v>
      </c>
      <c r="D70" s="18" t="s">
        <v>285</v>
      </c>
      <c r="E70" s="18" t="s">
        <v>186</v>
      </c>
      <c r="F70" s="18">
        <v>1940</v>
      </c>
      <c r="G70" s="18">
        <v>1955</v>
      </c>
      <c r="H70" s="18"/>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v>0.92655849352269448</v>
      </c>
      <c r="AJ70" s="131">
        <v>1.012500607024782</v>
      </c>
      <c r="AK70" s="131">
        <v>1.0081139405047004</v>
      </c>
      <c r="AL70" s="131">
        <v>0.9937098247921532</v>
      </c>
      <c r="AM70" s="131">
        <v>0.99433121393133728</v>
      </c>
      <c r="AN70" s="131">
        <v>0.99474017960072247</v>
      </c>
      <c r="AO70" s="131">
        <v>0.99597934103848618</v>
      </c>
      <c r="AP70" s="131">
        <v>0.99533687722190312</v>
      </c>
      <c r="AQ70" s="131">
        <v>1.0055416075171832</v>
      </c>
      <c r="AR70" s="131">
        <v>0.9948367353188956</v>
      </c>
      <c r="AS70" s="131">
        <v>1.004330757703725</v>
      </c>
      <c r="AT70" s="131">
        <v>1.0028542726672345</v>
      </c>
      <c r="AU70" s="131">
        <v>1.002471877725903</v>
      </c>
      <c r="AV70" s="131">
        <v>1.0026533179425094</v>
      </c>
      <c r="AW70" s="131">
        <v>1.0150415005206512</v>
      </c>
      <c r="AX70" s="131">
        <v>1.0267213068145267</v>
      </c>
      <c r="AY70" s="131">
        <v>1.0330542611617646</v>
      </c>
      <c r="AZ70" s="131"/>
      <c r="BA70" s="131"/>
      <c r="BB70" s="131"/>
      <c r="BC70" s="131"/>
      <c r="BD70" s="131"/>
      <c r="BE70" s="131"/>
      <c r="BF70" s="131"/>
      <c r="BG70" s="131"/>
      <c r="BH70" s="131">
        <v>4.3067673716012083</v>
      </c>
      <c r="BI70" s="131">
        <v>3.5829919009051925</v>
      </c>
      <c r="BJ70" s="131">
        <v>2.4990102852707161</v>
      </c>
      <c r="BK70" s="131">
        <v>2.2560240963855422</v>
      </c>
      <c r="BL70" s="131">
        <v>2.8423404944402462</v>
      </c>
      <c r="BM70" s="131">
        <v>2.6753865227537923</v>
      </c>
      <c r="BN70" s="131">
        <v>2.0403944861593635</v>
      </c>
      <c r="BO70" s="131">
        <v>0.80701900349815636</v>
      </c>
      <c r="BP70" s="131">
        <v>0.56822931680599587</v>
      </c>
      <c r="BQ70" s="131">
        <v>0.67540087349867395</v>
      </c>
      <c r="BR70" s="131">
        <v>0.18963367363651248</v>
      </c>
      <c r="BS70" s="131">
        <v>-4.7752004828835064E-2</v>
      </c>
      <c r="BT70" s="131">
        <v>-0.14720001749169143</v>
      </c>
      <c r="BU70" s="131">
        <v>-2.821406717658796</v>
      </c>
      <c r="BV70" s="131">
        <v>-2.4575912119289338</v>
      </c>
      <c r="BW70" s="131">
        <v>-2.5728962852069768</v>
      </c>
      <c r="BX70" s="131">
        <v>-3.3549760822769672</v>
      </c>
      <c r="BY70" s="131">
        <v>-3.0130854172593033</v>
      </c>
      <c r="BZ70" s="131">
        <v>-3.4882187429090088</v>
      </c>
      <c r="CA70" s="131">
        <v>-4.3104879459980721</v>
      </c>
      <c r="CB70" s="131">
        <v>-6.9393600252206831</v>
      </c>
      <c r="CC70" s="131">
        <v>-6.5356933372126855</v>
      </c>
      <c r="CD70" s="131">
        <v>-3.6861197054930512</v>
      </c>
      <c r="CE70" s="131">
        <v>-3.3310467148334593</v>
      </c>
      <c r="CF70" s="131">
        <v>-4.4728488546722094</v>
      </c>
      <c r="CG70" s="131">
        <v>-4.9779273527012169</v>
      </c>
      <c r="CH70" s="131">
        <v>-4.874873402671974</v>
      </c>
      <c r="CI70" s="131"/>
      <c r="CJ70" s="131">
        <v>-5.7715609965971755</v>
      </c>
      <c r="CK70" s="131">
        <v>-5.511738670894438</v>
      </c>
      <c r="CL70" s="131">
        <v>0.32677351204525579</v>
      </c>
      <c r="CM70" s="131">
        <v>0.39813460131675193</v>
      </c>
      <c r="CN70" s="131">
        <v>0.66869239964523974</v>
      </c>
      <c r="CO70" s="131">
        <v>-0.20418213926160653</v>
      </c>
      <c r="CP70" s="131">
        <v>0.17958296507923466</v>
      </c>
      <c r="CQ70" s="131">
        <v>0.14279325379344304</v>
      </c>
      <c r="CR70" s="131">
        <v>-4.62699232672625</v>
      </c>
      <c r="CS70" s="131">
        <v>-3.4320195337633841</v>
      </c>
      <c r="CT70" s="131">
        <v>-2.7290509939498704</v>
      </c>
      <c r="CU70" s="131">
        <v>-1.8279642946734678</v>
      </c>
      <c r="CV70" s="131">
        <v>-0.46477928409828306</v>
      </c>
      <c r="CW70" s="131">
        <v>0.74131875302003902</v>
      </c>
      <c r="CX70" s="131">
        <v>0.94327764541073955</v>
      </c>
      <c r="CY70" s="131">
        <v>0.90769143919194717</v>
      </c>
      <c r="CZ70" s="131"/>
      <c r="DA70" s="131"/>
      <c r="DB70" s="131"/>
      <c r="DC70" s="131"/>
      <c r="DD70" s="131"/>
      <c r="DE70" s="131"/>
      <c r="DF70" s="131"/>
      <c r="DG70" s="12"/>
      <c r="DH70" s="12"/>
      <c r="DI70" s="173">
        <f t="shared" si="5"/>
        <v>4.3067673716012083</v>
      </c>
      <c r="DJ70" s="173">
        <f t="shared" si="6"/>
        <v>-6.9393600252206831</v>
      </c>
      <c r="DK70" s="173">
        <f t="shared" si="7"/>
        <v>-0.63065888914768542</v>
      </c>
      <c r="DL70" s="173">
        <f t="shared" si="8"/>
        <v>0.6184608582256178</v>
      </c>
      <c r="DM70" s="173">
        <f t="shared" si="9"/>
        <v>2.6568524511736427</v>
      </c>
    </row>
    <row r="71" spans="1:117" x14ac:dyDescent="0.25">
      <c r="A71" s="18" t="s">
        <v>286</v>
      </c>
      <c r="B71" s="18" t="s">
        <v>287</v>
      </c>
      <c r="C71" s="18" t="s">
        <v>193</v>
      </c>
      <c r="D71" s="18" t="s">
        <v>288</v>
      </c>
      <c r="E71" s="18" t="s">
        <v>186</v>
      </c>
      <c r="F71" s="18">
        <v>1939</v>
      </c>
      <c r="G71" s="18">
        <v>1955</v>
      </c>
      <c r="H71" s="18"/>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v>0.92655849352269448</v>
      </c>
      <c r="AJ71" s="131">
        <v>1.012500607024782</v>
      </c>
      <c r="AK71" s="131">
        <v>1.0081139405047004</v>
      </c>
      <c r="AL71" s="131">
        <v>0.9937098247921532</v>
      </c>
      <c r="AM71" s="131">
        <v>0.99433121393133728</v>
      </c>
      <c r="AN71" s="131">
        <v>0.99474017960072247</v>
      </c>
      <c r="AO71" s="131">
        <v>0.99597934103848618</v>
      </c>
      <c r="AP71" s="131">
        <v>0.99533687722190312</v>
      </c>
      <c r="AQ71" s="131">
        <v>1.0055416075171832</v>
      </c>
      <c r="AR71" s="131">
        <v>0.9948367353188956</v>
      </c>
      <c r="AS71" s="131">
        <v>1.004330757703725</v>
      </c>
      <c r="AT71" s="131">
        <v>1.0028542726672345</v>
      </c>
      <c r="AU71" s="131">
        <v>1.002471877725903</v>
      </c>
      <c r="AV71" s="131">
        <v>1.0026533179425094</v>
      </c>
      <c r="AW71" s="131">
        <v>1.0150415005206512</v>
      </c>
      <c r="AX71" s="131">
        <v>1.0267213068145267</v>
      </c>
      <c r="AY71" s="131">
        <v>1.0330542611617646</v>
      </c>
      <c r="AZ71" s="131"/>
      <c r="BA71" s="131"/>
      <c r="BB71" s="131"/>
      <c r="BC71" s="131"/>
      <c r="BD71" s="131"/>
      <c r="BE71" s="131"/>
      <c r="BF71" s="131"/>
      <c r="BG71" s="131"/>
      <c r="BH71" s="131">
        <v>0.86530921283902562</v>
      </c>
      <c r="BI71" s="131">
        <v>-0.21852534613854496</v>
      </c>
      <c r="BJ71" s="131">
        <v>-0.48234953635621391</v>
      </c>
      <c r="BK71" s="131">
        <v>2.1967695741166064</v>
      </c>
      <c r="BL71" s="131">
        <v>0.77272727272727282</v>
      </c>
      <c r="BM71" s="131">
        <v>0.70852390852390856</v>
      </c>
      <c r="BN71" s="131">
        <v>-6.7754077791717059E-4</v>
      </c>
      <c r="BO71" s="131">
        <v>-0.15060319958038298</v>
      </c>
      <c r="BP71" s="131">
        <v>-0.98465967309099778</v>
      </c>
      <c r="BQ71" s="131">
        <v>-0.30325990209167764</v>
      </c>
      <c r="BR71" s="131">
        <v>-4.2654229774658346E-2</v>
      </c>
      <c r="BS71" s="131">
        <v>1.2255951429940858E-2</v>
      </c>
      <c r="BT71" s="131">
        <v>0.15733672096846515</v>
      </c>
      <c r="BU71" s="131">
        <v>0.34669196110979367</v>
      </c>
      <c r="BV71" s="131">
        <v>0.25373295675886254</v>
      </c>
      <c r="BW71" s="131">
        <v>9.5124806201550394E-2</v>
      </c>
      <c r="BX71" s="131">
        <v>-0.57856095701636079</v>
      </c>
      <c r="BY71" s="131">
        <v>-1.0540511175496687</v>
      </c>
      <c r="BZ71" s="131">
        <v>-0.20320626276378492</v>
      </c>
      <c r="CA71" s="131">
        <v>3.2325485336637844E-2</v>
      </c>
      <c r="CB71" s="131">
        <v>0.47535534836230769</v>
      </c>
      <c r="CC71" s="131">
        <v>0.37736710828933301</v>
      </c>
      <c r="CD71" s="131">
        <v>-0.92625894630454453</v>
      </c>
      <c r="CE71" s="131">
        <v>-1.8931689044913322</v>
      </c>
      <c r="CF71" s="131">
        <v>-0.54296734436847782</v>
      </c>
      <c r="CG71" s="131">
        <v>-0.44183657647879671</v>
      </c>
      <c r="CH71" s="131">
        <v>-0.25166159992098069</v>
      </c>
      <c r="CI71" s="131">
        <v>-0.10451469506971471</v>
      </c>
      <c r="CJ71" s="131">
        <v>-0.38068799766614086</v>
      </c>
      <c r="CK71" s="131">
        <v>-0.805530753116522</v>
      </c>
      <c r="CL71" s="131">
        <v>-1.5543626292752839</v>
      </c>
      <c r="CM71" s="131">
        <v>-0.27573054927161955</v>
      </c>
      <c r="CN71" s="131">
        <v>-5.5026840898759033E-2</v>
      </c>
      <c r="CO71" s="131">
        <v>-3.1280217471835904E-8</v>
      </c>
      <c r="CP71" s="131"/>
      <c r="CQ71" s="131">
        <v>-0.42857142857142855</v>
      </c>
      <c r="CR71" s="131">
        <v>-0.25454545454545452</v>
      </c>
      <c r="CS71" s="131">
        <v>-0.10135135135135136</v>
      </c>
      <c r="CT71" s="131">
        <v>-0.38010899182561309</v>
      </c>
      <c r="CU71" s="131">
        <v>-0.80515021459227465</v>
      </c>
      <c r="CV71" s="131">
        <v>-1.5543419319854366</v>
      </c>
      <c r="CW71" s="131">
        <v>-0.27573021561129907</v>
      </c>
      <c r="CX71" s="131">
        <v>-5.5026840898759033E-2</v>
      </c>
      <c r="CY71" s="131"/>
      <c r="CZ71" s="131"/>
      <c r="DA71" s="131"/>
      <c r="DB71" s="131"/>
      <c r="DC71" s="131"/>
      <c r="DD71" s="131"/>
      <c r="DE71" s="131"/>
      <c r="DF71" s="131"/>
      <c r="DG71" s="12"/>
      <c r="DH71" s="12"/>
      <c r="DI71" s="173">
        <f t="shared" si="5"/>
        <v>2.1967695741166064</v>
      </c>
      <c r="DJ71" s="173">
        <f t="shared" si="6"/>
        <v>-1.8931689044913322</v>
      </c>
      <c r="DK71" s="173">
        <f t="shared" si="7"/>
        <v>0.13893517557641799</v>
      </c>
      <c r="DL71" s="173">
        <f t="shared" si="8"/>
        <v>-3.1280217471835904E-8</v>
      </c>
      <c r="DM71" s="173">
        <f t="shared" si="9"/>
        <v>0.80088317012797527</v>
      </c>
    </row>
    <row r="74" spans="1:117" x14ac:dyDescent="0.25">
      <c r="A74" s="149" t="s">
        <v>289</v>
      </c>
      <c r="B74" s="149" t="s">
        <v>290</v>
      </c>
      <c r="C74" s="149" t="s">
        <v>290</v>
      </c>
      <c r="D74" s="149" t="s">
        <v>290</v>
      </c>
      <c r="E74" s="149" t="s">
        <v>290</v>
      </c>
      <c r="F74" s="149" t="s">
        <v>290</v>
      </c>
      <c r="G74" s="149" t="s">
        <v>290</v>
      </c>
      <c r="H74" s="149" t="s">
        <v>290</v>
      </c>
      <c r="I74" s="150" t="s">
        <v>290</v>
      </c>
      <c r="J74" s="150" t="s">
        <v>290</v>
      </c>
      <c r="K74" s="150" t="s">
        <v>290</v>
      </c>
      <c r="L74" s="150" t="s">
        <v>290</v>
      </c>
      <c r="M74" s="150" t="s">
        <v>290</v>
      </c>
      <c r="N74" s="150" t="s">
        <v>290</v>
      </c>
      <c r="O74" s="150" t="s">
        <v>290</v>
      </c>
      <c r="P74" s="150" t="s">
        <v>290</v>
      </c>
      <c r="Q74" s="150" t="s">
        <v>290</v>
      </c>
      <c r="R74" s="150" t="s">
        <v>290</v>
      </c>
      <c r="S74" s="150" t="s">
        <v>290</v>
      </c>
      <c r="T74" s="150" t="s">
        <v>290</v>
      </c>
      <c r="U74" s="150" t="s">
        <v>290</v>
      </c>
      <c r="V74" s="150" t="s">
        <v>290</v>
      </c>
      <c r="W74" s="150" t="s">
        <v>290</v>
      </c>
      <c r="X74" s="150" t="s">
        <v>290</v>
      </c>
      <c r="Y74" s="150" t="s">
        <v>290</v>
      </c>
      <c r="Z74" s="150" t="s">
        <v>290</v>
      </c>
      <c r="AA74" s="150" t="s">
        <v>290</v>
      </c>
      <c r="AB74" s="150" t="s">
        <v>290</v>
      </c>
      <c r="AC74" s="150" t="s">
        <v>290</v>
      </c>
      <c r="AD74" s="150" t="s">
        <v>290</v>
      </c>
      <c r="AE74" s="150" t="s">
        <v>290</v>
      </c>
      <c r="AF74" s="150" t="s">
        <v>290</v>
      </c>
      <c r="AG74" s="150" t="s">
        <v>290</v>
      </c>
      <c r="AH74" s="150" t="s">
        <v>290</v>
      </c>
      <c r="AI74" s="150" t="s">
        <v>290</v>
      </c>
      <c r="AJ74" s="150" t="s">
        <v>290</v>
      </c>
      <c r="AK74" s="150" t="s">
        <v>290</v>
      </c>
      <c r="AL74" s="150" t="s">
        <v>290</v>
      </c>
      <c r="AM74" s="150" t="s">
        <v>290</v>
      </c>
      <c r="AN74" s="150" t="s">
        <v>290</v>
      </c>
      <c r="AO74" s="150" t="s">
        <v>290</v>
      </c>
      <c r="AP74" s="150" t="s">
        <v>290</v>
      </c>
      <c r="AQ74" s="150" t="s">
        <v>290</v>
      </c>
      <c r="AR74" s="150" t="s">
        <v>290</v>
      </c>
      <c r="AS74" s="150" t="s">
        <v>290</v>
      </c>
      <c r="AT74" s="150" t="s">
        <v>290</v>
      </c>
      <c r="AU74" s="150" t="s">
        <v>290</v>
      </c>
      <c r="AV74" s="150" t="s">
        <v>290</v>
      </c>
      <c r="AW74" s="150" t="s">
        <v>290</v>
      </c>
      <c r="AX74" s="150" t="s">
        <v>290</v>
      </c>
      <c r="AY74" s="150" t="s">
        <v>290</v>
      </c>
      <c r="AZ74" s="150" t="s">
        <v>290</v>
      </c>
      <c r="BA74" s="150" t="s">
        <v>290</v>
      </c>
      <c r="BB74" s="150" t="s">
        <v>290</v>
      </c>
      <c r="BC74" s="150" t="s">
        <v>290</v>
      </c>
      <c r="BD74" s="150" t="s">
        <v>290</v>
      </c>
      <c r="BE74" s="150" t="s">
        <v>290</v>
      </c>
      <c r="BF74" s="150" t="s">
        <v>290</v>
      </c>
      <c r="BG74" s="150" t="s">
        <v>290</v>
      </c>
      <c r="BH74" s="150" t="s">
        <v>290</v>
      </c>
      <c r="BI74" s="150" t="s">
        <v>290</v>
      </c>
      <c r="BJ74" s="150" t="s">
        <v>290</v>
      </c>
      <c r="BK74" s="150" t="s">
        <v>290</v>
      </c>
      <c r="BL74" s="150" t="s">
        <v>290</v>
      </c>
      <c r="BM74" s="150" t="s">
        <v>290</v>
      </c>
      <c r="BN74" s="150" t="s">
        <v>290</v>
      </c>
      <c r="BO74" s="150" t="s">
        <v>290</v>
      </c>
      <c r="BP74" s="150" t="s">
        <v>290</v>
      </c>
      <c r="BQ74" s="150" t="s">
        <v>290</v>
      </c>
      <c r="BR74" s="150" t="s">
        <v>290</v>
      </c>
      <c r="BS74" s="150" t="s">
        <v>290</v>
      </c>
      <c r="BT74" s="150" t="s">
        <v>290</v>
      </c>
      <c r="BU74" s="150" t="s">
        <v>290</v>
      </c>
      <c r="BV74" s="150" t="s">
        <v>290</v>
      </c>
      <c r="BW74" s="150" t="s">
        <v>290</v>
      </c>
      <c r="BX74" s="150" t="s">
        <v>290</v>
      </c>
      <c r="BY74" s="150" t="s">
        <v>290</v>
      </c>
      <c r="BZ74" s="150" t="s">
        <v>290</v>
      </c>
      <c r="CA74" s="150" t="s">
        <v>290</v>
      </c>
      <c r="CB74" s="150" t="s">
        <v>290</v>
      </c>
      <c r="CC74" s="150" t="s">
        <v>290</v>
      </c>
      <c r="CD74" s="150" t="s">
        <v>290</v>
      </c>
      <c r="CE74" s="150" t="s">
        <v>290</v>
      </c>
      <c r="CF74" s="150" t="s">
        <v>290</v>
      </c>
      <c r="CG74" s="150" t="s">
        <v>290</v>
      </c>
      <c r="CH74" s="150" t="s">
        <v>290</v>
      </c>
      <c r="CI74" s="150" t="s">
        <v>290</v>
      </c>
      <c r="CJ74" s="150" t="s">
        <v>290</v>
      </c>
      <c r="CK74" s="150" t="s">
        <v>290</v>
      </c>
      <c r="CL74" s="150" t="s">
        <v>290</v>
      </c>
      <c r="CM74" s="150" t="s">
        <v>290</v>
      </c>
      <c r="CN74" s="150" t="s">
        <v>290</v>
      </c>
      <c r="CO74" s="150" t="s">
        <v>290</v>
      </c>
      <c r="CP74" s="150" t="s">
        <v>290</v>
      </c>
      <c r="CQ74" s="150" t="s">
        <v>290</v>
      </c>
      <c r="CR74" s="150" t="s">
        <v>290</v>
      </c>
      <c r="CS74" s="150" t="s">
        <v>290</v>
      </c>
      <c r="CT74" s="150" t="s">
        <v>290</v>
      </c>
      <c r="CU74" s="150" t="s">
        <v>290</v>
      </c>
      <c r="CV74" s="150" t="s">
        <v>290</v>
      </c>
      <c r="CW74" s="150" t="s">
        <v>290</v>
      </c>
      <c r="CX74" s="150" t="s">
        <v>290</v>
      </c>
      <c r="CY74" s="150" t="s">
        <v>290</v>
      </c>
      <c r="CZ74" s="150" t="s">
        <v>290</v>
      </c>
      <c r="DA74" s="150" t="s">
        <v>290</v>
      </c>
      <c r="DB74" s="150" t="s">
        <v>290</v>
      </c>
      <c r="DC74" s="150" t="s">
        <v>290</v>
      </c>
      <c r="DD74" s="150" t="s">
        <v>290</v>
      </c>
      <c r="DE74" s="150" t="s">
        <v>290</v>
      </c>
      <c r="DF74" s="150" t="s">
        <v>290</v>
      </c>
      <c r="DG74" s="150" t="s">
        <v>290</v>
      </c>
      <c r="DH74" s="150"/>
      <c r="DI74" s="149" t="s">
        <v>290</v>
      </c>
      <c r="DJ74" s="149" t="s">
        <v>290</v>
      </c>
      <c r="DK74" s="149" t="s">
        <v>290</v>
      </c>
      <c r="DL74" s="149" t="s">
        <v>290</v>
      </c>
      <c r="DM74" s="149" t="s">
        <v>290</v>
      </c>
    </row>
    <row r="75" spans="1:117" s="142" customFormat="1" x14ac:dyDescent="0.25">
      <c r="A75" s="151" t="s">
        <v>54</v>
      </c>
      <c r="B75" s="149"/>
      <c r="C75" s="149"/>
      <c r="D75" s="149"/>
      <c r="E75" s="149"/>
      <c r="F75" s="149"/>
      <c r="G75" s="149"/>
      <c r="H75" s="149"/>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c r="DC75" s="150"/>
      <c r="DD75" s="150"/>
      <c r="DE75" s="150"/>
      <c r="DF75" s="150"/>
      <c r="DG75" s="150"/>
      <c r="DH75" s="150"/>
      <c r="DI75" s="152">
        <f>MAX($I76:$DG139)</f>
        <v>8.0931867135245437</v>
      </c>
      <c r="DJ75" s="152">
        <f>MIN($I76:$DG139)</f>
        <v>0.21046304348188935</v>
      </c>
      <c r="DK75" s="152">
        <f>AVERAGE($I76:$DG139)</f>
        <v>1.1810838051629067</v>
      </c>
      <c r="DL75" s="152">
        <f>MEDIAN($I76:$DG139)</f>
        <v>1.0400426017707489</v>
      </c>
      <c r="DM75" s="152">
        <f>_xlfn.STDEV.P($I76:$DG139)</f>
        <v>0.82700109019681878</v>
      </c>
    </row>
    <row r="76" spans="1:117" x14ac:dyDescent="0.25">
      <c r="A76" s="151" t="s">
        <v>55</v>
      </c>
      <c r="B76" s="151"/>
      <c r="C76" s="151" t="s">
        <v>56</v>
      </c>
      <c r="D76" s="151" t="s">
        <v>57</v>
      </c>
      <c r="E76" s="153" t="s">
        <v>58</v>
      </c>
      <c r="F76" s="154">
        <v>1927</v>
      </c>
      <c r="G76" s="154">
        <v>1928</v>
      </c>
      <c r="H76" s="134"/>
      <c r="I76" s="155" t="str">
        <f t="shared" ref="I76:U76" si="10">IF(AND(I$5&gt;=$F8,I$5&lt;=$G8),I8,"")</f>
        <v/>
      </c>
      <c r="J76" s="155" t="str">
        <f t="shared" si="10"/>
        <v/>
      </c>
      <c r="K76" s="155" t="str">
        <f t="shared" si="10"/>
        <v/>
      </c>
      <c r="L76" s="155" t="str">
        <f t="shared" si="10"/>
        <v/>
      </c>
      <c r="M76" s="155" t="str">
        <f t="shared" si="10"/>
        <v/>
      </c>
      <c r="N76" s="155" t="str">
        <f t="shared" si="10"/>
        <v/>
      </c>
      <c r="O76" s="155" t="str">
        <f t="shared" si="10"/>
        <v/>
      </c>
      <c r="P76" s="155" t="str">
        <f t="shared" si="10"/>
        <v/>
      </c>
      <c r="Q76" s="155" t="str">
        <f t="shared" si="10"/>
        <v/>
      </c>
      <c r="R76" s="155" t="str">
        <f t="shared" si="10"/>
        <v/>
      </c>
      <c r="S76" s="155" t="str">
        <f t="shared" si="10"/>
        <v/>
      </c>
      <c r="T76" s="155" t="str">
        <f t="shared" si="10"/>
        <v/>
      </c>
      <c r="U76" s="155" t="str">
        <f t="shared" si="10"/>
        <v/>
      </c>
      <c r="V76" s="155"/>
      <c r="W76" s="155"/>
      <c r="X76" s="155" t="str">
        <f t="shared" ref="X76:BC76" si="11">IF(AND(X$5&gt;=$F8,X$5&lt;=$G8),X8,"")</f>
        <v/>
      </c>
      <c r="Y76" s="155" t="str">
        <f t="shared" si="11"/>
        <v/>
      </c>
      <c r="Z76" s="155" t="str">
        <f t="shared" si="11"/>
        <v/>
      </c>
      <c r="AA76" s="155" t="str">
        <f t="shared" si="11"/>
        <v/>
      </c>
      <c r="AB76" s="155" t="str">
        <f t="shared" si="11"/>
        <v/>
      </c>
      <c r="AC76" s="155" t="str">
        <f t="shared" si="11"/>
        <v/>
      </c>
      <c r="AD76" s="155" t="str">
        <f t="shared" si="11"/>
        <v/>
      </c>
      <c r="AE76" s="155" t="str">
        <f t="shared" si="11"/>
        <v/>
      </c>
      <c r="AF76" s="155" t="str">
        <f t="shared" si="11"/>
        <v/>
      </c>
      <c r="AG76" s="155" t="str">
        <f t="shared" si="11"/>
        <v/>
      </c>
      <c r="AH76" s="155" t="str">
        <f t="shared" si="11"/>
        <v/>
      </c>
      <c r="AI76" s="155" t="str">
        <f t="shared" si="11"/>
        <v/>
      </c>
      <c r="AJ76" s="155" t="str">
        <f t="shared" si="11"/>
        <v/>
      </c>
      <c r="AK76" s="155" t="str">
        <f t="shared" si="11"/>
        <v/>
      </c>
      <c r="AL76" s="155" t="str">
        <f t="shared" si="11"/>
        <v/>
      </c>
      <c r="AM76" s="155" t="str">
        <f t="shared" si="11"/>
        <v/>
      </c>
      <c r="AN76" s="155" t="str">
        <f t="shared" si="11"/>
        <v/>
      </c>
      <c r="AO76" s="155" t="str">
        <f t="shared" si="11"/>
        <v/>
      </c>
      <c r="AP76" s="155" t="str">
        <f t="shared" si="11"/>
        <v/>
      </c>
      <c r="AQ76" s="155" t="str">
        <f t="shared" si="11"/>
        <v/>
      </c>
      <c r="AR76" s="155" t="str">
        <f t="shared" si="11"/>
        <v/>
      </c>
      <c r="AS76" s="155" t="str">
        <f t="shared" si="11"/>
        <v/>
      </c>
      <c r="AT76" s="155" t="str">
        <f t="shared" si="11"/>
        <v/>
      </c>
      <c r="AU76" s="155" t="str">
        <f t="shared" si="11"/>
        <v/>
      </c>
      <c r="AV76" s="155" t="str">
        <f t="shared" si="11"/>
        <v/>
      </c>
      <c r="AW76" s="155" t="str">
        <f t="shared" si="11"/>
        <v/>
      </c>
      <c r="AX76" s="155" t="str">
        <f t="shared" si="11"/>
        <v/>
      </c>
      <c r="AY76" s="155" t="str">
        <f t="shared" si="11"/>
        <v/>
      </c>
      <c r="AZ76" s="155" t="str">
        <f t="shared" si="11"/>
        <v/>
      </c>
      <c r="BA76" s="155" t="str">
        <f t="shared" si="11"/>
        <v/>
      </c>
      <c r="BB76" s="155" t="str">
        <f t="shared" si="11"/>
        <v/>
      </c>
      <c r="BC76" s="155" t="str">
        <f t="shared" si="11"/>
        <v/>
      </c>
      <c r="BD76" s="155" t="str">
        <f t="shared" ref="BD76:CI76" si="12">IF(AND(BD$5&gt;=$F8,BD$5&lt;=$G8),BD8,"")</f>
        <v/>
      </c>
      <c r="BE76" s="155" t="str">
        <f t="shared" si="12"/>
        <v/>
      </c>
      <c r="BF76" s="155" t="str">
        <f t="shared" si="12"/>
        <v/>
      </c>
      <c r="BG76" s="155" t="str">
        <f t="shared" si="12"/>
        <v/>
      </c>
      <c r="BH76" s="155" t="str">
        <f t="shared" si="12"/>
        <v/>
      </c>
      <c r="BI76" s="155" t="str">
        <f t="shared" si="12"/>
        <v/>
      </c>
      <c r="BJ76" s="155" t="str">
        <f t="shared" si="12"/>
        <v/>
      </c>
      <c r="BK76" s="155" t="str">
        <f t="shared" si="12"/>
        <v/>
      </c>
      <c r="BL76" s="155" t="str">
        <f t="shared" si="12"/>
        <v/>
      </c>
      <c r="BM76" s="155" t="str">
        <f t="shared" si="12"/>
        <v/>
      </c>
      <c r="BN76" s="155" t="str">
        <f t="shared" si="12"/>
        <v/>
      </c>
      <c r="BO76" s="155" t="str">
        <f t="shared" si="12"/>
        <v/>
      </c>
      <c r="BP76" s="155" t="str">
        <f t="shared" si="12"/>
        <v/>
      </c>
      <c r="BQ76" s="155" t="str">
        <f t="shared" si="12"/>
        <v/>
      </c>
      <c r="BR76" s="155" t="str">
        <f t="shared" si="12"/>
        <v/>
      </c>
      <c r="BS76" s="155" t="str">
        <f t="shared" si="12"/>
        <v/>
      </c>
      <c r="BT76" s="155" t="str">
        <f t="shared" si="12"/>
        <v/>
      </c>
      <c r="BU76" s="155" t="str">
        <f t="shared" si="12"/>
        <v/>
      </c>
      <c r="BV76" s="155" t="str">
        <f t="shared" si="12"/>
        <v/>
      </c>
      <c r="BW76" s="155" t="str">
        <f t="shared" si="12"/>
        <v/>
      </c>
      <c r="BX76" s="155" t="str">
        <f t="shared" si="12"/>
        <v/>
      </c>
      <c r="BY76" s="155" t="str">
        <f t="shared" si="12"/>
        <v/>
      </c>
      <c r="BZ76" s="155" t="str">
        <f t="shared" si="12"/>
        <v/>
      </c>
      <c r="CA76" s="155" t="str">
        <f t="shared" si="12"/>
        <v/>
      </c>
      <c r="CB76" s="155" t="str">
        <f t="shared" si="12"/>
        <v/>
      </c>
      <c r="CC76" s="155" t="str">
        <f t="shared" si="12"/>
        <v/>
      </c>
      <c r="CD76" s="155" t="str">
        <f t="shared" si="12"/>
        <v/>
      </c>
      <c r="CE76" s="155" t="str">
        <f t="shared" si="12"/>
        <v/>
      </c>
      <c r="CF76" s="155" t="str">
        <f t="shared" si="12"/>
        <v/>
      </c>
      <c r="CG76" s="155" t="str">
        <f t="shared" si="12"/>
        <v/>
      </c>
      <c r="CH76" s="155" t="str">
        <f t="shared" si="12"/>
        <v/>
      </c>
      <c r="CI76" s="155" t="str">
        <f t="shared" si="12"/>
        <v/>
      </c>
      <c r="CJ76" s="155" t="str">
        <f t="shared" ref="CJ76:DG76" si="13">IF(AND(CJ$5&gt;=$F8,CJ$5&lt;=$G8),CJ8,"")</f>
        <v/>
      </c>
      <c r="CK76" s="155" t="str">
        <f t="shared" si="13"/>
        <v/>
      </c>
      <c r="CL76" s="155" t="str">
        <f t="shared" si="13"/>
        <v/>
      </c>
      <c r="CM76" s="155" t="str">
        <f t="shared" si="13"/>
        <v/>
      </c>
      <c r="CN76" s="155" t="str">
        <f t="shared" si="13"/>
        <v/>
      </c>
      <c r="CO76" s="155" t="str">
        <f t="shared" si="13"/>
        <v/>
      </c>
      <c r="CP76" s="155" t="str">
        <f t="shared" si="13"/>
        <v/>
      </c>
      <c r="CQ76" s="155" t="str">
        <f t="shared" si="13"/>
        <v/>
      </c>
      <c r="CR76" s="155" t="str">
        <f t="shared" si="13"/>
        <v/>
      </c>
      <c r="CS76" s="155" t="str">
        <f t="shared" si="13"/>
        <v/>
      </c>
      <c r="CT76" s="155" t="str">
        <f t="shared" si="13"/>
        <v/>
      </c>
      <c r="CU76" s="155" t="str">
        <f t="shared" si="13"/>
        <v/>
      </c>
      <c r="CV76" s="155" t="str">
        <f t="shared" si="13"/>
        <v/>
      </c>
      <c r="CW76" s="155" t="str">
        <f t="shared" si="13"/>
        <v/>
      </c>
      <c r="CX76" s="155" t="str">
        <f t="shared" si="13"/>
        <v/>
      </c>
      <c r="CY76" s="155" t="str">
        <f t="shared" si="13"/>
        <v/>
      </c>
      <c r="CZ76" s="155" t="str">
        <f t="shared" si="13"/>
        <v/>
      </c>
      <c r="DA76" s="155" t="str">
        <f t="shared" si="13"/>
        <v/>
      </c>
      <c r="DB76" s="155" t="str">
        <f t="shared" si="13"/>
        <v/>
      </c>
      <c r="DC76" s="155" t="str">
        <f t="shared" si="13"/>
        <v/>
      </c>
      <c r="DD76" s="155" t="str">
        <f t="shared" si="13"/>
        <v/>
      </c>
      <c r="DE76" s="155" t="str">
        <f t="shared" si="13"/>
        <v/>
      </c>
      <c r="DF76" s="155" t="str">
        <f t="shared" si="13"/>
        <v/>
      </c>
      <c r="DG76" s="155" t="str">
        <f t="shared" si="13"/>
        <v/>
      </c>
      <c r="DH76" s="156"/>
      <c r="DI76" s="152"/>
      <c r="DJ76" s="152"/>
      <c r="DK76" s="152"/>
      <c r="DL76" s="152"/>
      <c r="DM76" s="152"/>
    </row>
    <row r="77" spans="1:117" x14ac:dyDescent="0.25">
      <c r="A77" s="151" t="s">
        <v>59</v>
      </c>
      <c r="B77" s="151"/>
      <c r="C77" s="151" t="s">
        <v>60</v>
      </c>
      <c r="D77" s="151" t="s">
        <v>61</v>
      </c>
      <c r="E77" s="153" t="s">
        <v>62</v>
      </c>
      <c r="F77" s="154">
        <v>1991</v>
      </c>
      <c r="G77" s="154">
        <v>2001</v>
      </c>
      <c r="H77" s="134"/>
      <c r="I77" s="155" t="str">
        <f t="shared" ref="I77:U77" si="14">IF(AND(I$5&gt;=$F9,I$5&lt;=$G9),I9,"")</f>
        <v/>
      </c>
      <c r="J77" s="155" t="str">
        <f t="shared" si="14"/>
        <v/>
      </c>
      <c r="K77" s="155" t="str">
        <f t="shared" si="14"/>
        <v/>
      </c>
      <c r="L77" s="155" t="str">
        <f t="shared" si="14"/>
        <v/>
      </c>
      <c r="M77" s="155" t="str">
        <f t="shared" si="14"/>
        <v/>
      </c>
      <c r="N77" s="155" t="str">
        <f t="shared" si="14"/>
        <v/>
      </c>
      <c r="O77" s="155" t="str">
        <f t="shared" si="14"/>
        <v/>
      </c>
      <c r="P77" s="155" t="str">
        <f t="shared" si="14"/>
        <v/>
      </c>
      <c r="Q77" s="155" t="str">
        <f t="shared" si="14"/>
        <v/>
      </c>
      <c r="R77" s="155" t="str">
        <f t="shared" si="14"/>
        <v/>
      </c>
      <c r="S77" s="155" t="str">
        <f t="shared" si="14"/>
        <v/>
      </c>
      <c r="T77" s="155" t="str">
        <f t="shared" si="14"/>
        <v/>
      </c>
      <c r="U77" s="155" t="str">
        <f t="shared" si="14"/>
        <v/>
      </c>
      <c r="V77" s="155" t="str">
        <f t="shared" ref="V77:W80" si="15">IF(AND(V$5&gt;=$F9,V$5&lt;=$G9),V9,"")</f>
        <v/>
      </c>
      <c r="W77" s="155" t="str">
        <f t="shared" si="15"/>
        <v/>
      </c>
      <c r="X77" s="155" t="str">
        <f t="shared" ref="X77:BC77" si="16">IF(AND(X$5&gt;=$F9,X$5&lt;=$G9),X9,"")</f>
        <v/>
      </c>
      <c r="Y77" s="155" t="str">
        <f t="shared" si="16"/>
        <v/>
      </c>
      <c r="Z77" s="155" t="str">
        <f t="shared" si="16"/>
        <v/>
      </c>
      <c r="AA77" s="155" t="str">
        <f t="shared" si="16"/>
        <v/>
      </c>
      <c r="AB77" s="155" t="str">
        <f t="shared" si="16"/>
        <v/>
      </c>
      <c r="AC77" s="155" t="str">
        <f t="shared" si="16"/>
        <v/>
      </c>
      <c r="AD77" s="155" t="str">
        <f t="shared" si="16"/>
        <v/>
      </c>
      <c r="AE77" s="155" t="str">
        <f t="shared" si="16"/>
        <v/>
      </c>
      <c r="AF77" s="155" t="str">
        <f t="shared" si="16"/>
        <v/>
      </c>
      <c r="AG77" s="155" t="str">
        <f t="shared" si="16"/>
        <v/>
      </c>
      <c r="AH77" s="155" t="str">
        <f t="shared" si="16"/>
        <v/>
      </c>
      <c r="AI77" s="155" t="str">
        <f t="shared" si="16"/>
        <v/>
      </c>
      <c r="AJ77" s="155" t="str">
        <f t="shared" si="16"/>
        <v/>
      </c>
      <c r="AK77" s="155" t="str">
        <f t="shared" si="16"/>
        <v/>
      </c>
      <c r="AL77" s="155" t="str">
        <f t="shared" si="16"/>
        <v/>
      </c>
      <c r="AM77" s="155" t="str">
        <f t="shared" si="16"/>
        <v/>
      </c>
      <c r="AN77" s="155" t="str">
        <f t="shared" si="16"/>
        <v/>
      </c>
      <c r="AO77" s="155" t="str">
        <f t="shared" si="16"/>
        <v/>
      </c>
      <c r="AP77" s="155" t="str">
        <f t="shared" si="16"/>
        <v/>
      </c>
      <c r="AQ77" s="155" t="str">
        <f t="shared" si="16"/>
        <v/>
      </c>
      <c r="AR77" s="155" t="str">
        <f t="shared" si="16"/>
        <v/>
      </c>
      <c r="AS77" s="155" t="str">
        <f t="shared" si="16"/>
        <v/>
      </c>
      <c r="AT77" s="155" t="str">
        <f t="shared" si="16"/>
        <v/>
      </c>
      <c r="AU77" s="155" t="str">
        <f t="shared" si="16"/>
        <v/>
      </c>
      <c r="AV77" s="155" t="str">
        <f t="shared" si="16"/>
        <v/>
      </c>
      <c r="AW77" s="155" t="str">
        <f t="shared" si="16"/>
        <v/>
      </c>
      <c r="AX77" s="155" t="str">
        <f t="shared" si="16"/>
        <v/>
      </c>
      <c r="AY77" s="155" t="str">
        <f t="shared" si="16"/>
        <v/>
      </c>
      <c r="AZ77" s="155" t="str">
        <f t="shared" si="16"/>
        <v/>
      </c>
      <c r="BA77" s="155" t="str">
        <f t="shared" si="16"/>
        <v/>
      </c>
      <c r="BB77" s="155" t="str">
        <f t="shared" si="16"/>
        <v/>
      </c>
      <c r="BC77" s="155" t="str">
        <f t="shared" si="16"/>
        <v/>
      </c>
      <c r="BD77" s="155" t="str">
        <f t="shared" ref="BD77:CI77" si="17">IF(AND(BD$5&gt;=$F9,BD$5&lt;=$G9),BD9,"")</f>
        <v/>
      </c>
      <c r="BE77" s="155" t="str">
        <f t="shared" si="17"/>
        <v/>
      </c>
      <c r="BF77" s="155" t="str">
        <f t="shared" si="17"/>
        <v/>
      </c>
      <c r="BG77" s="155" t="str">
        <f t="shared" si="17"/>
        <v/>
      </c>
      <c r="BH77" s="155" t="str">
        <f t="shared" si="17"/>
        <v/>
      </c>
      <c r="BI77" s="155" t="str">
        <f t="shared" si="17"/>
        <v/>
      </c>
      <c r="BJ77" s="155" t="str">
        <f t="shared" si="17"/>
        <v/>
      </c>
      <c r="BK77" s="155" t="str">
        <f t="shared" si="17"/>
        <v/>
      </c>
      <c r="BL77" s="155" t="str">
        <f t="shared" si="17"/>
        <v/>
      </c>
      <c r="BM77" s="155" t="str">
        <f t="shared" si="17"/>
        <v/>
      </c>
      <c r="BN77" s="155" t="str">
        <f t="shared" si="17"/>
        <v/>
      </c>
      <c r="BO77" s="155" t="str">
        <f t="shared" si="17"/>
        <v/>
      </c>
      <c r="BP77" s="155" t="str">
        <f t="shared" si="17"/>
        <v/>
      </c>
      <c r="BQ77" s="155" t="str">
        <f t="shared" si="17"/>
        <v/>
      </c>
      <c r="BR77" s="155" t="str">
        <f t="shared" si="17"/>
        <v/>
      </c>
      <c r="BS77" s="155" t="str">
        <f t="shared" si="17"/>
        <v/>
      </c>
      <c r="BT77" s="155" t="str">
        <f t="shared" si="17"/>
        <v/>
      </c>
      <c r="BU77" s="155" t="str">
        <f t="shared" si="17"/>
        <v/>
      </c>
      <c r="BV77" s="155" t="str">
        <f t="shared" si="17"/>
        <v/>
      </c>
      <c r="BW77" s="155" t="str">
        <f t="shared" si="17"/>
        <v/>
      </c>
      <c r="BX77" s="155" t="str">
        <f t="shared" si="17"/>
        <v/>
      </c>
      <c r="BY77" s="155" t="str">
        <f t="shared" si="17"/>
        <v/>
      </c>
      <c r="BZ77" s="155" t="str">
        <f t="shared" si="17"/>
        <v/>
      </c>
      <c r="CA77" s="155" t="str">
        <f t="shared" si="17"/>
        <v/>
      </c>
      <c r="CB77" s="155" t="str">
        <f t="shared" si="17"/>
        <v/>
      </c>
      <c r="CC77" s="155" t="str">
        <f t="shared" si="17"/>
        <v/>
      </c>
      <c r="CD77" s="155" t="str">
        <f t="shared" si="17"/>
        <v/>
      </c>
      <c r="CE77" s="155" t="str">
        <f t="shared" si="17"/>
        <v/>
      </c>
      <c r="CF77" s="155" t="str">
        <f t="shared" si="17"/>
        <v/>
      </c>
      <c r="CG77" s="155" t="str">
        <f t="shared" si="17"/>
        <v/>
      </c>
      <c r="CH77" s="155">
        <f t="shared" si="17"/>
        <v>0.48408538923686567</v>
      </c>
      <c r="CI77" s="155">
        <f t="shared" si="17"/>
        <v>0.32243415077202542</v>
      </c>
      <c r="CJ77" s="155">
        <f t="shared" ref="CJ77:DG77" si="18">IF(AND(CJ$5&gt;=$F9,CJ$5&lt;=$G9),CJ9,"")</f>
        <v>0.35899659750483687</v>
      </c>
      <c r="CK77" s="155">
        <f t="shared" si="18"/>
        <v>0.29547047323964437</v>
      </c>
      <c r="CL77" s="155">
        <f t="shared" si="18"/>
        <v>0.35066746074401167</v>
      </c>
      <c r="CM77" s="155">
        <f t="shared" si="18"/>
        <v>0.56963618905366475</v>
      </c>
      <c r="CN77" s="155">
        <f t="shared" si="18"/>
        <v>0.59316293889713123</v>
      </c>
      <c r="CO77" s="155">
        <f t="shared" si="18"/>
        <v>0.77757103988482323</v>
      </c>
      <c r="CP77" s="155">
        <f t="shared" si="18"/>
        <v>0.82218806356737384</v>
      </c>
      <c r="CQ77" s="155">
        <f t="shared" si="18"/>
        <v>0.952039530410559</v>
      </c>
      <c r="CR77" s="155">
        <f t="shared" si="18"/>
        <v>0.35117032951571603</v>
      </c>
      <c r="CS77" s="155" t="str">
        <f t="shared" si="18"/>
        <v/>
      </c>
      <c r="CT77" s="155" t="str">
        <f t="shared" si="18"/>
        <v/>
      </c>
      <c r="CU77" s="155" t="str">
        <f t="shared" si="18"/>
        <v/>
      </c>
      <c r="CV77" s="155" t="str">
        <f t="shared" si="18"/>
        <v/>
      </c>
      <c r="CW77" s="155" t="str">
        <f t="shared" si="18"/>
        <v/>
      </c>
      <c r="CX77" s="155" t="str">
        <f t="shared" si="18"/>
        <v/>
      </c>
      <c r="CY77" s="155" t="str">
        <f t="shared" si="18"/>
        <v/>
      </c>
      <c r="CZ77" s="155" t="str">
        <f t="shared" si="18"/>
        <v/>
      </c>
      <c r="DA77" s="155" t="str">
        <f t="shared" si="18"/>
        <v/>
      </c>
      <c r="DB77" s="155" t="str">
        <f t="shared" si="18"/>
        <v/>
      </c>
      <c r="DC77" s="155" t="str">
        <f t="shared" si="18"/>
        <v/>
      </c>
      <c r="DD77" s="155" t="str">
        <f t="shared" si="18"/>
        <v/>
      </c>
      <c r="DE77" s="155" t="str">
        <f t="shared" si="18"/>
        <v/>
      </c>
      <c r="DF77" s="155" t="str">
        <f t="shared" si="18"/>
        <v/>
      </c>
      <c r="DG77" s="155" t="str">
        <f t="shared" si="18"/>
        <v/>
      </c>
      <c r="DH77" s="156"/>
      <c r="DI77" s="152">
        <f t="shared" ref="DI77:DI107" si="19">MAX($I77:$DG77)</f>
        <v>0.952039530410559</v>
      </c>
      <c r="DJ77" s="152">
        <f t="shared" ref="DJ77:DJ107" si="20">MIN($I77:$DG77)</f>
        <v>0.29547047323964437</v>
      </c>
      <c r="DK77" s="152">
        <f t="shared" ref="DK77:DK107" si="21">AVERAGE($I77:$DG77)</f>
        <v>0.53431110571151386</v>
      </c>
      <c r="DL77" s="152">
        <f t="shared" ref="DL77:DL107" si="22">MEDIAN($I77:$DG77)</f>
        <v>0.48408538923686567</v>
      </c>
      <c r="DM77" s="152">
        <f t="shared" ref="DM77:DM107" si="23">_xlfn.STDEV.P($I77:$DG77)</f>
        <v>0.2181986164446621</v>
      </c>
    </row>
    <row r="78" spans="1:117" ht="12.75" customHeight="1" x14ac:dyDescent="0.25">
      <c r="A78" s="151" t="s">
        <v>63</v>
      </c>
      <c r="B78" s="151"/>
      <c r="C78" s="151" t="s">
        <v>64</v>
      </c>
      <c r="D78" s="151" t="s">
        <v>65</v>
      </c>
      <c r="E78" s="153" t="s">
        <v>66</v>
      </c>
      <c r="F78" s="154">
        <v>1921</v>
      </c>
      <c r="G78" s="154">
        <v>1968</v>
      </c>
      <c r="H78" s="134"/>
      <c r="I78" s="155" t="str">
        <f t="shared" ref="I78:U78" si="24">IF(AND(I$5&gt;=$F10,I$5&lt;=$G10),I10,"")</f>
        <v/>
      </c>
      <c r="J78" s="155" t="str">
        <f t="shared" si="24"/>
        <v/>
      </c>
      <c r="K78" s="155" t="str">
        <f t="shared" si="24"/>
        <v/>
      </c>
      <c r="L78" s="155" t="str">
        <f t="shared" si="24"/>
        <v/>
      </c>
      <c r="M78" s="155" t="str">
        <f t="shared" si="24"/>
        <v/>
      </c>
      <c r="N78" s="155" t="str">
        <f t="shared" si="24"/>
        <v/>
      </c>
      <c r="O78" s="155" t="str">
        <f t="shared" si="24"/>
        <v/>
      </c>
      <c r="P78" s="155">
        <f t="shared" si="24"/>
        <v>1.0447368421052632</v>
      </c>
      <c r="Q78" s="155">
        <f t="shared" si="24"/>
        <v>1.0710526315789475</v>
      </c>
      <c r="R78" s="155">
        <f t="shared" si="24"/>
        <v>1.0272533533909991</v>
      </c>
      <c r="S78" s="155">
        <f t="shared" si="24"/>
        <v>1.0621333333333334</v>
      </c>
      <c r="T78" s="155">
        <f t="shared" si="24"/>
        <v>1.0621333333333334</v>
      </c>
      <c r="U78" s="155">
        <f t="shared" si="24"/>
        <v>1.0515300000000001</v>
      </c>
      <c r="V78" s="155">
        <f t="shared" si="15"/>
        <v>1.0649363636363636</v>
      </c>
      <c r="W78" s="155">
        <f t="shared" si="15"/>
        <v>1.0649363636363636</v>
      </c>
      <c r="X78" s="155">
        <f t="shared" ref="X78:AO78" si="25">IF(AND(X$5&gt;=$F10,X$5&lt;=$G10),X10,"")</f>
        <v>1.0649363636363636</v>
      </c>
      <c r="Y78" s="155">
        <f t="shared" si="25"/>
        <v>1.0739818181818181</v>
      </c>
      <c r="Z78" s="155">
        <f t="shared" si="25"/>
        <v>1.0739818181818181</v>
      </c>
      <c r="AA78" s="155">
        <f t="shared" si="25"/>
        <v>1.0743181818181817</v>
      </c>
      <c r="AB78" s="155">
        <f t="shared" si="25"/>
        <v>1.0743181818181817</v>
      </c>
      <c r="AC78" s="155">
        <f t="shared" si="25"/>
        <v>1.1180245231607628</v>
      </c>
      <c r="AD78" s="155">
        <f t="shared" si="25"/>
        <v>1.3038010899182562</v>
      </c>
      <c r="AE78" s="155">
        <f t="shared" si="25"/>
        <v>1.3508038147138965</v>
      </c>
      <c r="AF78" s="155">
        <f t="shared" si="25"/>
        <v>1.2947138964577656</v>
      </c>
      <c r="AG78" s="155">
        <f t="shared" si="25"/>
        <v>1.0368513853904282</v>
      </c>
      <c r="AH78" s="155">
        <f t="shared" si="25"/>
        <v>1.0558586956521738</v>
      </c>
      <c r="AI78" s="155">
        <f t="shared" si="25"/>
        <v>1.0414549992658935</v>
      </c>
      <c r="AJ78" s="155">
        <f t="shared" si="25"/>
        <v>1.047253991620428</v>
      </c>
      <c r="AK78" s="155">
        <f t="shared" si="25"/>
        <v>1.0421157051027696</v>
      </c>
      <c r="AL78" s="155">
        <f t="shared" si="25"/>
        <v>1.0482347232925193</v>
      </c>
      <c r="AM78" s="155">
        <f t="shared" si="25"/>
        <v>1.0592927434194737</v>
      </c>
      <c r="AN78" s="155">
        <f t="shared" si="25"/>
        <v>1.0715669435449811</v>
      </c>
      <c r="AO78" s="155">
        <f t="shared" si="25"/>
        <v>1.077046396023198</v>
      </c>
      <c r="AP78" s="155"/>
      <c r="AQ78" s="155"/>
      <c r="AR78" s="155">
        <f t="shared" ref="AR78:AU79" si="26">IF(AND(AR$5&gt;=$F10,AR$5&lt;=$G10),AR10,"")</f>
        <v>1.0921948540947599</v>
      </c>
      <c r="AS78" s="155">
        <f t="shared" si="26"/>
        <v>1.1060695992768905</v>
      </c>
      <c r="AT78" s="155">
        <f t="shared" si="26"/>
        <v>1.0210456420835483</v>
      </c>
      <c r="AU78" s="155">
        <f t="shared" si="26"/>
        <v>1.0635794383248982</v>
      </c>
      <c r="AV78" s="155"/>
      <c r="AW78" s="155">
        <f t="shared" ref="AW78:CB78" si="27">IF(AND(AW$5&gt;=$F10,AW$5&lt;=$G10),AW10,"")</f>
        <v>1.0891449052739375</v>
      </c>
      <c r="AX78" s="155">
        <f t="shared" si="27"/>
        <v>0.99806302707501104</v>
      </c>
      <c r="AY78" s="155">
        <f t="shared" si="27"/>
        <v>0.97778883753999291</v>
      </c>
      <c r="AZ78" s="155">
        <f t="shared" si="27"/>
        <v>0.98939811148339929</v>
      </c>
      <c r="BA78" s="155">
        <f t="shared" si="27"/>
        <v>1.0395891904297436</v>
      </c>
      <c r="BB78" s="155">
        <f t="shared" si="27"/>
        <v>1.0507808050123411</v>
      </c>
      <c r="BC78" s="155">
        <f t="shared" si="27"/>
        <v>0.98967370861216808</v>
      </c>
      <c r="BD78" s="155">
        <f t="shared" si="27"/>
        <v>1.0355509481433165</v>
      </c>
      <c r="BE78" s="155">
        <f t="shared" si="27"/>
        <v>1.0772964851935318</v>
      </c>
      <c r="BF78" s="155">
        <f t="shared" si="27"/>
        <v>1.0291281355932203</v>
      </c>
      <c r="BG78" s="155">
        <f t="shared" si="27"/>
        <v>1.0925155974805218</v>
      </c>
      <c r="BH78" s="155">
        <f t="shared" si="27"/>
        <v>1.0565972595722883</v>
      </c>
      <c r="BI78" s="155">
        <f t="shared" si="27"/>
        <v>0.71911652397908932</v>
      </c>
      <c r="BJ78" s="155">
        <f t="shared" si="27"/>
        <v>0.6586677511400304</v>
      </c>
      <c r="BK78" s="155">
        <f t="shared" si="27"/>
        <v>0.70367447738832067</v>
      </c>
      <c r="BL78" s="155" t="str">
        <f t="shared" si="27"/>
        <v/>
      </c>
      <c r="BM78" s="155" t="str">
        <f t="shared" si="27"/>
        <v/>
      </c>
      <c r="BN78" s="155" t="str">
        <f t="shared" si="27"/>
        <v/>
      </c>
      <c r="BO78" s="155" t="str">
        <f t="shared" si="27"/>
        <v/>
      </c>
      <c r="BP78" s="155" t="str">
        <f t="shared" si="27"/>
        <v/>
      </c>
      <c r="BQ78" s="155" t="str">
        <f t="shared" si="27"/>
        <v/>
      </c>
      <c r="BR78" s="155" t="str">
        <f t="shared" si="27"/>
        <v/>
      </c>
      <c r="BS78" s="155" t="str">
        <f t="shared" si="27"/>
        <v/>
      </c>
      <c r="BT78" s="155" t="str">
        <f t="shared" si="27"/>
        <v/>
      </c>
      <c r="BU78" s="155" t="str">
        <f t="shared" si="27"/>
        <v/>
      </c>
      <c r="BV78" s="155" t="str">
        <f t="shared" si="27"/>
        <v/>
      </c>
      <c r="BW78" s="155" t="str">
        <f t="shared" si="27"/>
        <v/>
      </c>
      <c r="BX78" s="155" t="str">
        <f t="shared" si="27"/>
        <v/>
      </c>
      <c r="BY78" s="155" t="str">
        <f t="shared" si="27"/>
        <v/>
      </c>
      <c r="BZ78" s="155" t="str">
        <f t="shared" si="27"/>
        <v/>
      </c>
      <c r="CA78" s="155" t="str">
        <f t="shared" si="27"/>
        <v/>
      </c>
      <c r="CB78" s="155" t="str">
        <f t="shared" si="27"/>
        <v/>
      </c>
      <c r="CC78" s="155" t="str">
        <f t="shared" ref="CC78:DG78" si="28">IF(AND(CC$5&gt;=$F10,CC$5&lt;=$G10),CC10,"")</f>
        <v/>
      </c>
      <c r="CD78" s="155" t="str">
        <f t="shared" si="28"/>
        <v/>
      </c>
      <c r="CE78" s="155" t="str">
        <f t="shared" si="28"/>
        <v/>
      </c>
      <c r="CF78" s="155" t="str">
        <f t="shared" si="28"/>
        <v/>
      </c>
      <c r="CG78" s="155" t="str">
        <f t="shared" si="28"/>
        <v/>
      </c>
      <c r="CH78" s="155" t="str">
        <f t="shared" si="28"/>
        <v/>
      </c>
      <c r="CI78" s="155" t="str">
        <f t="shared" si="28"/>
        <v/>
      </c>
      <c r="CJ78" s="155" t="str">
        <f t="shared" si="28"/>
        <v/>
      </c>
      <c r="CK78" s="155" t="str">
        <f t="shared" si="28"/>
        <v/>
      </c>
      <c r="CL78" s="155" t="str">
        <f t="shared" si="28"/>
        <v/>
      </c>
      <c r="CM78" s="155" t="str">
        <f t="shared" si="28"/>
        <v/>
      </c>
      <c r="CN78" s="155" t="str">
        <f t="shared" si="28"/>
        <v/>
      </c>
      <c r="CO78" s="155" t="str">
        <f t="shared" si="28"/>
        <v/>
      </c>
      <c r="CP78" s="155" t="str">
        <f t="shared" si="28"/>
        <v/>
      </c>
      <c r="CQ78" s="155" t="str">
        <f t="shared" si="28"/>
        <v/>
      </c>
      <c r="CR78" s="155" t="str">
        <f t="shared" si="28"/>
        <v/>
      </c>
      <c r="CS78" s="155" t="str">
        <f t="shared" si="28"/>
        <v/>
      </c>
      <c r="CT78" s="155" t="str">
        <f t="shared" si="28"/>
        <v/>
      </c>
      <c r="CU78" s="155" t="str">
        <f t="shared" si="28"/>
        <v/>
      </c>
      <c r="CV78" s="155" t="str">
        <f t="shared" si="28"/>
        <v/>
      </c>
      <c r="CW78" s="155" t="str">
        <f t="shared" si="28"/>
        <v/>
      </c>
      <c r="CX78" s="155" t="str">
        <f t="shared" si="28"/>
        <v/>
      </c>
      <c r="CY78" s="155" t="str">
        <f t="shared" si="28"/>
        <v/>
      </c>
      <c r="CZ78" s="155" t="str">
        <f t="shared" si="28"/>
        <v/>
      </c>
      <c r="DA78" s="155" t="str">
        <f t="shared" si="28"/>
        <v/>
      </c>
      <c r="DB78" s="155" t="str">
        <f t="shared" si="28"/>
        <v/>
      </c>
      <c r="DC78" s="155" t="str">
        <f t="shared" si="28"/>
        <v/>
      </c>
      <c r="DD78" s="155" t="str">
        <f t="shared" si="28"/>
        <v/>
      </c>
      <c r="DE78" s="155" t="str">
        <f t="shared" si="28"/>
        <v/>
      </c>
      <c r="DF78" s="155" t="str">
        <f t="shared" si="28"/>
        <v/>
      </c>
      <c r="DG78" s="155" t="str">
        <f t="shared" si="28"/>
        <v/>
      </c>
      <c r="DH78" s="156"/>
      <c r="DI78" s="152">
        <f t="shared" si="19"/>
        <v>1.3508038147138965</v>
      </c>
      <c r="DJ78" s="152">
        <f t="shared" si="20"/>
        <v>0.6586677511400304</v>
      </c>
      <c r="DK78" s="152">
        <f t="shared" si="21"/>
        <v>1.0477142842202334</v>
      </c>
      <c r="DL78" s="152">
        <f t="shared" si="22"/>
        <v>1.0592927434194737</v>
      </c>
      <c r="DM78" s="152">
        <f t="shared" si="23"/>
        <v>0.11867015853078144</v>
      </c>
    </row>
    <row r="79" spans="1:117" x14ac:dyDescent="0.25">
      <c r="A79" s="151" t="s">
        <v>67</v>
      </c>
      <c r="B79" s="151" t="s">
        <v>68</v>
      </c>
      <c r="C79" s="151" t="s">
        <v>69</v>
      </c>
      <c r="D79" s="151" t="s">
        <v>70</v>
      </c>
      <c r="E79" s="153" t="s">
        <v>71</v>
      </c>
      <c r="F79" s="154">
        <v>1965</v>
      </c>
      <c r="G79" s="154">
        <v>1973</v>
      </c>
      <c r="H79" s="134"/>
      <c r="I79" s="155" t="str">
        <f t="shared" ref="I79:U79" si="29">IF(AND(I$5&gt;=$F11,I$5&lt;=$G11),I11,"")</f>
        <v/>
      </c>
      <c r="J79" s="155" t="str">
        <f t="shared" si="29"/>
        <v/>
      </c>
      <c r="K79" s="155" t="str">
        <f t="shared" si="29"/>
        <v/>
      </c>
      <c r="L79" s="155" t="str">
        <f t="shared" si="29"/>
        <v/>
      </c>
      <c r="M79" s="155" t="str">
        <f t="shared" si="29"/>
        <v/>
      </c>
      <c r="N79" s="155" t="str">
        <f t="shared" si="29"/>
        <v/>
      </c>
      <c r="O79" s="155" t="str">
        <f t="shared" si="29"/>
        <v/>
      </c>
      <c r="P79" s="155" t="str">
        <f t="shared" si="29"/>
        <v/>
      </c>
      <c r="Q79" s="155" t="str">
        <f t="shared" si="29"/>
        <v/>
      </c>
      <c r="R79" s="155" t="str">
        <f t="shared" si="29"/>
        <v/>
      </c>
      <c r="S79" s="155" t="str">
        <f t="shared" si="29"/>
        <v/>
      </c>
      <c r="T79" s="155" t="str">
        <f t="shared" si="29"/>
        <v/>
      </c>
      <c r="U79" s="155" t="str">
        <f t="shared" si="29"/>
        <v/>
      </c>
      <c r="V79" s="155" t="str">
        <f t="shared" si="15"/>
        <v/>
      </c>
      <c r="W79" s="155" t="str">
        <f t="shared" si="15"/>
        <v/>
      </c>
      <c r="X79" s="155" t="str">
        <f t="shared" ref="X79:AO79" si="30">IF(AND(X$5&gt;=$F11,X$5&lt;=$G11),X11,"")</f>
        <v/>
      </c>
      <c r="Y79" s="155" t="str">
        <f t="shared" si="30"/>
        <v/>
      </c>
      <c r="Z79" s="155" t="str">
        <f t="shared" si="30"/>
        <v/>
      </c>
      <c r="AA79" s="155" t="str">
        <f t="shared" si="30"/>
        <v/>
      </c>
      <c r="AB79" s="155" t="str">
        <f t="shared" si="30"/>
        <v/>
      </c>
      <c r="AC79" s="155" t="str">
        <f t="shared" si="30"/>
        <v/>
      </c>
      <c r="AD79" s="155" t="str">
        <f t="shared" si="30"/>
        <v/>
      </c>
      <c r="AE79" s="155" t="str">
        <f t="shared" si="30"/>
        <v/>
      </c>
      <c r="AF79" s="155" t="str">
        <f t="shared" si="30"/>
        <v/>
      </c>
      <c r="AG79" s="155" t="str">
        <f t="shared" si="30"/>
        <v/>
      </c>
      <c r="AH79" s="155" t="str">
        <f t="shared" si="30"/>
        <v/>
      </c>
      <c r="AI79" s="155" t="str">
        <f t="shared" si="30"/>
        <v/>
      </c>
      <c r="AJ79" s="155" t="str">
        <f t="shared" si="30"/>
        <v/>
      </c>
      <c r="AK79" s="155" t="str">
        <f t="shared" si="30"/>
        <v/>
      </c>
      <c r="AL79" s="155" t="str">
        <f t="shared" si="30"/>
        <v/>
      </c>
      <c r="AM79" s="155" t="str">
        <f t="shared" si="30"/>
        <v/>
      </c>
      <c r="AN79" s="155" t="str">
        <f t="shared" si="30"/>
        <v/>
      </c>
      <c r="AO79" s="155" t="str">
        <f t="shared" si="30"/>
        <v/>
      </c>
      <c r="AP79" s="155" t="str">
        <f>IF(AND(AP$5&gt;=$F11,AP$5&lt;=$G11),AP11,"")</f>
        <v/>
      </c>
      <c r="AQ79" s="155" t="str">
        <f>IF(AND(AQ$5&gt;=$F11,AQ$5&lt;=$G11),AQ11,"")</f>
        <v/>
      </c>
      <c r="AR79" s="155" t="str">
        <f t="shared" si="26"/>
        <v/>
      </c>
      <c r="AS79" s="155" t="str">
        <f t="shared" si="26"/>
        <v/>
      </c>
      <c r="AT79" s="155" t="str">
        <f t="shared" si="26"/>
        <v/>
      </c>
      <c r="AU79" s="155" t="str">
        <f t="shared" si="26"/>
        <v/>
      </c>
      <c r="AV79" s="155" t="str">
        <f>IF(AND(AV$5&gt;=$F11,AV$5&lt;=$G11),AV11,"")</f>
        <v/>
      </c>
      <c r="AW79" s="155" t="str">
        <f t="shared" ref="AW79:CB79" si="31">IF(AND(AW$5&gt;=$F11,AW$5&lt;=$G11),AW11,"")</f>
        <v/>
      </c>
      <c r="AX79" s="155" t="str">
        <f t="shared" si="31"/>
        <v/>
      </c>
      <c r="AY79" s="155" t="str">
        <f t="shared" si="31"/>
        <v/>
      </c>
      <c r="AZ79" s="155" t="str">
        <f t="shared" si="31"/>
        <v/>
      </c>
      <c r="BA79" s="155" t="str">
        <f t="shared" si="31"/>
        <v/>
      </c>
      <c r="BB79" s="155" t="str">
        <f t="shared" si="31"/>
        <v/>
      </c>
      <c r="BC79" s="155" t="str">
        <f t="shared" si="31"/>
        <v/>
      </c>
      <c r="BD79" s="155" t="str">
        <f t="shared" si="31"/>
        <v/>
      </c>
      <c r="BE79" s="155" t="str">
        <f t="shared" si="31"/>
        <v/>
      </c>
      <c r="BF79" s="155" t="str">
        <f t="shared" si="31"/>
        <v/>
      </c>
      <c r="BG79" s="155" t="str">
        <f t="shared" si="31"/>
        <v/>
      </c>
      <c r="BH79" s="155">
        <f t="shared" si="31"/>
        <v>0.78344398926402037</v>
      </c>
      <c r="BI79" s="155">
        <f t="shared" si="31"/>
        <v>1.0065903208321996</v>
      </c>
      <c r="BJ79" s="155">
        <f t="shared" si="31"/>
        <v>1.0301173085516444</v>
      </c>
      <c r="BK79" s="155">
        <f t="shared" si="31"/>
        <v>1.1172333841333439</v>
      </c>
      <c r="BL79" s="155">
        <f t="shared" si="31"/>
        <v>1.0628154649135717</v>
      </c>
      <c r="BM79" s="155">
        <f t="shared" si="31"/>
        <v>1.121495047397423</v>
      </c>
      <c r="BN79" s="155">
        <f t="shared" si="31"/>
        <v>1.1547742068899485</v>
      </c>
      <c r="BO79" s="155">
        <f t="shared" si="31"/>
        <v>1.1374063191113168</v>
      </c>
      <c r="BP79" s="155">
        <f t="shared" si="31"/>
        <v>0.9840330043824943</v>
      </c>
      <c r="BQ79" s="155" t="str">
        <f t="shared" si="31"/>
        <v/>
      </c>
      <c r="BR79" s="155" t="str">
        <f t="shared" si="31"/>
        <v/>
      </c>
      <c r="BS79" s="155" t="str">
        <f t="shared" si="31"/>
        <v/>
      </c>
      <c r="BT79" s="155" t="str">
        <f t="shared" si="31"/>
        <v/>
      </c>
      <c r="BU79" s="155" t="str">
        <f t="shared" si="31"/>
        <v/>
      </c>
      <c r="BV79" s="155" t="str">
        <f t="shared" si="31"/>
        <v/>
      </c>
      <c r="BW79" s="155" t="str">
        <f t="shared" si="31"/>
        <v/>
      </c>
      <c r="BX79" s="155" t="str">
        <f t="shared" si="31"/>
        <v/>
      </c>
      <c r="BY79" s="155" t="str">
        <f t="shared" si="31"/>
        <v/>
      </c>
      <c r="BZ79" s="155" t="str">
        <f t="shared" si="31"/>
        <v/>
      </c>
      <c r="CA79" s="155" t="str">
        <f t="shared" si="31"/>
        <v/>
      </c>
      <c r="CB79" s="155" t="str">
        <f t="shared" si="31"/>
        <v/>
      </c>
      <c r="CC79" s="155" t="str">
        <f t="shared" ref="CC79:DG79" si="32">IF(AND(CC$5&gt;=$F11,CC$5&lt;=$G11),CC11,"")</f>
        <v/>
      </c>
      <c r="CD79" s="155" t="str">
        <f t="shared" si="32"/>
        <v/>
      </c>
      <c r="CE79" s="155" t="str">
        <f t="shared" si="32"/>
        <v/>
      </c>
      <c r="CF79" s="155" t="str">
        <f t="shared" si="32"/>
        <v/>
      </c>
      <c r="CG79" s="155" t="str">
        <f t="shared" si="32"/>
        <v/>
      </c>
      <c r="CH79" s="155" t="str">
        <f t="shared" si="32"/>
        <v/>
      </c>
      <c r="CI79" s="155" t="str">
        <f t="shared" si="32"/>
        <v/>
      </c>
      <c r="CJ79" s="155" t="str">
        <f t="shared" si="32"/>
        <v/>
      </c>
      <c r="CK79" s="155" t="str">
        <f t="shared" si="32"/>
        <v/>
      </c>
      <c r="CL79" s="155" t="str">
        <f t="shared" si="32"/>
        <v/>
      </c>
      <c r="CM79" s="155" t="str">
        <f t="shared" si="32"/>
        <v/>
      </c>
      <c r="CN79" s="155" t="str">
        <f t="shared" si="32"/>
        <v/>
      </c>
      <c r="CO79" s="155" t="str">
        <f t="shared" si="32"/>
        <v/>
      </c>
      <c r="CP79" s="155" t="str">
        <f t="shared" si="32"/>
        <v/>
      </c>
      <c r="CQ79" s="155" t="str">
        <f t="shared" si="32"/>
        <v/>
      </c>
      <c r="CR79" s="155" t="str">
        <f t="shared" si="32"/>
        <v/>
      </c>
      <c r="CS79" s="155" t="str">
        <f t="shared" si="32"/>
        <v/>
      </c>
      <c r="CT79" s="155" t="str">
        <f t="shared" si="32"/>
        <v/>
      </c>
      <c r="CU79" s="155" t="str">
        <f t="shared" si="32"/>
        <v/>
      </c>
      <c r="CV79" s="155" t="str">
        <f t="shared" si="32"/>
        <v/>
      </c>
      <c r="CW79" s="155" t="str">
        <f t="shared" si="32"/>
        <v/>
      </c>
      <c r="CX79" s="155" t="str">
        <f t="shared" si="32"/>
        <v/>
      </c>
      <c r="CY79" s="155" t="str">
        <f t="shared" si="32"/>
        <v/>
      </c>
      <c r="CZ79" s="155" t="str">
        <f t="shared" si="32"/>
        <v/>
      </c>
      <c r="DA79" s="155" t="str">
        <f t="shared" si="32"/>
        <v/>
      </c>
      <c r="DB79" s="155" t="str">
        <f t="shared" si="32"/>
        <v/>
      </c>
      <c r="DC79" s="155" t="str">
        <f t="shared" si="32"/>
        <v/>
      </c>
      <c r="DD79" s="155" t="str">
        <f t="shared" si="32"/>
        <v/>
      </c>
      <c r="DE79" s="155" t="str">
        <f t="shared" si="32"/>
        <v/>
      </c>
      <c r="DF79" s="155" t="str">
        <f t="shared" si="32"/>
        <v/>
      </c>
      <c r="DG79" s="155" t="str">
        <f t="shared" si="32"/>
        <v/>
      </c>
      <c r="DH79" s="156"/>
      <c r="DI79" s="152">
        <f t="shared" si="19"/>
        <v>1.1547742068899485</v>
      </c>
      <c r="DJ79" s="152">
        <f t="shared" si="20"/>
        <v>0.78344398926402037</v>
      </c>
      <c r="DK79" s="152">
        <f t="shared" si="21"/>
        <v>1.0442121161639959</v>
      </c>
      <c r="DL79" s="152">
        <f t="shared" si="22"/>
        <v>1.0628154649135717</v>
      </c>
      <c r="DM79" s="152">
        <f t="shared" si="23"/>
        <v>0.10842077577486328</v>
      </c>
    </row>
    <row r="80" spans="1:117" x14ac:dyDescent="0.25">
      <c r="A80" s="151" t="s">
        <v>73</v>
      </c>
      <c r="B80" s="151"/>
      <c r="C80" s="151" t="s">
        <v>74</v>
      </c>
      <c r="D80" s="151" t="s">
        <v>75</v>
      </c>
      <c r="E80" s="153" t="s">
        <v>76</v>
      </c>
      <c r="F80" s="154">
        <v>1938</v>
      </c>
      <c r="G80" s="154">
        <v>1964</v>
      </c>
      <c r="H80" s="134"/>
      <c r="I80" s="155" t="str">
        <f t="shared" ref="I80:U80" si="33">IF(AND(I$5&gt;=$F12,I$5&lt;=$G12),I12,"")</f>
        <v/>
      </c>
      <c r="J80" s="155" t="str">
        <f t="shared" si="33"/>
        <v/>
      </c>
      <c r="K80" s="155" t="str">
        <f t="shared" si="33"/>
        <v/>
      </c>
      <c r="L80" s="155" t="str">
        <f t="shared" si="33"/>
        <v/>
      </c>
      <c r="M80" s="155" t="str">
        <f t="shared" si="33"/>
        <v/>
      </c>
      <c r="N80" s="155" t="str">
        <f t="shared" si="33"/>
        <v/>
      </c>
      <c r="O80" s="155" t="str">
        <f t="shared" si="33"/>
        <v/>
      </c>
      <c r="P80" s="155" t="str">
        <f t="shared" si="33"/>
        <v/>
      </c>
      <c r="Q80" s="155" t="str">
        <f t="shared" si="33"/>
        <v/>
      </c>
      <c r="R80" s="155" t="str">
        <f t="shared" si="33"/>
        <v/>
      </c>
      <c r="S80" s="155" t="str">
        <f t="shared" si="33"/>
        <v/>
      </c>
      <c r="T80" s="155" t="str">
        <f t="shared" si="33"/>
        <v/>
      </c>
      <c r="U80" s="155" t="str">
        <f t="shared" si="33"/>
        <v/>
      </c>
      <c r="V80" s="155" t="str">
        <f t="shared" si="15"/>
        <v/>
      </c>
      <c r="W80" s="155" t="str">
        <f t="shared" si="15"/>
        <v/>
      </c>
      <c r="X80" s="155" t="str">
        <f t="shared" ref="X80:AK80" si="34">IF(AND(X$5&gt;=$F12,X$5&lt;=$G12),X12,"")</f>
        <v/>
      </c>
      <c r="Y80" s="155" t="str">
        <f t="shared" si="34"/>
        <v/>
      </c>
      <c r="Z80" s="155" t="str">
        <f t="shared" si="34"/>
        <v/>
      </c>
      <c r="AA80" s="155" t="str">
        <f t="shared" si="34"/>
        <v/>
      </c>
      <c r="AB80" s="155" t="str">
        <f t="shared" si="34"/>
        <v/>
      </c>
      <c r="AC80" s="155" t="str">
        <f t="shared" si="34"/>
        <v/>
      </c>
      <c r="AD80" s="155" t="str">
        <f t="shared" si="34"/>
        <v/>
      </c>
      <c r="AE80" s="155" t="str">
        <f t="shared" si="34"/>
        <v/>
      </c>
      <c r="AF80" s="155" t="str">
        <f t="shared" si="34"/>
        <v/>
      </c>
      <c r="AG80" s="155">
        <f t="shared" si="34"/>
        <v>0.96969683333333334</v>
      </c>
      <c r="AH80" s="155">
        <f t="shared" si="34"/>
        <v>0.96423795454545447</v>
      </c>
      <c r="AI80" s="155">
        <f t="shared" si="34"/>
        <v>1.0054955357142856</v>
      </c>
      <c r="AJ80" s="155">
        <f t="shared" si="34"/>
        <v>1.0272053869047619</v>
      </c>
      <c r="AK80" s="155">
        <f t="shared" si="34"/>
        <v>1.0180063041631267</v>
      </c>
      <c r="AL80" s="155"/>
      <c r="AM80" s="155">
        <f>IF(AND(AM$5&gt;=$F12,AM$5&lt;=$G12),AM12,"")</f>
        <v>1.023728154781308</v>
      </c>
      <c r="AN80" s="155">
        <f>IF(AND(AN$5&gt;=$F12,AN$5&lt;=$G12),AN12,"")</f>
        <v>1.0338606354624071</v>
      </c>
      <c r="AO80" s="155">
        <f>IF(AND(AO$5&gt;=$F12,AO$5&lt;=$G12),AO12,"")</f>
        <v>1.0734924653852571</v>
      </c>
      <c r="AP80" s="155">
        <f>IF(AND(AP$5&gt;=$F12,AP$5&lt;=$G12),AP12,"")</f>
        <v>1.0576747511630924</v>
      </c>
      <c r="AQ80" s="155">
        <f>IF(AND(AQ$5&gt;=$F12,AQ$5&lt;=$G12),AQ12,"")</f>
        <v>1.0673291875961521</v>
      </c>
      <c r="AR80" s="155">
        <f>IF(AND(AR$5&gt;=$F12,AR$5&lt;=$G12),AR12,"")</f>
        <v>1.0514355526310912</v>
      </c>
      <c r="AS80" s="155">
        <f>IF(AND(AS$5&gt;=$F12,AS$5&lt;=$G12),AS12,"")</f>
        <v>1.0454563076024557</v>
      </c>
      <c r="AT80" s="155"/>
      <c r="AU80" s="155"/>
      <c r="AV80" s="155"/>
      <c r="AW80" s="155"/>
      <c r="AX80" s="155"/>
      <c r="AY80" s="155"/>
      <c r="AZ80" s="155"/>
      <c r="BA80" s="155"/>
      <c r="BB80" s="155"/>
      <c r="BC80" s="155"/>
      <c r="BD80" s="155"/>
      <c r="BE80" s="155"/>
      <c r="BF80" s="155"/>
      <c r="BG80" s="155"/>
      <c r="BH80" s="155" t="str">
        <f t="shared" ref="BH80:CM80" si="35">IF(AND(BH$5&gt;=$F12,BH$5&lt;=$G12),BH12,"")</f>
        <v/>
      </c>
      <c r="BI80" s="155" t="str">
        <f t="shared" si="35"/>
        <v/>
      </c>
      <c r="BJ80" s="155" t="str">
        <f t="shared" si="35"/>
        <v/>
      </c>
      <c r="BK80" s="155" t="str">
        <f t="shared" si="35"/>
        <v/>
      </c>
      <c r="BL80" s="155" t="str">
        <f t="shared" si="35"/>
        <v/>
      </c>
      <c r="BM80" s="155" t="str">
        <f t="shared" si="35"/>
        <v/>
      </c>
      <c r="BN80" s="155" t="str">
        <f t="shared" si="35"/>
        <v/>
      </c>
      <c r="BO80" s="155" t="str">
        <f t="shared" si="35"/>
        <v/>
      </c>
      <c r="BP80" s="155" t="str">
        <f t="shared" si="35"/>
        <v/>
      </c>
      <c r="BQ80" s="155" t="str">
        <f t="shared" si="35"/>
        <v/>
      </c>
      <c r="BR80" s="155" t="str">
        <f t="shared" si="35"/>
        <v/>
      </c>
      <c r="BS80" s="155" t="str">
        <f t="shared" si="35"/>
        <v/>
      </c>
      <c r="BT80" s="155" t="str">
        <f t="shared" si="35"/>
        <v/>
      </c>
      <c r="BU80" s="155" t="str">
        <f t="shared" si="35"/>
        <v/>
      </c>
      <c r="BV80" s="155" t="str">
        <f t="shared" si="35"/>
        <v/>
      </c>
      <c r="BW80" s="155" t="str">
        <f t="shared" si="35"/>
        <v/>
      </c>
      <c r="BX80" s="155" t="str">
        <f t="shared" si="35"/>
        <v/>
      </c>
      <c r="BY80" s="155" t="str">
        <f t="shared" si="35"/>
        <v/>
      </c>
      <c r="BZ80" s="155" t="str">
        <f t="shared" si="35"/>
        <v/>
      </c>
      <c r="CA80" s="155" t="str">
        <f t="shared" si="35"/>
        <v/>
      </c>
      <c r="CB80" s="155" t="str">
        <f t="shared" si="35"/>
        <v/>
      </c>
      <c r="CC80" s="155" t="str">
        <f t="shared" si="35"/>
        <v/>
      </c>
      <c r="CD80" s="155" t="str">
        <f t="shared" si="35"/>
        <v/>
      </c>
      <c r="CE80" s="155" t="str">
        <f t="shared" si="35"/>
        <v/>
      </c>
      <c r="CF80" s="155" t="str">
        <f t="shared" si="35"/>
        <v/>
      </c>
      <c r="CG80" s="155" t="str">
        <f t="shared" si="35"/>
        <v/>
      </c>
      <c r="CH80" s="155" t="str">
        <f t="shared" si="35"/>
        <v/>
      </c>
      <c r="CI80" s="155" t="str">
        <f t="shared" si="35"/>
        <v/>
      </c>
      <c r="CJ80" s="155" t="str">
        <f t="shared" si="35"/>
        <v/>
      </c>
      <c r="CK80" s="155" t="str">
        <f t="shared" si="35"/>
        <v/>
      </c>
      <c r="CL80" s="155" t="str">
        <f t="shared" si="35"/>
        <v/>
      </c>
      <c r="CM80" s="155" t="str">
        <f t="shared" si="35"/>
        <v/>
      </c>
      <c r="CN80" s="155" t="str">
        <f t="shared" ref="CN80:DG80" si="36">IF(AND(CN$5&gt;=$F12,CN$5&lt;=$G12),CN12,"")</f>
        <v/>
      </c>
      <c r="CO80" s="155" t="str">
        <f t="shared" si="36"/>
        <v/>
      </c>
      <c r="CP80" s="155" t="str">
        <f t="shared" si="36"/>
        <v/>
      </c>
      <c r="CQ80" s="155" t="str">
        <f t="shared" si="36"/>
        <v/>
      </c>
      <c r="CR80" s="155" t="str">
        <f t="shared" si="36"/>
        <v/>
      </c>
      <c r="CS80" s="155" t="str">
        <f t="shared" si="36"/>
        <v/>
      </c>
      <c r="CT80" s="155" t="str">
        <f t="shared" si="36"/>
        <v/>
      </c>
      <c r="CU80" s="155" t="str">
        <f t="shared" si="36"/>
        <v/>
      </c>
      <c r="CV80" s="155" t="str">
        <f t="shared" si="36"/>
        <v/>
      </c>
      <c r="CW80" s="155" t="str">
        <f t="shared" si="36"/>
        <v/>
      </c>
      <c r="CX80" s="155" t="str">
        <f t="shared" si="36"/>
        <v/>
      </c>
      <c r="CY80" s="155" t="str">
        <f t="shared" si="36"/>
        <v/>
      </c>
      <c r="CZ80" s="155" t="str">
        <f t="shared" si="36"/>
        <v/>
      </c>
      <c r="DA80" s="155" t="str">
        <f t="shared" si="36"/>
        <v/>
      </c>
      <c r="DB80" s="155" t="str">
        <f t="shared" si="36"/>
        <v/>
      </c>
      <c r="DC80" s="155" t="str">
        <f t="shared" si="36"/>
        <v/>
      </c>
      <c r="DD80" s="155" t="str">
        <f t="shared" si="36"/>
        <v/>
      </c>
      <c r="DE80" s="155" t="str">
        <f t="shared" si="36"/>
        <v/>
      </c>
      <c r="DF80" s="155" t="str">
        <f t="shared" si="36"/>
        <v/>
      </c>
      <c r="DG80" s="155" t="str">
        <f t="shared" si="36"/>
        <v/>
      </c>
      <c r="DH80" s="156"/>
      <c r="DI80" s="152">
        <f t="shared" si="19"/>
        <v>1.0734924653852571</v>
      </c>
      <c r="DJ80" s="152">
        <f t="shared" si="20"/>
        <v>0.96423795454545447</v>
      </c>
      <c r="DK80" s="152">
        <f t="shared" si="21"/>
        <v>1.0281349224402272</v>
      </c>
      <c r="DL80" s="152">
        <f t="shared" si="22"/>
        <v>1.0305330111835844</v>
      </c>
      <c r="DM80" s="152">
        <f t="shared" si="23"/>
        <v>3.3510047357215189E-2</v>
      </c>
    </row>
    <row r="81" spans="1:117" x14ac:dyDescent="0.25">
      <c r="A81" s="151" t="s">
        <v>77</v>
      </c>
      <c r="B81" s="151" t="s">
        <v>78</v>
      </c>
      <c r="C81" s="151" t="s">
        <v>79</v>
      </c>
      <c r="D81" s="151" t="s">
        <v>80</v>
      </c>
      <c r="E81" s="153" t="s">
        <v>81</v>
      </c>
      <c r="F81" s="154">
        <v>1894</v>
      </c>
      <c r="G81" s="154">
        <v>1976</v>
      </c>
      <c r="H81" s="134"/>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f t="shared" ref="BS81:DG81" si="37">IF(AND(BS$5&gt;=$F13,BS$5&lt;=$G13),BS13,"")</f>
        <v>0.87591615362063913</v>
      </c>
      <c r="BT81" s="155" t="str">
        <f t="shared" si="37"/>
        <v/>
      </c>
      <c r="BU81" s="155" t="str">
        <f t="shared" si="37"/>
        <v/>
      </c>
      <c r="BV81" s="155" t="str">
        <f t="shared" si="37"/>
        <v/>
      </c>
      <c r="BW81" s="155" t="str">
        <f t="shared" si="37"/>
        <v/>
      </c>
      <c r="BX81" s="155" t="str">
        <f t="shared" si="37"/>
        <v/>
      </c>
      <c r="BY81" s="155" t="str">
        <f t="shared" si="37"/>
        <v/>
      </c>
      <c r="BZ81" s="155" t="str">
        <f t="shared" si="37"/>
        <v/>
      </c>
      <c r="CA81" s="155" t="str">
        <f t="shared" si="37"/>
        <v/>
      </c>
      <c r="CB81" s="155" t="str">
        <f t="shared" si="37"/>
        <v/>
      </c>
      <c r="CC81" s="155" t="str">
        <f t="shared" si="37"/>
        <v/>
      </c>
      <c r="CD81" s="155" t="str">
        <f t="shared" si="37"/>
        <v/>
      </c>
      <c r="CE81" s="155" t="str">
        <f t="shared" si="37"/>
        <v/>
      </c>
      <c r="CF81" s="155" t="str">
        <f t="shared" si="37"/>
        <v/>
      </c>
      <c r="CG81" s="155" t="str">
        <f t="shared" si="37"/>
        <v/>
      </c>
      <c r="CH81" s="155" t="str">
        <f t="shared" si="37"/>
        <v/>
      </c>
      <c r="CI81" s="155" t="str">
        <f t="shared" si="37"/>
        <v/>
      </c>
      <c r="CJ81" s="155" t="str">
        <f t="shared" si="37"/>
        <v/>
      </c>
      <c r="CK81" s="155" t="str">
        <f t="shared" si="37"/>
        <v/>
      </c>
      <c r="CL81" s="155" t="str">
        <f t="shared" si="37"/>
        <v/>
      </c>
      <c r="CM81" s="155" t="str">
        <f t="shared" si="37"/>
        <v/>
      </c>
      <c r="CN81" s="155" t="str">
        <f t="shared" si="37"/>
        <v/>
      </c>
      <c r="CO81" s="155" t="str">
        <f t="shared" si="37"/>
        <v/>
      </c>
      <c r="CP81" s="155" t="str">
        <f t="shared" si="37"/>
        <v/>
      </c>
      <c r="CQ81" s="155" t="str">
        <f t="shared" si="37"/>
        <v/>
      </c>
      <c r="CR81" s="155" t="str">
        <f t="shared" si="37"/>
        <v/>
      </c>
      <c r="CS81" s="155" t="str">
        <f t="shared" si="37"/>
        <v/>
      </c>
      <c r="CT81" s="155" t="str">
        <f t="shared" si="37"/>
        <v/>
      </c>
      <c r="CU81" s="155" t="str">
        <f t="shared" si="37"/>
        <v/>
      </c>
      <c r="CV81" s="155" t="str">
        <f t="shared" si="37"/>
        <v/>
      </c>
      <c r="CW81" s="155" t="str">
        <f t="shared" si="37"/>
        <v/>
      </c>
      <c r="CX81" s="155" t="str">
        <f t="shared" si="37"/>
        <v/>
      </c>
      <c r="CY81" s="155" t="str">
        <f t="shared" si="37"/>
        <v/>
      </c>
      <c r="CZ81" s="155" t="str">
        <f t="shared" si="37"/>
        <v/>
      </c>
      <c r="DA81" s="155" t="str">
        <f t="shared" si="37"/>
        <v/>
      </c>
      <c r="DB81" s="155" t="str">
        <f t="shared" si="37"/>
        <v/>
      </c>
      <c r="DC81" s="155" t="str">
        <f t="shared" si="37"/>
        <v/>
      </c>
      <c r="DD81" s="155" t="str">
        <f t="shared" si="37"/>
        <v/>
      </c>
      <c r="DE81" s="155" t="str">
        <f t="shared" si="37"/>
        <v/>
      </c>
      <c r="DF81" s="155" t="str">
        <f t="shared" si="37"/>
        <v/>
      </c>
      <c r="DG81" s="155" t="str">
        <f t="shared" si="37"/>
        <v/>
      </c>
      <c r="DH81" s="156"/>
      <c r="DI81" s="152">
        <f t="shared" si="19"/>
        <v>0.87591615362063913</v>
      </c>
      <c r="DJ81" s="152">
        <f t="shared" si="20"/>
        <v>0.87591615362063913</v>
      </c>
      <c r="DK81" s="152">
        <f t="shared" si="21"/>
        <v>0.87591615362063913</v>
      </c>
      <c r="DL81" s="152">
        <f t="shared" si="22"/>
        <v>0.87591615362063913</v>
      </c>
      <c r="DM81" s="152">
        <f t="shared" si="23"/>
        <v>0</v>
      </c>
    </row>
    <row r="82" spans="1:117" x14ac:dyDescent="0.25">
      <c r="A82" s="151" t="s">
        <v>82</v>
      </c>
      <c r="B82" s="151" t="s">
        <v>83</v>
      </c>
      <c r="C82" s="151" t="s">
        <v>84</v>
      </c>
      <c r="D82" s="151" t="s">
        <v>85</v>
      </c>
      <c r="E82" s="151" t="s">
        <v>47</v>
      </c>
      <c r="F82" s="151">
        <v>1997</v>
      </c>
      <c r="G82" s="151" t="s">
        <v>47</v>
      </c>
      <c r="H82" s="134"/>
      <c r="I82" s="155"/>
      <c r="J82" s="155"/>
      <c r="K82" s="155"/>
      <c r="L82" s="155"/>
      <c r="M82" s="155"/>
      <c r="N82" s="155"/>
      <c r="O82" s="155"/>
      <c r="P82" s="155"/>
      <c r="Q82" s="155"/>
      <c r="R82" s="155"/>
      <c r="S82" s="155"/>
      <c r="T82" s="155"/>
      <c r="U82" s="155"/>
      <c r="V82" s="155"/>
      <c r="W82" s="155"/>
      <c r="X82" s="155"/>
      <c r="Y82" s="155" t="str">
        <f t="shared" ref="Y82:BD82" si="38">IF(AND(Y$5&gt;=$F14,Y$5&lt;=$G14),Y14,"")</f>
        <v/>
      </c>
      <c r="Z82" s="155" t="str">
        <f t="shared" si="38"/>
        <v/>
      </c>
      <c r="AA82" s="155" t="str">
        <f t="shared" si="38"/>
        <v/>
      </c>
      <c r="AB82" s="155" t="str">
        <f t="shared" si="38"/>
        <v/>
      </c>
      <c r="AC82" s="155" t="str">
        <f t="shared" si="38"/>
        <v/>
      </c>
      <c r="AD82" s="155" t="str">
        <f t="shared" si="38"/>
        <v/>
      </c>
      <c r="AE82" s="155" t="str">
        <f t="shared" si="38"/>
        <v/>
      </c>
      <c r="AF82" s="155" t="str">
        <f t="shared" si="38"/>
        <v/>
      </c>
      <c r="AG82" s="155" t="str">
        <f t="shared" si="38"/>
        <v/>
      </c>
      <c r="AH82" s="155" t="str">
        <f t="shared" si="38"/>
        <v/>
      </c>
      <c r="AI82" s="155" t="str">
        <f t="shared" si="38"/>
        <v/>
      </c>
      <c r="AJ82" s="155" t="str">
        <f t="shared" si="38"/>
        <v/>
      </c>
      <c r="AK82" s="155" t="str">
        <f t="shared" si="38"/>
        <v/>
      </c>
      <c r="AL82" s="155" t="str">
        <f t="shared" si="38"/>
        <v/>
      </c>
      <c r="AM82" s="155" t="str">
        <f t="shared" si="38"/>
        <v/>
      </c>
      <c r="AN82" s="155" t="str">
        <f t="shared" si="38"/>
        <v/>
      </c>
      <c r="AO82" s="155" t="str">
        <f t="shared" si="38"/>
        <v/>
      </c>
      <c r="AP82" s="155" t="str">
        <f t="shared" si="38"/>
        <v/>
      </c>
      <c r="AQ82" s="155" t="str">
        <f t="shared" si="38"/>
        <v/>
      </c>
      <c r="AR82" s="155" t="str">
        <f t="shared" si="38"/>
        <v/>
      </c>
      <c r="AS82" s="155" t="str">
        <f t="shared" si="38"/>
        <v/>
      </c>
      <c r="AT82" s="155" t="str">
        <f t="shared" si="38"/>
        <v/>
      </c>
      <c r="AU82" s="155" t="str">
        <f t="shared" si="38"/>
        <v/>
      </c>
      <c r="AV82" s="155" t="str">
        <f t="shared" si="38"/>
        <v/>
      </c>
      <c r="AW82" s="155" t="str">
        <f t="shared" si="38"/>
        <v/>
      </c>
      <c r="AX82" s="155" t="str">
        <f t="shared" si="38"/>
        <v/>
      </c>
      <c r="AY82" s="155" t="str">
        <f t="shared" si="38"/>
        <v/>
      </c>
      <c r="AZ82" s="155" t="str">
        <f t="shared" si="38"/>
        <v/>
      </c>
      <c r="BA82" s="155" t="str">
        <f t="shared" si="38"/>
        <v/>
      </c>
      <c r="BB82" s="155" t="str">
        <f t="shared" si="38"/>
        <v/>
      </c>
      <c r="BC82" s="155" t="str">
        <f t="shared" si="38"/>
        <v/>
      </c>
      <c r="BD82" s="155" t="str">
        <f t="shared" si="38"/>
        <v/>
      </c>
      <c r="BE82" s="155" t="str">
        <f t="shared" ref="BE82:CJ82" si="39">IF(AND(BE$5&gt;=$F14,BE$5&lt;=$G14),BE14,"")</f>
        <v/>
      </c>
      <c r="BF82" s="155" t="str">
        <f t="shared" si="39"/>
        <v/>
      </c>
      <c r="BG82" s="155" t="str">
        <f t="shared" si="39"/>
        <v/>
      </c>
      <c r="BH82" s="155" t="str">
        <f t="shared" si="39"/>
        <v/>
      </c>
      <c r="BI82" s="155" t="str">
        <f t="shared" si="39"/>
        <v/>
      </c>
      <c r="BJ82" s="155" t="str">
        <f t="shared" si="39"/>
        <v/>
      </c>
      <c r="BK82" s="155" t="str">
        <f t="shared" si="39"/>
        <v/>
      </c>
      <c r="BL82" s="155" t="str">
        <f t="shared" si="39"/>
        <v/>
      </c>
      <c r="BM82" s="155" t="str">
        <f t="shared" si="39"/>
        <v/>
      </c>
      <c r="BN82" s="155" t="str">
        <f t="shared" si="39"/>
        <v/>
      </c>
      <c r="BO82" s="155" t="str">
        <f t="shared" si="39"/>
        <v/>
      </c>
      <c r="BP82" s="155" t="str">
        <f t="shared" si="39"/>
        <v/>
      </c>
      <c r="BQ82" s="155" t="str">
        <f t="shared" si="39"/>
        <v/>
      </c>
      <c r="BR82" s="155" t="str">
        <f t="shared" si="39"/>
        <v/>
      </c>
      <c r="BS82" s="155" t="str">
        <f t="shared" si="39"/>
        <v/>
      </c>
      <c r="BT82" s="155" t="str">
        <f t="shared" si="39"/>
        <v/>
      </c>
      <c r="BU82" s="155" t="str">
        <f t="shared" si="39"/>
        <v/>
      </c>
      <c r="BV82" s="155" t="str">
        <f t="shared" si="39"/>
        <v/>
      </c>
      <c r="BW82" s="155" t="str">
        <f t="shared" si="39"/>
        <v/>
      </c>
      <c r="BX82" s="155" t="str">
        <f t="shared" si="39"/>
        <v/>
      </c>
      <c r="BY82" s="155" t="str">
        <f t="shared" si="39"/>
        <v/>
      </c>
      <c r="BZ82" s="155" t="str">
        <f t="shared" si="39"/>
        <v/>
      </c>
      <c r="CA82" s="155" t="str">
        <f t="shared" si="39"/>
        <v/>
      </c>
      <c r="CB82" s="155" t="str">
        <f t="shared" si="39"/>
        <v/>
      </c>
      <c r="CC82" s="155" t="str">
        <f t="shared" si="39"/>
        <v/>
      </c>
      <c r="CD82" s="155" t="str">
        <f t="shared" si="39"/>
        <v/>
      </c>
      <c r="CE82" s="155" t="str">
        <f t="shared" si="39"/>
        <v/>
      </c>
      <c r="CF82" s="155" t="str">
        <f t="shared" si="39"/>
        <v/>
      </c>
      <c r="CG82" s="155" t="str">
        <f t="shared" si="39"/>
        <v/>
      </c>
      <c r="CH82" s="155" t="str">
        <f t="shared" si="39"/>
        <v/>
      </c>
      <c r="CI82" s="155" t="str">
        <f t="shared" si="39"/>
        <v/>
      </c>
      <c r="CJ82" s="155" t="str">
        <f t="shared" si="39"/>
        <v/>
      </c>
      <c r="CK82" s="155" t="str">
        <f t="shared" ref="CK82:DC82" si="40">IF(AND(CK$5&gt;=$F14,CK$5&lt;=$G14),CK14,"")</f>
        <v/>
      </c>
      <c r="CL82" s="155" t="str">
        <f t="shared" si="40"/>
        <v/>
      </c>
      <c r="CM82" s="155" t="str">
        <f t="shared" si="40"/>
        <v/>
      </c>
      <c r="CN82" s="155">
        <f t="shared" si="40"/>
        <v>0.89950062421972532</v>
      </c>
      <c r="CO82" s="155">
        <f t="shared" si="40"/>
        <v>1.1638926875050128</v>
      </c>
      <c r="CP82" s="155">
        <f t="shared" si="40"/>
        <v>1.0613252397581929</v>
      </c>
      <c r="CQ82" s="155">
        <f t="shared" si="40"/>
        <v>1.0494765162259543</v>
      </c>
      <c r="CR82" s="155">
        <f t="shared" si="40"/>
        <v>1.0404960131117544</v>
      </c>
      <c r="CS82" s="155">
        <f t="shared" si="40"/>
        <v>1.0508451665473264</v>
      </c>
      <c r="CT82" s="155">
        <f t="shared" si="40"/>
        <v>1.0587519127732266</v>
      </c>
      <c r="CU82" s="155">
        <f t="shared" si="40"/>
        <v>1.052983719517218</v>
      </c>
      <c r="CV82" s="155">
        <f t="shared" si="40"/>
        <v>1.0469294030424869</v>
      </c>
      <c r="CW82" s="155">
        <f t="shared" si="40"/>
        <v>1.0519124686670731</v>
      </c>
      <c r="CX82" s="155">
        <f t="shared" si="40"/>
        <v>1.062604886249727</v>
      </c>
      <c r="CY82" s="155">
        <f t="shared" si="40"/>
        <v>1.0992174035565074</v>
      </c>
      <c r="CZ82" s="155">
        <f t="shared" si="40"/>
        <v>1.0887827461216089</v>
      </c>
      <c r="DA82" s="155">
        <f t="shared" si="40"/>
        <v>1.0817718116488158</v>
      </c>
      <c r="DB82" s="155">
        <f t="shared" si="40"/>
        <v>1.0859529423857321</v>
      </c>
      <c r="DC82" s="155">
        <f t="shared" si="40"/>
        <v>1.0871161936755012</v>
      </c>
      <c r="DD82" s="155"/>
      <c r="DE82" s="155"/>
      <c r="DF82" s="155"/>
      <c r="DG82" s="155"/>
      <c r="DH82" s="156"/>
      <c r="DI82" s="152">
        <f t="shared" si="19"/>
        <v>1.1638926875050128</v>
      </c>
      <c r="DJ82" s="152">
        <f t="shared" si="20"/>
        <v>0.89950062421972532</v>
      </c>
      <c r="DK82" s="152">
        <f t="shared" si="21"/>
        <v>1.0613474834378664</v>
      </c>
      <c r="DL82" s="152">
        <f t="shared" si="22"/>
        <v>1.0600385762657099</v>
      </c>
      <c r="DM82" s="152">
        <f t="shared" si="23"/>
        <v>5.1017479479144964E-2</v>
      </c>
    </row>
    <row r="83" spans="1:117" x14ac:dyDescent="0.25">
      <c r="A83" s="151" t="s">
        <v>87</v>
      </c>
      <c r="B83" s="151"/>
      <c r="C83" s="151" t="s">
        <v>88</v>
      </c>
      <c r="D83" s="153" t="s">
        <v>89</v>
      </c>
      <c r="E83" s="151" t="s">
        <v>47</v>
      </c>
      <c r="F83" s="154">
        <v>1997</v>
      </c>
      <c r="G83" s="151" t="s">
        <v>47</v>
      </c>
      <c r="H83" s="134"/>
      <c r="I83" s="155"/>
      <c r="J83" s="155"/>
      <c r="K83" s="155"/>
      <c r="L83" s="155"/>
      <c r="M83" s="155"/>
      <c r="N83" s="155"/>
      <c r="O83" s="155"/>
      <c r="P83" s="155"/>
      <c r="Q83" s="155"/>
      <c r="R83" s="155"/>
      <c r="S83" s="155"/>
      <c r="T83" s="155"/>
      <c r="U83" s="155"/>
      <c r="V83" s="155"/>
      <c r="W83" s="155"/>
      <c r="X83" s="155"/>
      <c r="Y83" s="155" t="str">
        <f t="shared" ref="Y83:BD83" si="41">IF(AND(Y$5&gt;=$F15,Y$5&lt;=$G15),Y15,"")</f>
        <v/>
      </c>
      <c r="Z83" s="155" t="str">
        <f t="shared" si="41"/>
        <v/>
      </c>
      <c r="AA83" s="155" t="str">
        <f t="shared" si="41"/>
        <v/>
      </c>
      <c r="AB83" s="155" t="str">
        <f t="shared" si="41"/>
        <v/>
      </c>
      <c r="AC83" s="155" t="str">
        <f t="shared" si="41"/>
        <v/>
      </c>
      <c r="AD83" s="155" t="str">
        <f t="shared" si="41"/>
        <v/>
      </c>
      <c r="AE83" s="155" t="str">
        <f t="shared" si="41"/>
        <v/>
      </c>
      <c r="AF83" s="155" t="str">
        <f t="shared" si="41"/>
        <v/>
      </c>
      <c r="AG83" s="155" t="str">
        <f t="shared" si="41"/>
        <v/>
      </c>
      <c r="AH83" s="155" t="str">
        <f t="shared" si="41"/>
        <v/>
      </c>
      <c r="AI83" s="155" t="str">
        <f t="shared" si="41"/>
        <v/>
      </c>
      <c r="AJ83" s="155" t="str">
        <f t="shared" si="41"/>
        <v/>
      </c>
      <c r="AK83" s="155" t="str">
        <f t="shared" si="41"/>
        <v/>
      </c>
      <c r="AL83" s="155" t="str">
        <f t="shared" si="41"/>
        <v/>
      </c>
      <c r="AM83" s="155" t="str">
        <f t="shared" si="41"/>
        <v/>
      </c>
      <c r="AN83" s="155" t="str">
        <f t="shared" si="41"/>
        <v/>
      </c>
      <c r="AO83" s="155" t="str">
        <f t="shared" si="41"/>
        <v/>
      </c>
      <c r="AP83" s="155" t="str">
        <f t="shared" si="41"/>
        <v/>
      </c>
      <c r="AQ83" s="155" t="str">
        <f t="shared" si="41"/>
        <v/>
      </c>
      <c r="AR83" s="155" t="str">
        <f t="shared" si="41"/>
        <v/>
      </c>
      <c r="AS83" s="155" t="str">
        <f t="shared" si="41"/>
        <v/>
      </c>
      <c r="AT83" s="155" t="str">
        <f t="shared" si="41"/>
        <v/>
      </c>
      <c r="AU83" s="155" t="str">
        <f t="shared" si="41"/>
        <v/>
      </c>
      <c r="AV83" s="155" t="str">
        <f t="shared" si="41"/>
        <v/>
      </c>
      <c r="AW83" s="155" t="str">
        <f t="shared" si="41"/>
        <v/>
      </c>
      <c r="AX83" s="155" t="str">
        <f t="shared" si="41"/>
        <v/>
      </c>
      <c r="AY83" s="155" t="str">
        <f t="shared" si="41"/>
        <v/>
      </c>
      <c r="AZ83" s="155" t="str">
        <f t="shared" si="41"/>
        <v/>
      </c>
      <c r="BA83" s="155" t="str">
        <f t="shared" si="41"/>
        <v/>
      </c>
      <c r="BB83" s="155" t="str">
        <f t="shared" si="41"/>
        <v/>
      </c>
      <c r="BC83" s="155" t="str">
        <f t="shared" si="41"/>
        <v/>
      </c>
      <c r="BD83" s="155" t="str">
        <f t="shared" si="41"/>
        <v/>
      </c>
      <c r="BE83" s="155" t="str">
        <f t="shared" ref="BE83:CJ83" si="42">IF(AND(BE$5&gt;=$F15,BE$5&lt;=$G15),BE15,"")</f>
        <v/>
      </c>
      <c r="BF83" s="155" t="str">
        <f t="shared" si="42"/>
        <v/>
      </c>
      <c r="BG83" s="155" t="str">
        <f t="shared" si="42"/>
        <v/>
      </c>
      <c r="BH83" s="155" t="str">
        <f t="shared" si="42"/>
        <v/>
      </c>
      <c r="BI83" s="155" t="str">
        <f t="shared" si="42"/>
        <v/>
      </c>
      <c r="BJ83" s="155" t="str">
        <f t="shared" si="42"/>
        <v/>
      </c>
      <c r="BK83" s="155" t="str">
        <f t="shared" si="42"/>
        <v/>
      </c>
      <c r="BL83" s="155" t="str">
        <f t="shared" si="42"/>
        <v/>
      </c>
      <c r="BM83" s="155" t="str">
        <f t="shared" si="42"/>
        <v/>
      </c>
      <c r="BN83" s="155" t="str">
        <f t="shared" si="42"/>
        <v/>
      </c>
      <c r="BO83" s="155" t="str">
        <f t="shared" si="42"/>
        <v/>
      </c>
      <c r="BP83" s="155" t="str">
        <f t="shared" si="42"/>
        <v/>
      </c>
      <c r="BQ83" s="155" t="str">
        <f t="shared" si="42"/>
        <v/>
      </c>
      <c r="BR83" s="155" t="str">
        <f t="shared" si="42"/>
        <v/>
      </c>
      <c r="BS83" s="155" t="str">
        <f t="shared" si="42"/>
        <v/>
      </c>
      <c r="BT83" s="155" t="str">
        <f t="shared" si="42"/>
        <v/>
      </c>
      <c r="BU83" s="155" t="str">
        <f t="shared" si="42"/>
        <v/>
      </c>
      <c r="BV83" s="155" t="str">
        <f t="shared" si="42"/>
        <v/>
      </c>
      <c r="BW83" s="155" t="str">
        <f t="shared" si="42"/>
        <v/>
      </c>
      <c r="BX83" s="155" t="str">
        <f t="shared" si="42"/>
        <v/>
      </c>
      <c r="BY83" s="155" t="str">
        <f t="shared" si="42"/>
        <v/>
      </c>
      <c r="BZ83" s="155" t="str">
        <f t="shared" si="42"/>
        <v/>
      </c>
      <c r="CA83" s="155" t="str">
        <f t="shared" si="42"/>
        <v/>
      </c>
      <c r="CB83" s="155" t="str">
        <f t="shared" si="42"/>
        <v/>
      </c>
      <c r="CC83" s="155" t="str">
        <f t="shared" si="42"/>
        <v/>
      </c>
      <c r="CD83" s="155" t="str">
        <f t="shared" si="42"/>
        <v/>
      </c>
      <c r="CE83" s="155" t="str">
        <f t="shared" si="42"/>
        <v/>
      </c>
      <c r="CF83" s="155" t="str">
        <f t="shared" si="42"/>
        <v/>
      </c>
      <c r="CG83" s="155" t="str">
        <f t="shared" si="42"/>
        <v/>
      </c>
      <c r="CH83" s="155" t="str">
        <f t="shared" si="42"/>
        <v/>
      </c>
      <c r="CI83" s="155" t="str">
        <f t="shared" si="42"/>
        <v/>
      </c>
      <c r="CJ83" s="155" t="str">
        <f t="shared" si="42"/>
        <v/>
      </c>
      <c r="CK83" s="155" t="str">
        <f t="shared" ref="CK83:DC83" si="43">IF(AND(CK$5&gt;=$F15,CK$5&lt;=$G15),CK15,"")</f>
        <v/>
      </c>
      <c r="CL83" s="155" t="str">
        <f t="shared" si="43"/>
        <v/>
      </c>
      <c r="CM83" s="155" t="str">
        <f t="shared" si="43"/>
        <v/>
      </c>
      <c r="CN83" s="155">
        <f t="shared" si="43"/>
        <v>0.43087227141706075</v>
      </c>
      <c r="CO83" s="155">
        <f t="shared" si="43"/>
        <v>0.21046304348188935</v>
      </c>
      <c r="CP83" s="155">
        <f t="shared" si="43"/>
        <v>1.0430686173985586</v>
      </c>
      <c r="CQ83" s="155">
        <f t="shared" si="43"/>
        <v>0.93154377346984785</v>
      </c>
      <c r="CR83" s="155">
        <f t="shared" si="43"/>
        <v>1.0028850350860923</v>
      </c>
      <c r="CS83" s="155">
        <f t="shared" si="43"/>
        <v>1.3089428478356351</v>
      </c>
      <c r="CT83" s="155">
        <f t="shared" si="43"/>
        <v>1.3917877940648145</v>
      </c>
      <c r="CU83" s="155">
        <f t="shared" si="43"/>
        <v>1.2471867450992504</v>
      </c>
      <c r="CV83" s="155">
        <f t="shared" si="43"/>
        <v>1.1905544740326757</v>
      </c>
      <c r="CW83" s="155">
        <f t="shared" si="43"/>
        <v>1.2209477060521514</v>
      </c>
      <c r="CX83" s="155">
        <f t="shared" si="43"/>
        <v>1.4023483900875029</v>
      </c>
      <c r="CY83" s="155">
        <f t="shared" si="43"/>
        <v>1.570646980452421</v>
      </c>
      <c r="CZ83" s="155">
        <f t="shared" si="43"/>
        <v>1.5339238802054189</v>
      </c>
      <c r="DA83" s="155">
        <f t="shared" si="43"/>
        <v>1.3038145406403119</v>
      </c>
      <c r="DB83" s="155">
        <f t="shared" si="43"/>
        <v>1.2118338665021771</v>
      </c>
      <c r="DC83" s="155">
        <f t="shared" si="43"/>
        <v>1.1353261879033503</v>
      </c>
      <c r="DD83" s="155"/>
      <c r="DE83" s="155"/>
      <c r="DF83" s="155"/>
      <c r="DG83" s="155"/>
      <c r="DH83" s="156"/>
      <c r="DI83" s="152">
        <f t="shared" si="19"/>
        <v>1.570646980452421</v>
      </c>
      <c r="DJ83" s="152">
        <f t="shared" si="20"/>
        <v>0.21046304348188935</v>
      </c>
      <c r="DK83" s="152">
        <f t="shared" si="21"/>
        <v>1.1335091346080723</v>
      </c>
      <c r="DL83" s="152">
        <f t="shared" si="22"/>
        <v>1.2163907862771643</v>
      </c>
      <c r="DM83" s="152">
        <f t="shared" si="23"/>
        <v>0.35283582686290893</v>
      </c>
    </row>
    <row r="84" spans="1:117" x14ac:dyDescent="0.25">
      <c r="A84" s="151" t="s">
        <v>90</v>
      </c>
      <c r="B84" s="151" t="s">
        <v>91</v>
      </c>
      <c r="C84" s="151" t="s">
        <v>92</v>
      </c>
      <c r="D84" s="151" t="s">
        <v>93</v>
      </c>
      <c r="E84" s="153" t="s">
        <v>94</v>
      </c>
      <c r="F84" s="154">
        <v>1947</v>
      </c>
      <c r="G84" s="154">
        <v>1951</v>
      </c>
      <c r="H84" s="134"/>
      <c r="I84" s="155"/>
      <c r="J84" s="155"/>
      <c r="K84" s="155"/>
      <c r="L84" s="155"/>
      <c r="M84" s="155"/>
      <c r="N84" s="155"/>
      <c r="O84" s="155"/>
      <c r="P84" s="155"/>
      <c r="Q84" s="155"/>
      <c r="R84" s="155"/>
      <c r="S84" s="155"/>
      <c r="T84" s="155"/>
      <c r="U84" s="155"/>
      <c r="V84" s="155"/>
      <c r="W84" s="155"/>
      <c r="X84" s="155"/>
      <c r="Y84" s="155" t="str">
        <f t="shared" ref="Y84:AO84" si="44">IF(AND(Y$5&gt;=$F16,Y$5&lt;=$G16),Y16,"")</f>
        <v/>
      </c>
      <c r="Z84" s="155" t="str">
        <f t="shared" si="44"/>
        <v/>
      </c>
      <c r="AA84" s="155" t="str">
        <f t="shared" si="44"/>
        <v/>
      </c>
      <c r="AB84" s="155" t="str">
        <f t="shared" si="44"/>
        <v/>
      </c>
      <c r="AC84" s="155" t="str">
        <f t="shared" si="44"/>
        <v/>
      </c>
      <c r="AD84" s="155" t="str">
        <f t="shared" si="44"/>
        <v/>
      </c>
      <c r="AE84" s="155" t="str">
        <f t="shared" si="44"/>
        <v/>
      </c>
      <c r="AF84" s="155" t="str">
        <f t="shared" si="44"/>
        <v/>
      </c>
      <c r="AG84" s="155" t="str">
        <f t="shared" si="44"/>
        <v/>
      </c>
      <c r="AH84" s="155" t="str">
        <f t="shared" si="44"/>
        <v/>
      </c>
      <c r="AI84" s="155" t="str">
        <f t="shared" si="44"/>
        <v/>
      </c>
      <c r="AJ84" s="155" t="str">
        <f t="shared" si="44"/>
        <v/>
      </c>
      <c r="AK84" s="155" t="str">
        <f t="shared" si="44"/>
        <v/>
      </c>
      <c r="AL84" s="155" t="str">
        <f t="shared" si="44"/>
        <v/>
      </c>
      <c r="AM84" s="155" t="str">
        <f t="shared" si="44"/>
        <v/>
      </c>
      <c r="AN84" s="155" t="str">
        <f t="shared" si="44"/>
        <v/>
      </c>
      <c r="AO84" s="155" t="str">
        <f t="shared" si="44"/>
        <v/>
      </c>
      <c r="AP84" s="155"/>
      <c r="AQ84" s="155">
        <f t="shared" ref="AQ84:BV84" si="45">IF(AND(AQ$5&gt;=$F16,AQ$5&lt;=$G16),AQ16,"")</f>
        <v>0.99797348546620712</v>
      </c>
      <c r="AR84" s="155">
        <f t="shared" si="45"/>
        <v>0.99762032693409219</v>
      </c>
      <c r="AS84" s="155">
        <f t="shared" si="45"/>
        <v>0.9977489730496375</v>
      </c>
      <c r="AT84" s="155">
        <f t="shared" si="45"/>
        <v>0.99700466794203779</v>
      </c>
      <c r="AU84" s="155" t="str">
        <f t="shared" si="45"/>
        <v/>
      </c>
      <c r="AV84" s="155" t="str">
        <f t="shared" si="45"/>
        <v/>
      </c>
      <c r="AW84" s="155" t="str">
        <f t="shared" si="45"/>
        <v/>
      </c>
      <c r="AX84" s="155" t="str">
        <f t="shared" si="45"/>
        <v/>
      </c>
      <c r="AY84" s="155" t="str">
        <f t="shared" si="45"/>
        <v/>
      </c>
      <c r="AZ84" s="155" t="str">
        <f t="shared" si="45"/>
        <v/>
      </c>
      <c r="BA84" s="155" t="str">
        <f t="shared" si="45"/>
        <v/>
      </c>
      <c r="BB84" s="155" t="str">
        <f t="shared" si="45"/>
        <v/>
      </c>
      <c r="BC84" s="155" t="str">
        <f t="shared" si="45"/>
        <v/>
      </c>
      <c r="BD84" s="155" t="str">
        <f t="shared" si="45"/>
        <v/>
      </c>
      <c r="BE84" s="155" t="str">
        <f t="shared" si="45"/>
        <v/>
      </c>
      <c r="BF84" s="155" t="str">
        <f t="shared" si="45"/>
        <v/>
      </c>
      <c r="BG84" s="155" t="str">
        <f t="shared" si="45"/>
        <v/>
      </c>
      <c r="BH84" s="155" t="str">
        <f t="shared" si="45"/>
        <v/>
      </c>
      <c r="BI84" s="155" t="str">
        <f t="shared" si="45"/>
        <v/>
      </c>
      <c r="BJ84" s="155" t="str">
        <f t="shared" si="45"/>
        <v/>
      </c>
      <c r="BK84" s="155" t="str">
        <f t="shared" si="45"/>
        <v/>
      </c>
      <c r="BL84" s="155" t="str">
        <f t="shared" si="45"/>
        <v/>
      </c>
      <c r="BM84" s="155" t="str">
        <f t="shared" si="45"/>
        <v/>
      </c>
      <c r="BN84" s="155" t="str">
        <f t="shared" si="45"/>
        <v/>
      </c>
      <c r="BO84" s="155" t="str">
        <f t="shared" si="45"/>
        <v/>
      </c>
      <c r="BP84" s="155" t="str">
        <f t="shared" si="45"/>
        <v/>
      </c>
      <c r="BQ84" s="155" t="str">
        <f t="shared" si="45"/>
        <v/>
      </c>
      <c r="BR84" s="155" t="str">
        <f t="shared" si="45"/>
        <v/>
      </c>
      <c r="BS84" s="155" t="str">
        <f t="shared" si="45"/>
        <v/>
      </c>
      <c r="BT84" s="155" t="str">
        <f t="shared" si="45"/>
        <v/>
      </c>
      <c r="BU84" s="155" t="str">
        <f t="shared" si="45"/>
        <v/>
      </c>
      <c r="BV84" s="155" t="str">
        <f t="shared" si="45"/>
        <v/>
      </c>
      <c r="BW84" s="155" t="str">
        <f t="shared" ref="BW84:DG84" si="46">IF(AND(BW$5&gt;=$F16,BW$5&lt;=$G16),BW16,"")</f>
        <v/>
      </c>
      <c r="BX84" s="155" t="str">
        <f t="shared" si="46"/>
        <v/>
      </c>
      <c r="BY84" s="155" t="str">
        <f t="shared" si="46"/>
        <v/>
      </c>
      <c r="BZ84" s="155" t="str">
        <f t="shared" si="46"/>
        <v/>
      </c>
      <c r="CA84" s="155" t="str">
        <f t="shared" si="46"/>
        <v/>
      </c>
      <c r="CB84" s="155" t="str">
        <f t="shared" si="46"/>
        <v/>
      </c>
      <c r="CC84" s="155" t="str">
        <f t="shared" si="46"/>
        <v/>
      </c>
      <c r="CD84" s="155" t="str">
        <f t="shared" si="46"/>
        <v/>
      </c>
      <c r="CE84" s="155" t="str">
        <f t="shared" si="46"/>
        <v/>
      </c>
      <c r="CF84" s="155" t="str">
        <f t="shared" si="46"/>
        <v/>
      </c>
      <c r="CG84" s="155" t="str">
        <f t="shared" si="46"/>
        <v/>
      </c>
      <c r="CH84" s="155" t="str">
        <f t="shared" si="46"/>
        <v/>
      </c>
      <c r="CI84" s="155" t="str">
        <f t="shared" si="46"/>
        <v/>
      </c>
      <c r="CJ84" s="155" t="str">
        <f t="shared" si="46"/>
        <v/>
      </c>
      <c r="CK84" s="155" t="str">
        <f t="shared" si="46"/>
        <v/>
      </c>
      <c r="CL84" s="155" t="str">
        <f t="shared" si="46"/>
        <v/>
      </c>
      <c r="CM84" s="155" t="str">
        <f t="shared" si="46"/>
        <v/>
      </c>
      <c r="CN84" s="155" t="str">
        <f t="shared" si="46"/>
        <v/>
      </c>
      <c r="CO84" s="155" t="str">
        <f t="shared" si="46"/>
        <v/>
      </c>
      <c r="CP84" s="155" t="str">
        <f t="shared" si="46"/>
        <v/>
      </c>
      <c r="CQ84" s="155" t="str">
        <f t="shared" si="46"/>
        <v/>
      </c>
      <c r="CR84" s="155" t="str">
        <f t="shared" si="46"/>
        <v/>
      </c>
      <c r="CS84" s="155" t="str">
        <f t="shared" si="46"/>
        <v/>
      </c>
      <c r="CT84" s="155" t="str">
        <f t="shared" si="46"/>
        <v/>
      </c>
      <c r="CU84" s="155" t="str">
        <f t="shared" si="46"/>
        <v/>
      </c>
      <c r="CV84" s="155" t="str">
        <f t="shared" si="46"/>
        <v/>
      </c>
      <c r="CW84" s="155" t="str">
        <f t="shared" si="46"/>
        <v/>
      </c>
      <c r="CX84" s="155" t="str">
        <f t="shared" si="46"/>
        <v/>
      </c>
      <c r="CY84" s="155" t="str">
        <f t="shared" si="46"/>
        <v/>
      </c>
      <c r="CZ84" s="155" t="str">
        <f t="shared" si="46"/>
        <v/>
      </c>
      <c r="DA84" s="155" t="str">
        <f t="shared" si="46"/>
        <v/>
      </c>
      <c r="DB84" s="155" t="str">
        <f t="shared" si="46"/>
        <v/>
      </c>
      <c r="DC84" s="155" t="str">
        <f t="shared" si="46"/>
        <v/>
      </c>
      <c r="DD84" s="155" t="str">
        <f t="shared" si="46"/>
        <v/>
      </c>
      <c r="DE84" s="155" t="str">
        <f t="shared" si="46"/>
        <v/>
      </c>
      <c r="DF84" s="155" t="str">
        <f t="shared" si="46"/>
        <v/>
      </c>
      <c r="DG84" s="155" t="str">
        <f t="shared" si="46"/>
        <v/>
      </c>
      <c r="DH84" s="156"/>
      <c r="DI84" s="152">
        <f t="shared" si="19"/>
        <v>0.99797348546620712</v>
      </c>
      <c r="DJ84" s="152">
        <f t="shared" si="20"/>
        <v>0.99700466794203779</v>
      </c>
      <c r="DK84" s="152">
        <f t="shared" si="21"/>
        <v>0.99758686334799362</v>
      </c>
      <c r="DL84" s="152">
        <f t="shared" si="22"/>
        <v>0.99768464999186479</v>
      </c>
      <c r="DM84" s="152">
        <f t="shared" si="23"/>
        <v>3.5910566688984822E-4</v>
      </c>
    </row>
    <row r="85" spans="1:117" x14ac:dyDescent="0.25">
      <c r="A85" s="151" t="s">
        <v>95</v>
      </c>
      <c r="B85" s="151"/>
      <c r="C85" s="151" t="s">
        <v>96</v>
      </c>
      <c r="D85" s="151" t="s">
        <v>97</v>
      </c>
      <c r="E85" s="153" t="s">
        <v>98</v>
      </c>
      <c r="F85" s="154">
        <v>1914</v>
      </c>
      <c r="G85" s="154">
        <v>1962</v>
      </c>
      <c r="H85" s="134"/>
      <c r="I85" s="155"/>
      <c r="J85" s="155"/>
      <c r="K85" s="155"/>
      <c r="L85" s="155"/>
      <c r="M85" s="155"/>
      <c r="N85" s="155"/>
      <c r="O85" s="155"/>
      <c r="P85" s="155"/>
      <c r="Q85" s="155"/>
      <c r="R85" s="155"/>
      <c r="S85" s="155"/>
      <c r="T85" s="155"/>
      <c r="U85" s="155"/>
      <c r="V85" s="155"/>
      <c r="W85" s="155"/>
      <c r="X85" s="155"/>
      <c r="Y85" s="155">
        <f t="shared" ref="Y85:AO85" si="47">IF(AND(Y$5&gt;=$F17,Y$5&lt;=$G17),Y17,"")</f>
        <v>1.0893499305634087</v>
      </c>
      <c r="Z85" s="155">
        <f t="shared" si="47"/>
        <v>1.0131459726272811</v>
      </c>
      <c r="AA85" s="155">
        <f t="shared" si="47"/>
        <v>1.1789489432614495</v>
      </c>
      <c r="AB85" s="155">
        <f t="shared" si="47"/>
        <v>1.2323756595392603</v>
      </c>
      <c r="AC85" s="155">
        <f t="shared" si="47"/>
        <v>1.2599352764652887</v>
      </c>
      <c r="AD85" s="155">
        <f t="shared" si="47"/>
        <v>1.1225084390248066</v>
      </c>
      <c r="AE85" s="155">
        <f t="shared" si="47"/>
        <v>1.1385670267313535</v>
      </c>
      <c r="AF85" s="155">
        <f t="shared" si="47"/>
        <v>1.068318780272562</v>
      </c>
      <c r="AG85" s="155">
        <f t="shared" si="47"/>
        <v>1.0667667213585155</v>
      </c>
      <c r="AH85" s="155">
        <f t="shared" si="47"/>
        <v>1.0600369779928307</v>
      </c>
      <c r="AI85" s="155">
        <f t="shared" si="47"/>
        <v>1.0798538805862763</v>
      </c>
      <c r="AJ85" s="155">
        <f t="shared" si="47"/>
        <v>1.0619037308806825</v>
      </c>
      <c r="AK85" s="155">
        <f t="shared" si="47"/>
        <v>1.0300046959656366</v>
      </c>
      <c r="AL85" s="155">
        <f t="shared" si="47"/>
        <v>1.0760503787408</v>
      </c>
      <c r="AM85" s="155">
        <f t="shared" si="47"/>
        <v>1.0335308549722559</v>
      </c>
      <c r="AN85" s="155">
        <f t="shared" si="47"/>
        <v>1.0128643150656842</v>
      </c>
      <c r="AO85" s="155">
        <f t="shared" si="47"/>
        <v>1.0796991938079388</v>
      </c>
      <c r="AP85" s="155">
        <f>IF(AND(AP$5&gt;=$F17,AP$5&lt;=$G17),AP17,"")</f>
        <v>1.0562688017182762</v>
      </c>
      <c r="AQ85" s="155">
        <f t="shared" ref="AQ85:BV85" si="48">IF(AND(AQ$5&gt;=$F17,AQ$5&lt;=$G17),AQ17,"")</f>
        <v>1.1013999870771212</v>
      </c>
      <c r="AR85" s="155">
        <f t="shared" si="48"/>
        <v>1.0805849695142982</v>
      </c>
      <c r="AS85" s="155">
        <f t="shared" si="48"/>
        <v>1.0985568610913523</v>
      </c>
      <c r="AT85" s="155">
        <f t="shared" si="48"/>
        <v>1.0521469450379224</v>
      </c>
      <c r="AU85" s="155">
        <f t="shared" si="48"/>
        <v>1.0473820403927474</v>
      </c>
      <c r="AV85" s="155">
        <f t="shared" si="48"/>
        <v>1.0773387719282839</v>
      </c>
      <c r="AW85" s="155">
        <f t="shared" si="48"/>
        <v>1.0958935400435159</v>
      </c>
      <c r="AX85" s="155">
        <f t="shared" si="48"/>
        <v>1.0069933304976524</v>
      </c>
      <c r="AY85" s="155">
        <f t="shared" si="48"/>
        <v>1.0003866287585528</v>
      </c>
      <c r="AZ85" s="155">
        <f t="shared" si="48"/>
        <v>1</v>
      </c>
      <c r="BA85" s="155">
        <f t="shared" si="48"/>
        <v>0.8417904561499352</v>
      </c>
      <c r="BB85" s="155">
        <f t="shared" si="48"/>
        <v>0.75322839469827907</v>
      </c>
      <c r="BC85" s="155">
        <f t="shared" si="48"/>
        <v>0.76624729545174497</v>
      </c>
      <c r="BD85" s="155">
        <f t="shared" si="48"/>
        <v>0.8199214959176836</v>
      </c>
      <c r="BE85" s="155">
        <f t="shared" si="48"/>
        <v>0.86389459049321082</v>
      </c>
      <c r="BF85" s="155" t="str">
        <f t="shared" si="48"/>
        <v/>
      </c>
      <c r="BG85" s="155" t="str">
        <f t="shared" si="48"/>
        <v/>
      </c>
      <c r="BH85" s="155" t="str">
        <f t="shared" si="48"/>
        <v/>
      </c>
      <c r="BI85" s="155" t="str">
        <f t="shared" si="48"/>
        <v/>
      </c>
      <c r="BJ85" s="155" t="str">
        <f t="shared" si="48"/>
        <v/>
      </c>
      <c r="BK85" s="155" t="str">
        <f t="shared" si="48"/>
        <v/>
      </c>
      <c r="BL85" s="155" t="str">
        <f t="shared" si="48"/>
        <v/>
      </c>
      <c r="BM85" s="155" t="str">
        <f t="shared" si="48"/>
        <v/>
      </c>
      <c r="BN85" s="155" t="str">
        <f t="shared" si="48"/>
        <v/>
      </c>
      <c r="BO85" s="155" t="str">
        <f t="shared" si="48"/>
        <v/>
      </c>
      <c r="BP85" s="155" t="str">
        <f t="shared" si="48"/>
        <v/>
      </c>
      <c r="BQ85" s="155" t="str">
        <f t="shared" si="48"/>
        <v/>
      </c>
      <c r="BR85" s="155" t="str">
        <f t="shared" si="48"/>
        <v/>
      </c>
      <c r="BS85" s="155" t="str">
        <f t="shared" si="48"/>
        <v/>
      </c>
      <c r="BT85" s="155" t="str">
        <f t="shared" si="48"/>
        <v/>
      </c>
      <c r="BU85" s="155" t="str">
        <f t="shared" si="48"/>
        <v/>
      </c>
      <c r="BV85" s="155" t="str">
        <f t="shared" si="48"/>
        <v/>
      </c>
      <c r="BW85" s="155" t="str">
        <f t="shared" ref="BW85:DG85" si="49">IF(AND(BW$5&gt;=$F17,BW$5&lt;=$G17),BW17,"")</f>
        <v/>
      </c>
      <c r="BX85" s="155" t="str">
        <f t="shared" si="49"/>
        <v/>
      </c>
      <c r="BY85" s="155" t="str">
        <f t="shared" si="49"/>
        <v/>
      </c>
      <c r="BZ85" s="155" t="str">
        <f t="shared" si="49"/>
        <v/>
      </c>
      <c r="CA85" s="155" t="str">
        <f t="shared" si="49"/>
        <v/>
      </c>
      <c r="CB85" s="155" t="str">
        <f t="shared" si="49"/>
        <v/>
      </c>
      <c r="CC85" s="155" t="str">
        <f t="shared" si="49"/>
        <v/>
      </c>
      <c r="CD85" s="155" t="str">
        <f t="shared" si="49"/>
        <v/>
      </c>
      <c r="CE85" s="155" t="str">
        <f t="shared" si="49"/>
        <v/>
      </c>
      <c r="CF85" s="155" t="str">
        <f t="shared" si="49"/>
        <v/>
      </c>
      <c r="CG85" s="155" t="str">
        <f t="shared" si="49"/>
        <v/>
      </c>
      <c r="CH85" s="155" t="str">
        <f t="shared" si="49"/>
        <v/>
      </c>
      <c r="CI85" s="155" t="str">
        <f t="shared" si="49"/>
        <v/>
      </c>
      <c r="CJ85" s="155" t="str">
        <f t="shared" si="49"/>
        <v/>
      </c>
      <c r="CK85" s="155" t="str">
        <f t="shared" si="49"/>
        <v/>
      </c>
      <c r="CL85" s="155" t="str">
        <f t="shared" si="49"/>
        <v/>
      </c>
      <c r="CM85" s="155" t="str">
        <f t="shared" si="49"/>
        <v/>
      </c>
      <c r="CN85" s="155" t="str">
        <f t="shared" si="49"/>
        <v/>
      </c>
      <c r="CO85" s="155" t="str">
        <f t="shared" si="49"/>
        <v/>
      </c>
      <c r="CP85" s="155" t="str">
        <f t="shared" si="49"/>
        <v/>
      </c>
      <c r="CQ85" s="155" t="str">
        <f t="shared" si="49"/>
        <v/>
      </c>
      <c r="CR85" s="155" t="str">
        <f t="shared" si="49"/>
        <v/>
      </c>
      <c r="CS85" s="155" t="str">
        <f t="shared" si="49"/>
        <v/>
      </c>
      <c r="CT85" s="155" t="str">
        <f t="shared" si="49"/>
        <v/>
      </c>
      <c r="CU85" s="155" t="str">
        <f t="shared" si="49"/>
        <v/>
      </c>
      <c r="CV85" s="155" t="str">
        <f t="shared" si="49"/>
        <v/>
      </c>
      <c r="CW85" s="155" t="str">
        <f t="shared" si="49"/>
        <v/>
      </c>
      <c r="CX85" s="155" t="str">
        <f t="shared" si="49"/>
        <v/>
      </c>
      <c r="CY85" s="155" t="str">
        <f t="shared" si="49"/>
        <v/>
      </c>
      <c r="CZ85" s="155" t="str">
        <f t="shared" si="49"/>
        <v/>
      </c>
      <c r="DA85" s="155" t="str">
        <f t="shared" si="49"/>
        <v/>
      </c>
      <c r="DB85" s="155" t="str">
        <f t="shared" si="49"/>
        <v/>
      </c>
      <c r="DC85" s="155" t="str">
        <f t="shared" si="49"/>
        <v/>
      </c>
      <c r="DD85" s="155" t="str">
        <f t="shared" si="49"/>
        <v/>
      </c>
      <c r="DE85" s="155" t="str">
        <f t="shared" si="49"/>
        <v/>
      </c>
      <c r="DF85" s="155" t="str">
        <f t="shared" si="49"/>
        <v/>
      </c>
      <c r="DG85" s="155" t="str">
        <f t="shared" si="49"/>
        <v/>
      </c>
      <c r="DH85" s="156"/>
      <c r="DI85" s="152">
        <f t="shared" si="19"/>
        <v>1.2599352764652887</v>
      </c>
      <c r="DJ85" s="152">
        <f t="shared" si="20"/>
        <v>0.75322839469827907</v>
      </c>
      <c r="DK85" s="152">
        <f t="shared" si="21"/>
        <v>1.0383604511098972</v>
      </c>
      <c r="DL85" s="152">
        <f t="shared" si="22"/>
        <v>1.0619037308806825</v>
      </c>
      <c r="DM85" s="152">
        <f t="shared" si="23"/>
        <v>0.11362114954902836</v>
      </c>
    </row>
    <row r="86" spans="1:117" x14ac:dyDescent="0.25">
      <c r="A86" s="151" t="s">
        <v>99</v>
      </c>
      <c r="B86" s="151"/>
      <c r="C86" s="151" t="s">
        <v>100</v>
      </c>
      <c r="D86" s="151" t="s">
        <v>101</v>
      </c>
      <c r="E86" s="153" t="s">
        <v>76</v>
      </c>
      <c r="F86" s="154">
        <v>1951</v>
      </c>
      <c r="G86" s="154">
        <v>1964</v>
      </c>
      <c r="H86" s="134"/>
      <c r="I86" s="155" t="str">
        <f t="shared" ref="I86:AN86" si="50">IF(AND(I$5&gt;=$F18,I$5&lt;=$G18),I18,"")</f>
        <v/>
      </c>
      <c r="J86" s="155" t="str">
        <f t="shared" si="50"/>
        <v/>
      </c>
      <c r="K86" s="155" t="str">
        <f t="shared" si="50"/>
        <v/>
      </c>
      <c r="L86" s="155" t="str">
        <f t="shared" si="50"/>
        <v/>
      </c>
      <c r="M86" s="155" t="str">
        <f t="shared" si="50"/>
        <v/>
      </c>
      <c r="N86" s="155" t="str">
        <f t="shared" si="50"/>
        <v/>
      </c>
      <c r="O86" s="155" t="str">
        <f t="shared" si="50"/>
        <v/>
      </c>
      <c r="P86" s="155" t="str">
        <f t="shared" si="50"/>
        <v/>
      </c>
      <c r="Q86" s="155" t="str">
        <f t="shared" si="50"/>
        <v/>
      </c>
      <c r="R86" s="155" t="str">
        <f t="shared" si="50"/>
        <v/>
      </c>
      <c r="S86" s="155" t="str">
        <f t="shared" si="50"/>
        <v/>
      </c>
      <c r="T86" s="155" t="str">
        <f t="shared" si="50"/>
        <v/>
      </c>
      <c r="U86" s="155" t="str">
        <f t="shared" si="50"/>
        <v/>
      </c>
      <c r="V86" s="155" t="str">
        <f t="shared" si="50"/>
        <v/>
      </c>
      <c r="W86" s="155" t="str">
        <f t="shared" si="50"/>
        <v/>
      </c>
      <c r="X86" s="155" t="str">
        <f t="shared" si="50"/>
        <v/>
      </c>
      <c r="Y86" s="155" t="str">
        <f t="shared" si="50"/>
        <v/>
      </c>
      <c r="Z86" s="155" t="str">
        <f t="shared" si="50"/>
        <v/>
      </c>
      <c r="AA86" s="155" t="str">
        <f t="shared" si="50"/>
        <v/>
      </c>
      <c r="AB86" s="155" t="str">
        <f t="shared" si="50"/>
        <v/>
      </c>
      <c r="AC86" s="155" t="str">
        <f t="shared" si="50"/>
        <v/>
      </c>
      <c r="AD86" s="155" t="str">
        <f t="shared" si="50"/>
        <v/>
      </c>
      <c r="AE86" s="155" t="str">
        <f t="shared" si="50"/>
        <v/>
      </c>
      <c r="AF86" s="155" t="str">
        <f t="shared" si="50"/>
        <v/>
      </c>
      <c r="AG86" s="155" t="str">
        <f t="shared" si="50"/>
        <v/>
      </c>
      <c r="AH86" s="155" t="str">
        <f t="shared" si="50"/>
        <v/>
      </c>
      <c r="AI86" s="155" t="str">
        <f t="shared" si="50"/>
        <v/>
      </c>
      <c r="AJ86" s="155" t="str">
        <f t="shared" si="50"/>
        <v/>
      </c>
      <c r="AK86" s="155" t="str">
        <f t="shared" si="50"/>
        <v/>
      </c>
      <c r="AL86" s="155" t="str">
        <f t="shared" si="50"/>
        <v/>
      </c>
      <c r="AM86" s="155" t="str">
        <f t="shared" si="50"/>
        <v/>
      </c>
      <c r="AN86" s="155" t="str">
        <f t="shared" si="50"/>
        <v/>
      </c>
      <c r="AO86" s="155"/>
      <c r="AP86" s="155"/>
      <c r="AQ86" s="155"/>
      <c r="AR86" s="155"/>
      <c r="AS86" s="155"/>
      <c r="AT86" s="155"/>
      <c r="AU86" s="155"/>
      <c r="AV86" s="155"/>
      <c r="AW86" s="155"/>
      <c r="AX86" s="155"/>
      <c r="AY86" s="155"/>
      <c r="AZ86" s="155"/>
      <c r="BA86" s="155"/>
      <c r="BB86" s="155"/>
      <c r="BC86" s="155"/>
      <c r="BD86" s="155"/>
      <c r="BE86" s="155"/>
      <c r="BF86" s="155"/>
      <c r="BG86" s="155"/>
      <c r="BH86" s="155" t="str">
        <f t="shared" ref="BH86:CM86" si="51">IF(AND(BH$5&gt;=$F18,BH$5&lt;=$G18),BH18,"")</f>
        <v/>
      </c>
      <c r="BI86" s="155" t="str">
        <f t="shared" si="51"/>
        <v/>
      </c>
      <c r="BJ86" s="155" t="str">
        <f t="shared" si="51"/>
        <v/>
      </c>
      <c r="BK86" s="155" t="str">
        <f t="shared" si="51"/>
        <v/>
      </c>
      <c r="BL86" s="155" t="str">
        <f t="shared" si="51"/>
        <v/>
      </c>
      <c r="BM86" s="155" t="str">
        <f t="shared" si="51"/>
        <v/>
      </c>
      <c r="BN86" s="155" t="str">
        <f t="shared" si="51"/>
        <v/>
      </c>
      <c r="BO86" s="155" t="str">
        <f t="shared" si="51"/>
        <v/>
      </c>
      <c r="BP86" s="155" t="str">
        <f t="shared" si="51"/>
        <v/>
      </c>
      <c r="BQ86" s="155" t="str">
        <f t="shared" si="51"/>
        <v/>
      </c>
      <c r="BR86" s="155" t="str">
        <f t="shared" si="51"/>
        <v/>
      </c>
      <c r="BS86" s="155" t="str">
        <f t="shared" si="51"/>
        <v/>
      </c>
      <c r="BT86" s="155" t="str">
        <f t="shared" si="51"/>
        <v/>
      </c>
      <c r="BU86" s="155" t="str">
        <f t="shared" si="51"/>
        <v/>
      </c>
      <c r="BV86" s="155" t="str">
        <f t="shared" si="51"/>
        <v/>
      </c>
      <c r="BW86" s="155" t="str">
        <f t="shared" si="51"/>
        <v/>
      </c>
      <c r="BX86" s="155" t="str">
        <f t="shared" si="51"/>
        <v/>
      </c>
      <c r="BY86" s="155" t="str">
        <f t="shared" si="51"/>
        <v/>
      </c>
      <c r="BZ86" s="155" t="str">
        <f t="shared" si="51"/>
        <v/>
      </c>
      <c r="CA86" s="155" t="str">
        <f t="shared" si="51"/>
        <v/>
      </c>
      <c r="CB86" s="155" t="str">
        <f t="shared" si="51"/>
        <v/>
      </c>
      <c r="CC86" s="155" t="str">
        <f t="shared" si="51"/>
        <v/>
      </c>
      <c r="CD86" s="155" t="str">
        <f t="shared" si="51"/>
        <v/>
      </c>
      <c r="CE86" s="155" t="str">
        <f t="shared" si="51"/>
        <v/>
      </c>
      <c r="CF86" s="155" t="str">
        <f t="shared" si="51"/>
        <v/>
      </c>
      <c r="CG86" s="155" t="str">
        <f t="shared" si="51"/>
        <v/>
      </c>
      <c r="CH86" s="155" t="str">
        <f t="shared" si="51"/>
        <v/>
      </c>
      <c r="CI86" s="155" t="str">
        <f t="shared" si="51"/>
        <v/>
      </c>
      <c r="CJ86" s="155" t="str">
        <f t="shared" si="51"/>
        <v/>
      </c>
      <c r="CK86" s="155" t="str">
        <f t="shared" si="51"/>
        <v/>
      </c>
      <c r="CL86" s="155" t="str">
        <f t="shared" si="51"/>
        <v/>
      </c>
      <c r="CM86" s="155" t="str">
        <f t="shared" si="51"/>
        <v/>
      </c>
      <c r="CN86" s="155" t="str">
        <f t="shared" ref="CN86:DG86" si="52">IF(AND(CN$5&gt;=$F18,CN$5&lt;=$G18),CN18,"")</f>
        <v/>
      </c>
      <c r="CO86" s="155" t="str">
        <f t="shared" si="52"/>
        <v/>
      </c>
      <c r="CP86" s="155" t="str">
        <f t="shared" si="52"/>
        <v/>
      </c>
      <c r="CQ86" s="155" t="str">
        <f t="shared" si="52"/>
        <v/>
      </c>
      <c r="CR86" s="155" t="str">
        <f t="shared" si="52"/>
        <v/>
      </c>
      <c r="CS86" s="155" t="str">
        <f t="shared" si="52"/>
        <v/>
      </c>
      <c r="CT86" s="155" t="str">
        <f t="shared" si="52"/>
        <v/>
      </c>
      <c r="CU86" s="155" t="str">
        <f t="shared" si="52"/>
        <v/>
      </c>
      <c r="CV86" s="155" t="str">
        <f t="shared" si="52"/>
        <v/>
      </c>
      <c r="CW86" s="155" t="str">
        <f t="shared" si="52"/>
        <v/>
      </c>
      <c r="CX86" s="155" t="str">
        <f t="shared" si="52"/>
        <v/>
      </c>
      <c r="CY86" s="155" t="str">
        <f t="shared" si="52"/>
        <v/>
      </c>
      <c r="CZ86" s="155" t="str">
        <f t="shared" si="52"/>
        <v/>
      </c>
      <c r="DA86" s="155" t="str">
        <f t="shared" si="52"/>
        <v/>
      </c>
      <c r="DB86" s="155" t="str">
        <f t="shared" si="52"/>
        <v/>
      </c>
      <c r="DC86" s="155" t="str">
        <f t="shared" si="52"/>
        <v/>
      </c>
      <c r="DD86" s="155" t="str">
        <f t="shared" si="52"/>
        <v/>
      </c>
      <c r="DE86" s="155" t="str">
        <f t="shared" si="52"/>
        <v/>
      </c>
      <c r="DF86" s="155" t="str">
        <f t="shared" si="52"/>
        <v/>
      </c>
      <c r="DG86" s="155" t="str">
        <f t="shared" si="52"/>
        <v/>
      </c>
      <c r="DH86" s="156"/>
      <c r="DI86" s="152"/>
      <c r="DJ86" s="152"/>
      <c r="DK86" s="152"/>
      <c r="DL86" s="152"/>
      <c r="DM86" s="152"/>
    </row>
    <row r="87" spans="1:117" x14ac:dyDescent="0.25">
      <c r="A87" s="151" t="s">
        <v>102</v>
      </c>
      <c r="B87" s="151" t="s">
        <v>103</v>
      </c>
      <c r="C87" s="151" t="s">
        <v>100</v>
      </c>
      <c r="D87" s="151" t="s">
        <v>101</v>
      </c>
      <c r="E87" s="153" t="s">
        <v>76</v>
      </c>
      <c r="F87" s="154">
        <v>1951</v>
      </c>
      <c r="G87" s="154">
        <v>1964</v>
      </c>
      <c r="H87" s="134"/>
      <c r="I87" s="155" t="str">
        <f t="shared" ref="I87:AN87" si="53">IF(AND(I$5&gt;=$F19,I$5&lt;=$G19),I19,"")</f>
        <v/>
      </c>
      <c r="J87" s="155" t="str">
        <f t="shared" si="53"/>
        <v/>
      </c>
      <c r="K87" s="155" t="str">
        <f t="shared" si="53"/>
        <v/>
      </c>
      <c r="L87" s="155" t="str">
        <f t="shared" si="53"/>
        <v/>
      </c>
      <c r="M87" s="155" t="str">
        <f t="shared" si="53"/>
        <v/>
      </c>
      <c r="N87" s="155" t="str">
        <f t="shared" si="53"/>
        <v/>
      </c>
      <c r="O87" s="155" t="str">
        <f t="shared" si="53"/>
        <v/>
      </c>
      <c r="P87" s="155" t="str">
        <f t="shared" si="53"/>
        <v/>
      </c>
      <c r="Q87" s="155" t="str">
        <f t="shared" si="53"/>
        <v/>
      </c>
      <c r="R87" s="155" t="str">
        <f t="shared" si="53"/>
        <v/>
      </c>
      <c r="S87" s="155" t="str">
        <f t="shared" si="53"/>
        <v/>
      </c>
      <c r="T87" s="155" t="str">
        <f t="shared" si="53"/>
        <v/>
      </c>
      <c r="U87" s="155" t="str">
        <f t="shared" si="53"/>
        <v/>
      </c>
      <c r="V87" s="155" t="str">
        <f t="shared" si="53"/>
        <v/>
      </c>
      <c r="W87" s="155" t="str">
        <f t="shared" si="53"/>
        <v/>
      </c>
      <c r="X87" s="155" t="str">
        <f t="shared" si="53"/>
        <v/>
      </c>
      <c r="Y87" s="155" t="str">
        <f t="shared" si="53"/>
        <v/>
      </c>
      <c r="Z87" s="155" t="str">
        <f t="shared" si="53"/>
        <v/>
      </c>
      <c r="AA87" s="155" t="str">
        <f t="shared" si="53"/>
        <v/>
      </c>
      <c r="AB87" s="155" t="str">
        <f t="shared" si="53"/>
        <v/>
      </c>
      <c r="AC87" s="155" t="str">
        <f t="shared" si="53"/>
        <v/>
      </c>
      <c r="AD87" s="155" t="str">
        <f t="shared" si="53"/>
        <v/>
      </c>
      <c r="AE87" s="155" t="str">
        <f t="shared" si="53"/>
        <v/>
      </c>
      <c r="AF87" s="155" t="str">
        <f t="shared" si="53"/>
        <v/>
      </c>
      <c r="AG87" s="155" t="str">
        <f t="shared" si="53"/>
        <v/>
      </c>
      <c r="AH87" s="155" t="str">
        <f t="shared" si="53"/>
        <v/>
      </c>
      <c r="AI87" s="155" t="str">
        <f t="shared" si="53"/>
        <v/>
      </c>
      <c r="AJ87" s="155" t="str">
        <f t="shared" si="53"/>
        <v/>
      </c>
      <c r="AK87" s="155" t="str">
        <f t="shared" si="53"/>
        <v/>
      </c>
      <c r="AL87" s="155" t="str">
        <f t="shared" si="53"/>
        <v/>
      </c>
      <c r="AM87" s="155" t="str">
        <f t="shared" si="53"/>
        <v/>
      </c>
      <c r="AN87" s="155" t="str">
        <f t="shared" si="53"/>
        <v/>
      </c>
      <c r="AO87" s="155"/>
      <c r="AP87" s="155"/>
      <c r="AQ87" s="155"/>
      <c r="AR87" s="155"/>
      <c r="AS87" s="155"/>
      <c r="AT87" s="155"/>
      <c r="AU87" s="155"/>
      <c r="AV87" s="155"/>
      <c r="AW87" s="155"/>
      <c r="AX87" s="155"/>
      <c r="AY87" s="155"/>
      <c r="AZ87" s="155"/>
      <c r="BA87" s="155"/>
      <c r="BB87" s="155"/>
      <c r="BC87" s="155"/>
      <c r="BD87" s="155"/>
      <c r="BE87" s="155"/>
      <c r="BF87" s="155"/>
      <c r="BG87" s="155"/>
      <c r="BH87" s="155" t="str">
        <f t="shared" ref="BH87:CM87" si="54">IF(AND(BH$5&gt;=$F19,BH$5&lt;=$G19),BH19,"")</f>
        <v/>
      </c>
      <c r="BI87" s="155" t="str">
        <f t="shared" si="54"/>
        <v/>
      </c>
      <c r="BJ87" s="155" t="str">
        <f t="shared" si="54"/>
        <v/>
      </c>
      <c r="BK87" s="155" t="str">
        <f t="shared" si="54"/>
        <v/>
      </c>
      <c r="BL87" s="155" t="str">
        <f t="shared" si="54"/>
        <v/>
      </c>
      <c r="BM87" s="155" t="str">
        <f t="shared" si="54"/>
        <v/>
      </c>
      <c r="BN87" s="155" t="str">
        <f t="shared" si="54"/>
        <v/>
      </c>
      <c r="BO87" s="155" t="str">
        <f t="shared" si="54"/>
        <v/>
      </c>
      <c r="BP87" s="155" t="str">
        <f t="shared" si="54"/>
        <v/>
      </c>
      <c r="BQ87" s="155" t="str">
        <f t="shared" si="54"/>
        <v/>
      </c>
      <c r="BR87" s="155" t="str">
        <f t="shared" si="54"/>
        <v/>
      </c>
      <c r="BS87" s="155" t="str">
        <f t="shared" si="54"/>
        <v/>
      </c>
      <c r="BT87" s="155" t="str">
        <f t="shared" si="54"/>
        <v/>
      </c>
      <c r="BU87" s="155" t="str">
        <f t="shared" si="54"/>
        <v/>
      </c>
      <c r="BV87" s="155" t="str">
        <f t="shared" si="54"/>
        <v/>
      </c>
      <c r="BW87" s="155" t="str">
        <f t="shared" si="54"/>
        <v/>
      </c>
      <c r="BX87" s="155" t="str">
        <f t="shared" si="54"/>
        <v/>
      </c>
      <c r="BY87" s="155" t="str">
        <f t="shared" si="54"/>
        <v/>
      </c>
      <c r="BZ87" s="155" t="str">
        <f t="shared" si="54"/>
        <v/>
      </c>
      <c r="CA87" s="155" t="str">
        <f t="shared" si="54"/>
        <v/>
      </c>
      <c r="CB87" s="155" t="str">
        <f t="shared" si="54"/>
        <v/>
      </c>
      <c r="CC87" s="155" t="str">
        <f t="shared" si="54"/>
        <v/>
      </c>
      <c r="CD87" s="155" t="str">
        <f t="shared" si="54"/>
        <v/>
      </c>
      <c r="CE87" s="155" t="str">
        <f t="shared" si="54"/>
        <v/>
      </c>
      <c r="CF87" s="155" t="str">
        <f t="shared" si="54"/>
        <v/>
      </c>
      <c r="CG87" s="155" t="str">
        <f t="shared" si="54"/>
        <v/>
      </c>
      <c r="CH87" s="155" t="str">
        <f t="shared" si="54"/>
        <v/>
      </c>
      <c r="CI87" s="155" t="str">
        <f t="shared" si="54"/>
        <v/>
      </c>
      <c r="CJ87" s="155" t="str">
        <f t="shared" si="54"/>
        <v/>
      </c>
      <c r="CK87" s="155" t="str">
        <f t="shared" si="54"/>
        <v/>
      </c>
      <c r="CL87" s="155" t="str">
        <f t="shared" si="54"/>
        <v/>
      </c>
      <c r="CM87" s="155" t="str">
        <f t="shared" si="54"/>
        <v/>
      </c>
      <c r="CN87" s="155" t="str">
        <f t="shared" ref="CN87:DG87" si="55">IF(AND(CN$5&gt;=$F19,CN$5&lt;=$G19),CN19,"")</f>
        <v/>
      </c>
      <c r="CO87" s="155" t="str">
        <f t="shared" si="55"/>
        <v/>
      </c>
      <c r="CP87" s="155" t="str">
        <f t="shared" si="55"/>
        <v/>
      </c>
      <c r="CQ87" s="155" t="str">
        <f t="shared" si="55"/>
        <v/>
      </c>
      <c r="CR87" s="155" t="str">
        <f t="shared" si="55"/>
        <v/>
      </c>
      <c r="CS87" s="155" t="str">
        <f t="shared" si="55"/>
        <v/>
      </c>
      <c r="CT87" s="155" t="str">
        <f t="shared" si="55"/>
        <v/>
      </c>
      <c r="CU87" s="155" t="str">
        <f t="shared" si="55"/>
        <v/>
      </c>
      <c r="CV87" s="155" t="str">
        <f t="shared" si="55"/>
        <v/>
      </c>
      <c r="CW87" s="155" t="str">
        <f t="shared" si="55"/>
        <v/>
      </c>
      <c r="CX87" s="155" t="str">
        <f t="shared" si="55"/>
        <v/>
      </c>
      <c r="CY87" s="155" t="str">
        <f t="shared" si="55"/>
        <v/>
      </c>
      <c r="CZ87" s="155" t="str">
        <f t="shared" si="55"/>
        <v/>
      </c>
      <c r="DA87" s="155" t="str">
        <f t="shared" si="55"/>
        <v/>
      </c>
      <c r="DB87" s="155" t="str">
        <f t="shared" si="55"/>
        <v/>
      </c>
      <c r="DC87" s="155" t="str">
        <f t="shared" si="55"/>
        <v/>
      </c>
      <c r="DD87" s="155" t="str">
        <f t="shared" si="55"/>
        <v/>
      </c>
      <c r="DE87" s="155" t="str">
        <f t="shared" si="55"/>
        <v/>
      </c>
      <c r="DF87" s="155" t="str">
        <f t="shared" si="55"/>
        <v/>
      </c>
      <c r="DG87" s="155" t="str">
        <f t="shared" si="55"/>
        <v/>
      </c>
      <c r="DH87" s="156"/>
      <c r="DI87" s="152"/>
      <c r="DJ87" s="152"/>
      <c r="DK87" s="152"/>
      <c r="DL87" s="152"/>
      <c r="DM87" s="152"/>
    </row>
    <row r="88" spans="1:117" x14ac:dyDescent="0.25">
      <c r="A88" s="151" t="s">
        <v>104</v>
      </c>
      <c r="B88" s="151" t="s">
        <v>105</v>
      </c>
      <c r="C88" s="151" t="s">
        <v>100</v>
      </c>
      <c r="D88" s="151" t="s">
        <v>101</v>
      </c>
      <c r="E88" s="153" t="s">
        <v>76</v>
      </c>
      <c r="F88" s="154">
        <v>1951</v>
      </c>
      <c r="G88" s="154">
        <v>1964</v>
      </c>
      <c r="H88" s="134"/>
      <c r="I88" s="155" t="str">
        <f t="shared" ref="I88:AN88" si="56">IF(AND(I$5&gt;=$F20,I$5&lt;=$G20),I20,"")</f>
        <v/>
      </c>
      <c r="J88" s="155" t="str">
        <f t="shared" si="56"/>
        <v/>
      </c>
      <c r="K88" s="155" t="str">
        <f t="shared" si="56"/>
        <v/>
      </c>
      <c r="L88" s="155" t="str">
        <f t="shared" si="56"/>
        <v/>
      </c>
      <c r="M88" s="155" t="str">
        <f t="shared" si="56"/>
        <v/>
      </c>
      <c r="N88" s="155" t="str">
        <f t="shared" si="56"/>
        <v/>
      </c>
      <c r="O88" s="155" t="str">
        <f t="shared" si="56"/>
        <v/>
      </c>
      <c r="P88" s="155" t="str">
        <f t="shared" si="56"/>
        <v/>
      </c>
      <c r="Q88" s="155" t="str">
        <f t="shared" si="56"/>
        <v/>
      </c>
      <c r="R88" s="155" t="str">
        <f t="shared" si="56"/>
        <v/>
      </c>
      <c r="S88" s="155" t="str">
        <f t="shared" si="56"/>
        <v/>
      </c>
      <c r="T88" s="155" t="str">
        <f t="shared" si="56"/>
        <v/>
      </c>
      <c r="U88" s="155" t="str">
        <f t="shared" si="56"/>
        <v/>
      </c>
      <c r="V88" s="155" t="str">
        <f t="shared" si="56"/>
        <v/>
      </c>
      <c r="W88" s="155" t="str">
        <f t="shared" si="56"/>
        <v/>
      </c>
      <c r="X88" s="155" t="str">
        <f t="shared" si="56"/>
        <v/>
      </c>
      <c r="Y88" s="155" t="str">
        <f t="shared" si="56"/>
        <v/>
      </c>
      <c r="Z88" s="155" t="str">
        <f t="shared" si="56"/>
        <v/>
      </c>
      <c r="AA88" s="155" t="str">
        <f t="shared" si="56"/>
        <v/>
      </c>
      <c r="AB88" s="155" t="str">
        <f t="shared" si="56"/>
        <v/>
      </c>
      <c r="AC88" s="155" t="str">
        <f t="shared" si="56"/>
        <v/>
      </c>
      <c r="AD88" s="155" t="str">
        <f t="shared" si="56"/>
        <v/>
      </c>
      <c r="AE88" s="155" t="str">
        <f t="shared" si="56"/>
        <v/>
      </c>
      <c r="AF88" s="155" t="str">
        <f t="shared" si="56"/>
        <v/>
      </c>
      <c r="AG88" s="155" t="str">
        <f t="shared" si="56"/>
        <v/>
      </c>
      <c r="AH88" s="155" t="str">
        <f t="shared" si="56"/>
        <v/>
      </c>
      <c r="AI88" s="155" t="str">
        <f t="shared" si="56"/>
        <v/>
      </c>
      <c r="AJ88" s="155" t="str">
        <f t="shared" si="56"/>
        <v/>
      </c>
      <c r="AK88" s="155" t="str">
        <f t="shared" si="56"/>
        <v/>
      </c>
      <c r="AL88" s="155" t="str">
        <f t="shared" si="56"/>
        <v/>
      </c>
      <c r="AM88" s="155" t="str">
        <f t="shared" si="56"/>
        <v/>
      </c>
      <c r="AN88" s="155" t="str">
        <f t="shared" si="56"/>
        <v/>
      </c>
      <c r="AO88" s="155"/>
      <c r="AP88" s="155"/>
      <c r="AQ88" s="155"/>
      <c r="AR88" s="155"/>
      <c r="AS88" s="155"/>
      <c r="AT88" s="155"/>
      <c r="AU88" s="155"/>
      <c r="AV88" s="155"/>
      <c r="AW88" s="155"/>
      <c r="AX88" s="155"/>
      <c r="AY88" s="155"/>
      <c r="AZ88" s="155"/>
      <c r="BA88" s="155"/>
      <c r="BB88" s="155"/>
      <c r="BC88" s="155"/>
      <c r="BD88" s="155"/>
      <c r="BE88" s="155"/>
      <c r="BF88" s="155"/>
      <c r="BG88" s="155"/>
      <c r="BH88" s="155" t="str">
        <f t="shared" ref="BH88:CM88" si="57">IF(AND(BH$5&gt;=$F20,BH$5&lt;=$G20),BH20,"")</f>
        <v/>
      </c>
      <c r="BI88" s="155" t="str">
        <f t="shared" si="57"/>
        <v/>
      </c>
      <c r="BJ88" s="155" t="str">
        <f t="shared" si="57"/>
        <v/>
      </c>
      <c r="BK88" s="155" t="str">
        <f t="shared" si="57"/>
        <v/>
      </c>
      <c r="BL88" s="155" t="str">
        <f t="shared" si="57"/>
        <v/>
      </c>
      <c r="BM88" s="155" t="str">
        <f t="shared" si="57"/>
        <v/>
      </c>
      <c r="BN88" s="155" t="str">
        <f t="shared" si="57"/>
        <v/>
      </c>
      <c r="BO88" s="155" t="str">
        <f t="shared" si="57"/>
        <v/>
      </c>
      <c r="BP88" s="155" t="str">
        <f t="shared" si="57"/>
        <v/>
      </c>
      <c r="BQ88" s="155" t="str">
        <f t="shared" si="57"/>
        <v/>
      </c>
      <c r="BR88" s="155" t="str">
        <f t="shared" si="57"/>
        <v/>
      </c>
      <c r="BS88" s="155" t="str">
        <f t="shared" si="57"/>
        <v/>
      </c>
      <c r="BT88" s="155" t="str">
        <f t="shared" si="57"/>
        <v/>
      </c>
      <c r="BU88" s="155" t="str">
        <f t="shared" si="57"/>
        <v/>
      </c>
      <c r="BV88" s="155" t="str">
        <f t="shared" si="57"/>
        <v/>
      </c>
      <c r="BW88" s="155" t="str">
        <f t="shared" si="57"/>
        <v/>
      </c>
      <c r="BX88" s="155" t="str">
        <f t="shared" si="57"/>
        <v/>
      </c>
      <c r="BY88" s="155" t="str">
        <f t="shared" si="57"/>
        <v/>
      </c>
      <c r="BZ88" s="155" t="str">
        <f t="shared" si="57"/>
        <v/>
      </c>
      <c r="CA88" s="155" t="str">
        <f t="shared" si="57"/>
        <v/>
      </c>
      <c r="CB88" s="155" t="str">
        <f t="shared" si="57"/>
        <v/>
      </c>
      <c r="CC88" s="155" t="str">
        <f t="shared" si="57"/>
        <v/>
      </c>
      <c r="CD88" s="155" t="str">
        <f t="shared" si="57"/>
        <v/>
      </c>
      <c r="CE88" s="155" t="str">
        <f t="shared" si="57"/>
        <v/>
      </c>
      <c r="CF88" s="155" t="str">
        <f t="shared" si="57"/>
        <v/>
      </c>
      <c r="CG88" s="155" t="str">
        <f t="shared" si="57"/>
        <v/>
      </c>
      <c r="CH88" s="155" t="str">
        <f t="shared" si="57"/>
        <v/>
      </c>
      <c r="CI88" s="155" t="str">
        <f t="shared" si="57"/>
        <v/>
      </c>
      <c r="CJ88" s="155" t="str">
        <f t="shared" si="57"/>
        <v/>
      </c>
      <c r="CK88" s="155" t="str">
        <f t="shared" si="57"/>
        <v/>
      </c>
      <c r="CL88" s="155" t="str">
        <f t="shared" si="57"/>
        <v/>
      </c>
      <c r="CM88" s="155" t="str">
        <f t="shared" si="57"/>
        <v/>
      </c>
      <c r="CN88" s="155" t="str">
        <f t="shared" ref="CN88:DG88" si="58">IF(AND(CN$5&gt;=$F20,CN$5&lt;=$G20),CN20,"")</f>
        <v/>
      </c>
      <c r="CO88" s="155" t="str">
        <f t="shared" si="58"/>
        <v/>
      </c>
      <c r="CP88" s="155" t="str">
        <f t="shared" si="58"/>
        <v/>
      </c>
      <c r="CQ88" s="155" t="str">
        <f t="shared" si="58"/>
        <v/>
      </c>
      <c r="CR88" s="155" t="str">
        <f t="shared" si="58"/>
        <v/>
      </c>
      <c r="CS88" s="155" t="str">
        <f t="shared" si="58"/>
        <v/>
      </c>
      <c r="CT88" s="155" t="str">
        <f t="shared" si="58"/>
        <v/>
      </c>
      <c r="CU88" s="155" t="str">
        <f t="shared" si="58"/>
        <v/>
      </c>
      <c r="CV88" s="155" t="str">
        <f t="shared" si="58"/>
        <v/>
      </c>
      <c r="CW88" s="155" t="str">
        <f t="shared" si="58"/>
        <v/>
      </c>
      <c r="CX88" s="155" t="str">
        <f t="shared" si="58"/>
        <v/>
      </c>
      <c r="CY88" s="155" t="str">
        <f t="shared" si="58"/>
        <v/>
      </c>
      <c r="CZ88" s="155" t="str">
        <f t="shared" si="58"/>
        <v/>
      </c>
      <c r="DA88" s="155" t="str">
        <f t="shared" si="58"/>
        <v/>
      </c>
      <c r="DB88" s="155" t="str">
        <f t="shared" si="58"/>
        <v/>
      </c>
      <c r="DC88" s="155" t="str">
        <f t="shared" si="58"/>
        <v/>
      </c>
      <c r="DD88" s="155" t="str">
        <f t="shared" si="58"/>
        <v/>
      </c>
      <c r="DE88" s="155" t="str">
        <f t="shared" si="58"/>
        <v/>
      </c>
      <c r="DF88" s="155" t="str">
        <f t="shared" si="58"/>
        <v/>
      </c>
      <c r="DG88" s="155" t="str">
        <f t="shared" si="58"/>
        <v/>
      </c>
      <c r="DH88" s="156"/>
      <c r="DI88" s="152"/>
      <c r="DJ88" s="152"/>
      <c r="DK88" s="152"/>
      <c r="DL88" s="152"/>
      <c r="DM88" s="152"/>
    </row>
    <row r="89" spans="1:117" x14ac:dyDescent="0.25">
      <c r="A89" s="151" t="s">
        <v>106</v>
      </c>
      <c r="B89" s="151" t="s">
        <v>105</v>
      </c>
      <c r="C89" s="151" t="s">
        <v>100</v>
      </c>
      <c r="D89" s="151" t="s">
        <v>101</v>
      </c>
      <c r="E89" s="153" t="s">
        <v>76</v>
      </c>
      <c r="F89" s="154">
        <v>1951</v>
      </c>
      <c r="G89" s="154">
        <v>1964</v>
      </c>
      <c r="H89" s="134"/>
      <c r="I89" s="155" t="str">
        <f t="shared" ref="I89:AN89" si="59">IF(AND(I$5&gt;=$F21,I$5&lt;=$G21),I21,"")</f>
        <v/>
      </c>
      <c r="J89" s="155" t="str">
        <f t="shared" si="59"/>
        <v/>
      </c>
      <c r="K89" s="155" t="str">
        <f t="shared" si="59"/>
        <v/>
      </c>
      <c r="L89" s="155" t="str">
        <f t="shared" si="59"/>
        <v/>
      </c>
      <c r="M89" s="155" t="str">
        <f t="shared" si="59"/>
        <v/>
      </c>
      <c r="N89" s="155" t="str">
        <f t="shared" si="59"/>
        <v/>
      </c>
      <c r="O89" s="155" t="str">
        <f t="shared" si="59"/>
        <v/>
      </c>
      <c r="P89" s="155" t="str">
        <f t="shared" si="59"/>
        <v/>
      </c>
      <c r="Q89" s="155" t="str">
        <f t="shared" si="59"/>
        <v/>
      </c>
      <c r="R89" s="155" t="str">
        <f t="shared" si="59"/>
        <v/>
      </c>
      <c r="S89" s="155" t="str">
        <f t="shared" si="59"/>
        <v/>
      </c>
      <c r="T89" s="155" t="str">
        <f t="shared" si="59"/>
        <v/>
      </c>
      <c r="U89" s="155" t="str">
        <f t="shared" si="59"/>
        <v/>
      </c>
      <c r="V89" s="155" t="str">
        <f t="shared" si="59"/>
        <v/>
      </c>
      <c r="W89" s="155" t="str">
        <f t="shared" si="59"/>
        <v/>
      </c>
      <c r="X89" s="155" t="str">
        <f t="shared" si="59"/>
        <v/>
      </c>
      <c r="Y89" s="155" t="str">
        <f t="shared" si="59"/>
        <v/>
      </c>
      <c r="Z89" s="155" t="str">
        <f t="shared" si="59"/>
        <v/>
      </c>
      <c r="AA89" s="155" t="str">
        <f t="shared" si="59"/>
        <v/>
      </c>
      <c r="AB89" s="155" t="str">
        <f t="shared" si="59"/>
        <v/>
      </c>
      <c r="AC89" s="155" t="str">
        <f t="shared" si="59"/>
        <v/>
      </c>
      <c r="AD89" s="155" t="str">
        <f t="shared" si="59"/>
        <v/>
      </c>
      <c r="AE89" s="155" t="str">
        <f t="shared" si="59"/>
        <v/>
      </c>
      <c r="AF89" s="155" t="str">
        <f t="shared" si="59"/>
        <v/>
      </c>
      <c r="AG89" s="155" t="str">
        <f t="shared" si="59"/>
        <v/>
      </c>
      <c r="AH89" s="155" t="str">
        <f t="shared" si="59"/>
        <v/>
      </c>
      <c r="AI89" s="155" t="str">
        <f t="shared" si="59"/>
        <v/>
      </c>
      <c r="AJ89" s="155" t="str">
        <f t="shared" si="59"/>
        <v/>
      </c>
      <c r="AK89" s="155" t="str">
        <f t="shared" si="59"/>
        <v/>
      </c>
      <c r="AL89" s="155" t="str">
        <f t="shared" si="59"/>
        <v/>
      </c>
      <c r="AM89" s="155" t="str">
        <f t="shared" si="59"/>
        <v/>
      </c>
      <c r="AN89" s="155" t="str">
        <f t="shared" si="59"/>
        <v/>
      </c>
      <c r="AO89" s="155"/>
      <c r="AP89" s="155"/>
      <c r="AQ89" s="155"/>
      <c r="AR89" s="155"/>
      <c r="AS89" s="155"/>
      <c r="AT89" s="155"/>
      <c r="AU89" s="155"/>
      <c r="AV89" s="155"/>
      <c r="AW89" s="155"/>
      <c r="AX89" s="155"/>
      <c r="AY89" s="155"/>
      <c r="AZ89" s="155"/>
      <c r="BA89" s="155"/>
      <c r="BB89" s="155"/>
      <c r="BC89" s="155"/>
      <c r="BD89" s="155"/>
      <c r="BE89" s="155"/>
      <c r="BF89" s="155"/>
      <c r="BG89" s="155"/>
      <c r="BH89" s="155" t="str">
        <f t="shared" ref="BH89:CM89" si="60">IF(AND(BH$5&gt;=$F21,BH$5&lt;=$G21),BH21,"")</f>
        <v/>
      </c>
      <c r="BI89" s="155" t="str">
        <f t="shared" si="60"/>
        <v/>
      </c>
      <c r="BJ89" s="155" t="str">
        <f t="shared" si="60"/>
        <v/>
      </c>
      <c r="BK89" s="155" t="str">
        <f t="shared" si="60"/>
        <v/>
      </c>
      <c r="BL89" s="155" t="str">
        <f t="shared" si="60"/>
        <v/>
      </c>
      <c r="BM89" s="155" t="str">
        <f t="shared" si="60"/>
        <v/>
      </c>
      <c r="BN89" s="155" t="str">
        <f t="shared" si="60"/>
        <v/>
      </c>
      <c r="BO89" s="155" t="str">
        <f t="shared" si="60"/>
        <v/>
      </c>
      <c r="BP89" s="155" t="str">
        <f t="shared" si="60"/>
        <v/>
      </c>
      <c r="BQ89" s="155" t="str">
        <f t="shared" si="60"/>
        <v/>
      </c>
      <c r="BR89" s="155" t="str">
        <f t="shared" si="60"/>
        <v/>
      </c>
      <c r="BS89" s="155" t="str">
        <f t="shared" si="60"/>
        <v/>
      </c>
      <c r="BT89" s="155" t="str">
        <f t="shared" si="60"/>
        <v/>
      </c>
      <c r="BU89" s="155" t="str">
        <f t="shared" si="60"/>
        <v/>
      </c>
      <c r="BV89" s="155" t="str">
        <f t="shared" si="60"/>
        <v/>
      </c>
      <c r="BW89" s="155" t="str">
        <f t="shared" si="60"/>
        <v/>
      </c>
      <c r="BX89" s="155" t="str">
        <f t="shared" si="60"/>
        <v/>
      </c>
      <c r="BY89" s="155" t="str">
        <f t="shared" si="60"/>
        <v/>
      </c>
      <c r="BZ89" s="155" t="str">
        <f t="shared" si="60"/>
        <v/>
      </c>
      <c r="CA89" s="155" t="str">
        <f t="shared" si="60"/>
        <v/>
      </c>
      <c r="CB89" s="155" t="str">
        <f t="shared" si="60"/>
        <v/>
      </c>
      <c r="CC89" s="155" t="str">
        <f t="shared" si="60"/>
        <v/>
      </c>
      <c r="CD89" s="155" t="str">
        <f t="shared" si="60"/>
        <v/>
      </c>
      <c r="CE89" s="155" t="str">
        <f t="shared" si="60"/>
        <v/>
      </c>
      <c r="CF89" s="155" t="str">
        <f t="shared" si="60"/>
        <v/>
      </c>
      <c r="CG89" s="155" t="str">
        <f t="shared" si="60"/>
        <v/>
      </c>
      <c r="CH89" s="155" t="str">
        <f t="shared" si="60"/>
        <v/>
      </c>
      <c r="CI89" s="155" t="str">
        <f t="shared" si="60"/>
        <v/>
      </c>
      <c r="CJ89" s="155" t="str">
        <f t="shared" si="60"/>
        <v/>
      </c>
      <c r="CK89" s="155" t="str">
        <f t="shared" si="60"/>
        <v/>
      </c>
      <c r="CL89" s="155" t="str">
        <f t="shared" si="60"/>
        <v/>
      </c>
      <c r="CM89" s="155" t="str">
        <f t="shared" si="60"/>
        <v/>
      </c>
      <c r="CN89" s="155" t="str">
        <f t="shared" ref="CN89:DG89" si="61">IF(AND(CN$5&gt;=$F21,CN$5&lt;=$G21),CN21,"")</f>
        <v/>
      </c>
      <c r="CO89" s="155" t="str">
        <f t="shared" si="61"/>
        <v/>
      </c>
      <c r="CP89" s="155" t="str">
        <f t="shared" si="61"/>
        <v/>
      </c>
      <c r="CQ89" s="155" t="str">
        <f t="shared" si="61"/>
        <v/>
      </c>
      <c r="CR89" s="155" t="str">
        <f t="shared" si="61"/>
        <v/>
      </c>
      <c r="CS89" s="155" t="str">
        <f t="shared" si="61"/>
        <v/>
      </c>
      <c r="CT89" s="155" t="str">
        <f t="shared" si="61"/>
        <v/>
      </c>
      <c r="CU89" s="155" t="str">
        <f t="shared" si="61"/>
        <v/>
      </c>
      <c r="CV89" s="155" t="str">
        <f t="shared" si="61"/>
        <v/>
      </c>
      <c r="CW89" s="155" t="str">
        <f t="shared" si="61"/>
        <v/>
      </c>
      <c r="CX89" s="155" t="str">
        <f t="shared" si="61"/>
        <v/>
      </c>
      <c r="CY89" s="155" t="str">
        <f t="shared" si="61"/>
        <v/>
      </c>
      <c r="CZ89" s="155" t="str">
        <f t="shared" si="61"/>
        <v/>
      </c>
      <c r="DA89" s="155" t="str">
        <f t="shared" si="61"/>
        <v/>
      </c>
      <c r="DB89" s="155" t="str">
        <f t="shared" si="61"/>
        <v/>
      </c>
      <c r="DC89" s="155" t="str">
        <f t="shared" si="61"/>
        <v/>
      </c>
      <c r="DD89" s="155" t="str">
        <f t="shared" si="61"/>
        <v/>
      </c>
      <c r="DE89" s="155" t="str">
        <f t="shared" si="61"/>
        <v/>
      </c>
      <c r="DF89" s="155" t="str">
        <f t="shared" si="61"/>
        <v/>
      </c>
      <c r="DG89" s="155" t="str">
        <f t="shared" si="61"/>
        <v/>
      </c>
      <c r="DH89" s="156"/>
      <c r="DI89" s="152"/>
      <c r="DJ89" s="152"/>
      <c r="DK89" s="152"/>
      <c r="DL89" s="152"/>
      <c r="DM89" s="152"/>
    </row>
    <row r="90" spans="1:117" x14ac:dyDescent="0.25">
      <c r="A90" s="151" t="s">
        <v>409</v>
      </c>
      <c r="B90" s="151" t="s">
        <v>103</v>
      </c>
      <c r="C90" s="151" t="s">
        <v>100</v>
      </c>
      <c r="D90" s="151" t="s">
        <v>101</v>
      </c>
      <c r="E90" s="153" t="s">
        <v>76</v>
      </c>
      <c r="F90" s="154">
        <v>1951</v>
      </c>
      <c r="G90" s="154">
        <v>1964</v>
      </c>
      <c r="H90" s="134"/>
      <c r="I90" s="155" t="str">
        <f t="shared" ref="I90:AN90" si="62">IF(AND(I$5&gt;=$F22,I$5&lt;=$G22),I22,"")</f>
        <v/>
      </c>
      <c r="J90" s="155" t="str">
        <f t="shared" si="62"/>
        <v/>
      </c>
      <c r="K90" s="155" t="str">
        <f t="shared" si="62"/>
        <v/>
      </c>
      <c r="L90" s="155" t="str">
        <f t="shared" si="62"/>
        <v/>
      </c>
      <c r="M90" s="155" t="str">
        <f t="shared" si="62"/>
        <v/>
      </c>
      <c r="N90" s="155" t="str">
        <f t="shared" si="62"/>
        <v/>
      </c>
      <c r="O90" s="155" t="str">
        <f t="shared" si="62"/>
        <v/>
      </c>
      <c r="P90" s="155" t="str">
        <f t="shared" si="62"/>
        <v/>
      </c>
      <c r="Q90" s="155" t="str">
        <f t="shared" si="62"/>
        <v/>
      </c>
      <c r="R90" s="155" t="str">
        <f t="shared" si="62"/>
        <v/>
      </c>
      <c r="S90" s="155" t="str">
        <f t="shared" si="62"/>
        <v/>
      </c>
      <c r="T90" s="155" t="str">
        <f t="shared" si="62"/>
        <v/>
      </c>
      <c r="U90" s="155" t="str">
        <f t="shared" si="62"/>
        <v/>
      </c>
      <c r="V90" s="155" t="str">
        <f t="shared" si="62"/>
        <v/>
      </c>
      <c r="W90" s="155" t="str">
        <f t="shared" si="62"/>
        <v/>
      </c>
      <c r="X90" s="155" t="str">
        <f t="shared" si="62"/>
        <v/>
      </c>
      <c r="Y90" s="155" t="str">
        <f t="shared" si="62"/>
        <v/>
      </c>
      <c r="Z90" s="155" t="str">
        <f t="shared" si="62"/>
        <v/>
      </c>
      <c r="AA90" s="155" t="str">
        <f t="shared" si="62"/>
        <v/>
      </c>
      <c r="AB90" s="155" t="str">
        <f t="shared" si="62"/>
        <v/>
      </c>
      <c r="AC90" s="155" t="str">
        <f t="shared" si="62"/>
        <v/>
      </c>
      <c r="AD90" s="155" t="str">
        <f t="shared" si="62"/>
        <v/>
      </c>
      <c r="AE90" s="155" t="str">
        <f t="shared" si="62"/>
        <v/>
      </c>
      <c r="AF90" s="155" t="str">
        <f t="shared" si="62"/>
        <v/>
      </c>
      <c r="AG90" s="155" t="str">
        <f t="shared" si="62"/>
        <v/>
      </c>
      <c r="AH90" s="155" t="str">
        <f t="shared" si="62"/>
        <v/>
      </c>
      <c r="AI90" s="155" t="str">
        <f t="shared" si="62"/>
        <v/>
      </c>
      <c r="AJ90" s="155" t="str">
        <f t="shared" si="62"/>
        <v/>
      </c>
      <c r="AK90" s="155" t="str">
        <f t="shared" si="62"/>
        <v/>
      </c>
      <c r="AL90" s="155" t="str">
        <f t="shared" si="62"/>
        <v/>
      </c>
      <c r="AM90" s="155" t="str">
        <f t="shared" si="62"/>
        <v/>
      </c>
      <c r="AN90" s="155" t="str">
        <f t="shared" si="62"/>
        <v/>
      </c>
      <c r="AO90" s="155"/>
      <c r="AP90" s="155"/>
      <c r="AQ90" s="155"/>
      <c r="AR90" s="155"/>
      <c r="AS90" s="155"/>
      <c r="AT90" s="155"/>
      <c r="AU90" s="155"/>
      <c r="AV90" s="155"/>
      <c r="AW90" s="155"/>
      <c r="AX90" s="155"/>
      <c r="AY90" s="155"/>
      <c r="AZ90" s="155"/>
      <c r="BA90" s="155"/>
      <c r="BB90" s="155"/>
      <c r="BC90" s="155"/>
      <c r="BD90" s="155"/>
      <c r="BE90" s="155"/>
      <c r="BF90" s="155"/>
      <c r="BG90" s="155"/>
      <c r="BH90" s="155" t="str">
        <f t="shared" ref="BH90:CM90" si="63">IF(AND(BH$5&gt;=$F22,BH$5&lt;=$G22),BH22,"")</f>
        <v/>
      </c>
      <c r="BI90" s="155" t="str">
        <f t="shared" si="63"/>
        <v/>
      </c>
      <c r="BJ90" s="155" t="str">
        <f t="shared" si="63"/>
        <v/>
      </c>
      <c r="BK90" s="155" t="str">
        <f t="shared" si="63"/>
        <v/>
      </c>
      <c r="BL90" s="155" t="str">
        <f t="shared" si="63"/>
        <v/>
      </c>
      <c r="BM90" s="155" t="str">
        <f t="shared" si="63"/>
        <v/>
      </c>
      <c r="BN90" s="155" t="str">
        <f t="shared" si="63"/>
        <v/>
      </c>
      <c r="BO90" s="155" t="str">
        <f t="shared" si="63"/>
        <v/>
      </c>
      <c r="BP90" s="155" t="str">
        <f t="shared" si="63"/>
        <v/>
      </c>
      <c r="BQ90" s="155" t="str">
        <f t="shared" si="63"/>
        <v/>
      </c>
      <c r="BR90" s="155" t="str">
        <f t="shared" si="63"/>
        <v/>
      </c>
      <c r="BS90" s="155" t="str">
        <f t="shared" si="63"/>
        <v/>
      </c>
      <c r="BT90" s="155" t="str">
        <f t="shared" si="63"/>
        <v/>
      </c>
      <c r="BU90" s="155" t="str">
        <f t="shared" si="63"/>
        <v/>
      </c>
      <c r="BV90" s="155" t="str">
        <f t="shared" si="63"/>
        <v/>
      </c>
      <c r="BW90" s="155" t="str">
        <f t="shared" si="63"/>
        <v/>
      </c>
      <c r="BX90" s="155" t="str">
        <f t="shared" si="63"/>
        <v/>
      </c>
      <c r="BY90" s="155" t="str">
        <f t="shared" si="63"/>
        <v/>
      </c>
      <c r="BZ90" s="155" t="str">
        <f t="shared" si="63"/>
        <v/>
      </c>
      <c r="CA90" s="155" t="str">
        <f t="shared" si="63"/>
        <v/>
      </c>
      <c r="CB90" s="155" t="str">
        <f t="shared" si="63"/>
        <v/>
      </c>
      <c r="CC90" s="155" t="str">
        <f t="shared" si="63"/>
        <v/>
      </c>
      <c r="CD90" s="155" t="str">
        <f t="shared" si="63"/>
        <v/>
      </c>
      <c r="CE90" s="155" t="str">
        <f t="shared" si="63"/>
        <v/>
      </c>
      <c r="CF90" s="155" t="str">
        <f t="shared" si="63"/>
        <v/>
      </c>
      <c r="CG90" s="155" t="str">
        <f t="shared" si="63"/>
        <v/>
      </c>
      <c r="CH90" s="155" t="str">
        <f t="shared" si="63"/>
        <v/>
      </c>
      <c r="CI90" s="155" t="str">
        <f t="shared" si="63"/>
        <v/>
      </c>
      <c r="CJ90" s="155" t="str">
        <f t="shared" si="63"/>
        <v/>
      </c>
      <c r="CK90" s="155" t="str">
        <f t="shared" si="63"/>
        <v/>
      </c>
      <c r="CL90" s="155" t="str">
        <f t="shared" si="63"/>
        <v/>
      </c>
      <c r="CM90" s="155" t="str">
        <f t="shared" si="63"/>
        <v/>
      </c>
      <c r="CN90" s="155" t="str">
        <f t="shared" ref="CN90:DG90" si="64">IF(AND(CN$5&gt;=$F22,CN$5&lt;=$G22),CN22,"")</f>
        <v/>
      </c>
      <c r="CO90" s="155" t="str">
        <f t="shared" si="64"/>
        <v/>
      </c>
      <c r="CP90" s="155" t="str">
        <f t="shared" si="64"/>
        <v/>
      </c>
      <c r="CQ90" s="155" t="str">
        <f t="shared" si="64"/>
        <v/>
      </c>
      <c r="CR90" s="155" t="str">
        <f t="shared" si="64"/>
        <v/>
      </c>
      <c r="CS90" s="155" t="str">
        <f t="shared" si="64"/>
        <v/>
      </c>
      <c r="CT90" s="155" t="str">
        <f t="shared" si="64"/>
        <v/>
      </c>
      <c r="CU90" s="155" t="str">
        <f t="shared" si="64"/>
        <v/>
      </c>
      <c r="CV90" s="155" t="str">
        <f t="shared" si="64"/>
        <v/>
      </c>
      <c r="CW90" s="155" t="str">
        <f t="shared" si="64"/>
        <v/>
      </c>
      <c r="CX90" s="155" t="str">
        <f t="shared" si="64"/>
        <v/>
      </c>
      <c r="CY90" s="155" t="str">
        <f t="shared" si="64"/>
        <v/>
      </c>
      <c r="CZ90" s="155" t="str">
        <f t="shared" si="64"/>
        <v/>
      </c>
      <c r="DA90" s="155" t="str">
        <f t="shared" si="64"/>
        <v/>
      </c>
      <c r="DB90" s="155" t="str">
        <f t="shared" si="64"/>
        <v/>
      </c>
      <c r="DC90" s="155" t="str">
        <f t="shared" si="64"/>
        <v/>
      </c>
      <c r="DD90" s="155" t="str">
        <f t="shared" si="64"/>
        <v/>
      </c>
      <c r="DE90" s="155" t="str">
        <f t="shared" si="64"/>
        <v/>
      </c>
      <c r="DF90" s="155" t="str">
        <f t="shared" si="64"/>
        <v/>
      </c>
      <c r="DG90" s="155" t="str">
        <f t="shared" si="64"/>
        <v/>
      </c>
      <c r="DH90" s="156"/>
      <c r="DI90" s="152"/>
      <c r="DJ90" s="152"/>
      <c r="DK90" s="152"/>
      <c r="DL90" s="152"/>
      <c r="DM90" s="152"/>
    </row>
    <row r="91" spans="1:117" x14ac:dyDescent="0.25">
      <c r="A91" s="151" t="s">
        <v>107</v>
      </c>
      <c r="B91" s="151" t="s">
        <v>103</v>
      </c>
      <c r="C91" s="151" t="s">
        <v>100</v>
      </c>
      <c r="D91" s="151" t="s">
        <v>101</v>
      </c>
      <c r="E91" s="153" t="s">
        <v>76</v>
      </c>
      <c r="F91" s="154">
        <v>1951</v>
      </c>
      <c r="G91" s="154">
        <v>1964</v>
      </c>
      <c r="H91" s="134"/>
      <c r="I91" s="155" t="str">
        <f t="shared" ref="I91:AN91" si="65">IF(AND(I$5&gt;=$F23,I$5&lt;=$G23),I23,"")</f>
        <v/>
      </c>
      <c r="J91" s="155" t="str">
        <f t="shared" si="65"/>
        <v/>
      </c>
      <c r="K91" s="155" t="str">
        <f t="shared" si="65"/>
        <v/>
      </c>
      <c r="L91" s="155" t="str">
        <f t="shared" si="65"/>
        <v/>
      </c>
      <c r="M91" s="155" t="str">
        <f t="shared" si="65"/>
        <v/>
      </c>
      <c r="N91" s="155" t="str">
        <f t="shared" si="65"/>
        <v/>
      </c>
      <c r="O91" s="155" t="str">
        <f t="shared" si="65"/>
        <v/>
      </c>
      <c r="P91" s="155" t="str">
        <f t="shared" si="65"/>
        <v/>
      </c>
      <c r="Q91" s="155" t="str">
        <f t="shared" si="65"/>
        <v/>
      </c>
      <c r="R91" s="155" t="str">
        <f t="shared" si="65"/>
        <v/>
      </c>
      <c r="S91" s="155" t="str">
        <f t="shared" si="65"/>
        <v/>
      </c>
      <c r="T91" s="155" t="str">
        <f t="shared" si="65"/>
        <v/>
      </c>
      <c r="U91" s="155" t="str">
        <f t="shared" si="65"/>
        <v/>
      </c>
      <c r="V91" s="155" t="str">
        <f t="shared" si="65"/>
        <v/>
      </c>
      <c r="W91" s="155" t="str">
        <f t="shared" si="65"/>
        <v/>
      </c>
      <c r="X91" s="155" t="str">
        <f t="shared" si="65"/>
        <v/>
      </c>
      <c r="Y91" s="155" t="str">
        <f t="shared" si="65"/>
        <v/>
      </c>
      <c r="Z91" s="155" t="str">
        <f t="shared" si="65"/>
        <v/>
      </c>
      <c r="AA91" s="155" t="str">
        <f t="shared" si="65"/>
        <v/>
      </c>
      <c r="AB91" s="155" t="str">
        <f t="shared" si="65"/>
        <v/>
      </c>
      <c r="AC91" s="155" t="str">
        <f t="shared" si="65"/>
        <v/>
      </c>
      <c r="AD91" s="155" t="str">
        <f t="shared" si="65"/>
        <v/>
      </c>
      <c r="AE91" s="155" t="str">
        <f t="shared" si="65"/>
        <v/>
      </c>
      <c r="AF91" s="155" t="str">
        <f t="shared" si="65"/>
        <v/>
      </c>
      <c r="AG91" s="155" t="str">
        <f t="shared" si="65"/>
        <v/>
      </c>
      <c r="AH91" s="155" t="str">
        <f t="shared" si="65"/>
        <v/>
      </c>
      <c r="AI91" s="155" t="str">
        <f t="shared" si="65"/>
        <v/>
      </c>
      <c r="AJ91" s="155" t="str">
        <f t="shared" si="65"/>
        <v/>
      </c>
      <c r="AK91" s="155" t="str">
        <f t="shared" si="65"/>
        <v/>
      </c>
      <c r="AL91" s="155" t="str">
        <f t="shared" si="65"/>
        <v/>
      </c>
      <c r="AM91" s="155" t="str">
        <f t="shared" si="65"/>
        <v/>
      </c>
      <c r="AN91" s="155" t="str">
        <f t="shared" si="65"/>
        <v/>
      </c>
      <c r="AO91" s="155"/>
      <c r="AP91" s="155"/>
      <c r="AQ91" s="155"/>
      <c r="AR91" s="155"/>
      <c r="AS91" s="155"/>
      <c r="AT91" s="155"/>
      <c r="AU91" s="155"/>
      <c r="AV91" s="155"/>
      <c r="AW91" s="155"/>
      <c r="AX91" s="155"/>
      <c r="AY91" s="155"/>
      <c r="AZ91" s="155"/>
      <c r="BA91" s="155"/>
      <c r="BB91" s="155"/>
      <c r="BC91" s="155"/>
      <c r="BD91" s="155"/>
      <c r="BE91" s="155"/>
      <c r="BF91" s="155"/>
      <c r="BG91" s="155"/>
      <c r="BH91" s="155" t="str">
        <f t="shared" ref="BH91:CM91" si="66">IF(AND(BH$5&gt;=$F23,BH$5&lt;=$G23),BH23,"")</f>
        <v/>
      </c>
      <c r="BI91" s="155" t="str">
        <f t="shared" si="66"/>
        <v/>
      </c>
      <c r="BJ91" s="155" t="str">
        <f t="shared" si="66"/>
        <v/>
      </c>
      <c r="BK91" s="155" t="str">
        <f t="shared" si="66"/>
        <v/>
      </c>
      <c r="BL91" s="155" t="str">
        <f t="shared" si="66"/>
        <v/>
      </c>
      <c r="BM91" s="155" t="str">
        <f t="shared" si="66"/>
        <v/>
      </c>
      <c r="BN91" s="155" t="str">
        <f t="shared" si="66"/>
        <v/>
      </c>
      <c r="BO91" s="155" t="str">
        <f t="shared" si="66"/>
        <v/>
      </c>
      <c r="BP91" s="155" t="str">
        <f t="shared" si="66"/>
        <v/>
      </c>
      <c r="BQ91" s="155" t="str">
        <f t="shared" si="66"/>
        <v/>
      </c>
      <c r="BR91" s="155" t="str">
        <f t="shared" si="66"/>
        <v/>
      </c>
      <c r="BS91" s="155" t="str">
        <f t="shared" si="66"/>
        <v/>
      </c>
      <c r="BT91" s="155" t="str">
        <f t="shared" si="66"/>
        <v/>
      </c>
      <c r="BU91" s="155" t="str">
        <f t="shared" si="66"/>
        <v/>
      </c>
      <c r="BV91" s="155" t="str">
        <f t="shared" si="66"/>
        <v/>
      </c>
      <c r="BW91" s="155" t="str">
        <f t="shared" si="66"/>
        <v/>
      </c>
      <c r="BX91" s="155" t="str">
        <f t="shared" si="66"/>
        <v/>
      </c>
      <c r="BY91" s="155" t="str">
        <f t="shared" si="66"/>
        <v/>
      </c>
      <c r="BZ91" s="155" t="str">
        <f t="shared" si="66"/>
        <v/>
      </c>
      <c r="CA91" s="155" t="str">
        <f t="shared" si="66"/>
        <v/>
      </c>
      <c r="CB91" s="155" t="str">
        <f t="shared" si="66"/>
        <v/>
      </c>
      <c r="CC91" s="155" t="str">
        <f t="shared" si="66"/>
        <v/>
      </c>
      <c r="CD91" s="155" t="str">
        <f t="shared" si="66"/>
        <v/>
      </c>
      <c r="CE91" s="155" t="str">
        <f t="shared" si="66"/>
        <v/>
      </c>
      <c r="CF91" s="155" t="str">
        <f t="shared" si="66"/>
        <v/>
      </c>
      <c r="CG91" s="155" t="str">
        <f t="shared" si="66"/>
        <v/>
      </c>
      <c r="CH91" s="155" t="str">
        <f t="shared" si="66"/>
        <v/>
      </c>
      <c r="CI91" s="155" t="str">
        <f t="shared" si="66"/>
        <v/>
      </c>
      <c r="CJ91" s="155" t="str">
        <f t="shared" si="66"/>
        <v/>
      </c>
      <c r="CK91" s="155" t="str">
        <f t="shared" si="66"/>
        <v/>
      </c>
      <c r="CL91" s="155" t="str">
        <f t="shared" si="66"/>
        <v/>
      </c>
      <c r="CM91" s="155" t="str">
        <f t="shared" si="66"/>
        <v/>
      </c>
      <c r="CN91" s="155" t="str">
        <f t="shared" ref="CN91:DG91" si="67">IF(AND(CN$5&gt;=$F23,CN$5&lt;=$G23),CN23,"")</f>
        <v/>
      </c>
      <c r="CO91" s="155" t="str">
        <f t="shared" si="67"/>
        <v/>
      </c>
      <c r="CP91" s="155" t="str">
        <f t="shared" si="67"/>
        <v/>
      </c>
      <c r="CQ91" s="155" t="str">
        <f t="shared" si="67"/>
        <v/>
      </c>
      <c r="CR91" s="155" t="str">
        <f t="shared" si="67"/>
        <v/>
      </c>
      <c r="CS91" s="155" t="str">
        <f t="shared" si="67"/>
        <v/>
      </c>
      <c r="CT91" s="155" t="str">
        <f t="shared" si="67"/>
        <v/>
      </c>
      <c r="CU91" s="155" t="str">
        <f t="shared" si="67"/>
        <v/>
      </c>
      <c r="CV91" s="155" t="str">
        <f t="shared" si="67"/>
        <v/>
      </c>
      <c r="CW91" s="155" t="str">
        <f t="shared" si="67"/>
        <v/>
      </c>
      <c r="CX91" s="155" t="str">
        <f t="shared" si="67"/>
        <v/>
      </c>
      <c r="CY91" s="155" t="str">
        <f t="shared" si="67"/>
        <v/>
      </c>
      <c r="CZ91" s="155" t="str">
        <f t="shared" si="67"/>
        <v/>
      </c>
      <c r="DA91" s="155" t="str">
        <f t="shared" si="67"/>
        <v/>
      </c>
      <c r="DB91" s="155" t="str">
        <f t="shared" si="67"/>
        <v/>
      </c>
      <c r="DC91" s="155" t="str">
        <f t="shared" si="67"/>
        <v/>
      </c>
      <c r="DD91" s="155" t="str">
        <f t="shared" si="67"/>
        <v/>
      </c>
      <c r="DE91" s="155" t="str">
        <f t="shared" si="67"/>
        <v/>
      </c>
      <c r="DF91" s="155" t="str">
        <f t="shared" si="67"/>
        <v/>
      </c>
      <c r="DG91" s="155" t="str">
        <f t="shared" si="67"/>
        <v/>
      </c>
      <c r="DH91" s="156"/>
      <c r="DI91" s="152"/>
      <c r="DJ91" s="152"/>
      <c r="DK91" s="152"/>
      <c r="DL91" s="152"/>
      <c r="DM91" s="152"/>
    </row>
    <row r="92" spans="1:117" x14ac:dyDescent="0.25">
      <c r="A92" s="151" t="s">
        <v>108</v>
      </c>
      <c r="B92" s="151" t="s">
        <v>105</v>
      </c>
      <c r="C92" s="151" t="s">
        <v>100</v>
      </c>
      <c r="D92" s="151" t="s">
        <v>101</v>
      </c>
      <c r="E92" s="153" t="s">
        <v>76</v>
      </c>
      <c r="F92" s="154">
        <v>1951</v>
      </c>
      <c r="G92" s="154">
        <v>1964</v>
      </c>
      <c r="H92" s="134"/>
      <c r="I92" s="155" t="str">
        <f t="shared" ref="I92:AN92" si="68">IF(AND(I$5&gt;=$F24,I$5&lt;=$G24),I24,"")</f>
        <v/>
      </c>
      <c r="J92" s="155" t="str">
        <f t="shared" si="68"/>
        <v/>
      </c>
      <c r="K92" s="155" t="str">
        <f t="shared" si="68"/>
        <v/>
      </c>
      <c r="L92" s="155" t="str">
        <f t="shared" si="68"/>
        <v/>
      </c>
      <c r="M92" s="155" t="str">
        <f t="shared" si="68"/>
        <v/>
      </c>
      <c r="N92" s="155" t="str">
        <f t="shared" si="68"/>
        <v/>
      </c>
      <c r="O92" s="155" t="str">
        <f t="shared" si="68"/>
        <v/>
      </c>
      <c r="P92" s="155" t="str">
        <f t="shared" si="68"/>
        <v/>
      </c>
      <c r="Q92" s="155" t="str">
        <f t="shared" si="68"/>
        <v/>
      </c>
      <c r="R92" s="155" t="str">
        <f t="shared" si="68"/>
        <v/>
      </c>
      <c r="S92" s="155" t="str">
        <f t="shared" si="68"/>
        <v/>
      </c>
      <c r="T92" s="155" t="str">
        <f t="shared" si="68"/>
        <v/>
      </c>
      <c r="U92" s="155" t="str">
        <f t="shared" si="68"/>
        <v/>
      </c>
      <c r="V92" s="155" t="str">
        <f t="shared" si="68"/>
        <v/>
      </c>
      <c r="W92" s="155" t="str">
        <f t="shared" si="68"/>
        <v/>
      </c>
      <c r="X92" s="155" t="str">
        <f t="shared" si="68"/>
        <v/>
      </c>
      <c r="Y92" s="155" t="str">
        <f t="shared" si="68"/>
        <v/>
      </c>
      <c r="Z92" s="155" t="str">
        <f t="shared" si="68"/>
        <v/>
      </c>
      <c r="AA92" s="155" t="str">
        <f t="shared" si="68"/>
        <v/>
      </c>
      <c r="AB92" s="155" t="str">
        <f t="shared" si="68"/>
        <v/>
      </c>
      <c r="AC92" s="155" t="str">
        <f t="shared" si="68"/>
        <v/>
      </c>
      <c r="AD92" s="155" t="str">
        <f t="shared" si="68"/>
        <v/>
      </c>
      <c r="AE92" s="155" t="str">
        <f t="shared" si="68"/>
        <v/>
      </c>
      <c r="AF92" s="155" t="str">
        <f t="shared" si="68"/>
        <v/>
      </c>
      <c r="AG92" s="155" t="str">
        <f t="shared" si="68"/>
        <v/>
      </c>
      <c r="AH92" s="155" t="str">
        <f t="shared" si="68"/>
        <v/>
      </c>
      <c r="AI92" s="155" t="str">
        <f t="shared" si="68"/>
        <v/>
      </c>
      <c r="AJ92" s="155" t="str">
        <f t="shared" si="68"/>
        <v/>
      </c>
      <c r="AK92" s="155" t="str">
        <f t="shared" si="68"/>
        <v/>
      </c>
      <c r="AL92" s="155" t="str">
        <f t="shared" si="68"/>
        <v/>
      </c>
      <c r="AM92" s="155" t="str">
        <f t="shared" si="68"/>
        <v/>
      </c>
      <c r="AN92" s="155" t="str">
        <f t="shared" si="68"/>
        <v/>
      </c>
      <c r="AO92" s="155"/>
      <c r="AP92" s="155"/>
      <c r="AQ92" s="155"/>
      <c r="AR92" s="155"/>
      <c r="AS92" s="155"/>
      <c r="AT92" s="155"/>
      <c r="AU92" s="155"/>
      <c r="AV92" s="155"/>
      <c r="AW92" s="155"/>
      <c r="AX92" s="155"/>
      <c r="AY92" s="155"/>
      <c r="AZ92" s="155"/>
      <c r="BA92" s="155"/>
      <c r="BB92" s="155"/>
      <c r="BC92" s="155"/>
      <c r="BD92" s="155"/>
      <c r="BE92" s="155"/>
      <c r="BF92" s="155"/>
      <c r="BG92" s="155"/>
      <c r="BH92" s="155" t="str">
        <f t="shared" ref="BH92:CM92" si="69">IF(AND(BH$5&gt;=$F24,BH$5&lt;=$G24),BH24,"")</f>
        <v/>
      </c>
      <c r="BI92" s="155" t="str">
        <f t="shared" si="69"/>
        <v/>
      </c>
      <c r="BJ92" s="155" t="str">
        <f t="shared" si="69"/>
        <v/>
      </c>
      <c r="BK92" s="155" t="str">
        <f t="shared" si="69"/>
        <v/>
      </c>
      <c r="BL92" s="155" t="str">
        <f t="shared" si="69"/>
        <v/>
      </c>
      <c r="BM92" s="155" t="str">
        <f t="shared" si="69"/>
        <v/>
      </c>
      <c r="BN92" s="155" t="str">
        <f t="shared" si="69"/>
        <v/>
      </c>
      <c r="BO92" s="155" t="str">
        <f t="shared" si="69"/>
        <v/>
      </c>
      <c r="BP92" s="155" t="str">
        <f t="shared" si="69"/>
        <v/>
      </c>
      <c r="BQ92" s="155" t="str">
        <f t="shared" si="69"/>
        <v/>
      </c>
      <c r="BR92" s="155" t="str">
        <f t="shared" si="69"/>
        <v/>
      </c>
      <c r="BS92" s="155" t="str">
        <f t="shared" si="69"/>
        <v/>
      </c>
      <c r="BT92" s="155" t="str">
        <f t="shared" si="69"/>
        <v/>
      </c>
      <c r="BU92" s="155" t="str">
        <f t="shared" si="69"/>
        <v/>
      </c>
      <c r="BV92" s="155" t="str">
        <f t="shared" si="69"/>
        <v/>
      </c>
      <c r="BW92" s="155" t="str">
        <f t="shared" si="69"/>
        <v/>
      </c>
      <c r="BX92" s="155" t="str">
        <f t="shared" si="69"/>
        <v/>
      </c>
      <c r="BY92" s="155" t="str">
        <f t="shared" si="69"/>
        <v/>
      </c>
      <c r="BZ92" s="155" t="str">
        <f t="shared" si="69"/>
        <v/>
      </c>
      <c r="CA92" s="155" t="str">
        <f t="shared" si="69"/>
        <v/>
      </c>
      <c r="CB92" s="155" t="str">
        <f t="shared" si="69"/>
        <v/>
      </c>
      <c r="CC92" s="155" t="str">
        <f t="shared" si="69"/>
        <v/>
      </c>
      <c r="CD92" s="155" t="str">
        <f t="shared" si="69"/>
        <v/>
      </c>
      <c r="CE92" s="155" t="str">
        <f t="shared" si="69"/>
        <v/>
      </c>
      <c r="CF92" s="155" t="str">
        <f t="shared" si="69"/>
        <v/>
      </c>
      <c r="CG92" s="155" t="str">
        <f t="shared" si="69"/>
        <v/>
      </c>
      <c r="CH92" s="155" t="str">
        <f t="shared" si="69"/>
        <v/>
      </c>
      <c r="CI92" s="155" t="str">
        <f t="shared" si="69"/>
        <v/>
      </c>
      <c r="CJ92" s="155" t="str">
        <f t="shared" si="69"/>
        <v/>
      </c>
      <c r="CK92" s="155" t="str">
        <f t="shared" si="69"/>
        <v/>
      </c>
      <c r="CL92" s="155" t="str">
        <f t="shared" si="69"/>
        <v/>
      </c>
      <c r="CM92" s="155" t="str">
        <f t="shared" si="69"/>
        <v/>
      </c>
      <c r="CN92" s="155" t="str">
        <f t="shared" ref="CN92:DG92" si="70">IF(AND(CN$5&gt;=$F24,CN$5&lt;=$G24),CN24,"")</f>
        <v/>
      </c>
      <c r="CO92" s="155" t="str">
        <f t="shared" si="70"/>
        <v/>
      </c>
      <c r="CP92" s="155" t="str">
        <f t="shared" si="70"/>
        <v/>
      </c>
      <c r="CQ92" s="155" t="str">
        <f t="shared" si="70"/>
        <v/>
      </c>
      <c r="CR92" s="155" t="str">
        <f t="shared" si="70"/>
        <v/>
      </c>
      <c r="CS92" s="155" t="str">
        <f t="shared" si="70"/>
        <v/>
      </c>
      <c r="CT92" s="155" t="str">
        <f t="shared" si="70"/>
        <v/>
      </c>
      <c r="CU92" s="155" t="str">
        <f t="shared" si="70"/>
        <v/>
      </c>
      <c r="CV92" s="155" t="str">
        <f t="shared" si="70"/>
        <v/>
      </c>
      <c r="CW92" s="155" t="str">
        <f t="shared" si="70"/>
        <v/>
      </c>
      <c r="CX92" s="155" t="str">
        <f t="shared" si="70"/>
        <v/>
      </c>
      <c r="CY92" s="155" t="str">
        <f t="shared" si="70"/>
        <v/>
      </c>
      <c r="CZ92" s="155" t="str">
        <f t="shared" si="70"/>
        <v/>
      </c>
      <c r="DA92" s="155" t="str">
        <f t="shared" si="70"/>
        <v/>
      </c>
      <c r="DB92" s="155" t="str">
        <f t="shared" si="70"/>
        <v/>
      </c>
      <c r="DC92" s="155" t="str">
        <f t="shared" si="70"/>
        <v/>
      </c>
      <c r="DD92" s="155" t="str">
        <f t="shared" si="70"/>
        <v/>
      </c>
      <c r="DE92" s="155" t="str">
        <f t="shared" si="70"/>
        <v/>
      </c>
      <c r="DF92" s="155" t="str">
        <f t="shared" si="70"/>
        <v/>
      </c>
      <c r="DG92" s="155" t="str">
        <f t="shared" si="70"/>
        <v/>
      </c>
      <c r="DH92" s="156"/>
      <c r="DI92" s="152"/>
      <c r="DJ92" s="152"/>
      <c r="DK92" s="152"/>
      <c r="DL92" s="152"/>
      <c r="DM92" s="152"/>
    </row>
    <row r="93" spans="1:117" x14ac:dyDescent="0.25">
      <c r="A93" s="151" t="s">
        <v>109</v>
      </c>
      <c r="B93" s="151" t="s">
        <v>105</v>
      </c>
      <c r="C93" s="151" t="s">
        <v>100</v>
      </c>
      <c r="D93" s="151" t="s">
        <v>101</v>
      </c>
      <c r="E93" s="153" t="s">
        <v>76</v>
      </c>
      <c r="F93" s="154">
        <v>1951</v>
      </c>
      <c r="G93" s="154">
        <v>1964</v>
      </c>
      <c r="H93" s="134"/>
      <c r="I93" s="155" t="str">
        <f t="shared" ref="I93:AN93" si="71">IF(AND(I$5&gt;=$F25,I$5&lt;=$G25),I25,"")</f>
        <v/>
      </c>
      <c r="J93" s="155" t="str">
        <f t="shared" si="71"/>
        <v/>
      </c>
      <c r="K93" s="155" t="str">
        <f t="shared" si="71"/>
        <v/>
      </c>
      <c r="L93" s="155" t="str">
        <f t="shared" si="71"/>
        <v/>
      </c>
      <c r="M93" s="155" t="str">
        <f t="shared" si="71"/>
        <v/>
      </c>
      <c r="N93" s="155" t="str">
        <f t="shared" si="71"/>
        <v/>
      </c>
      <c r="O93" s="155" t="str">
        <f t="shared" si="71"/>
        <v/>
      </c>
      <c r="P93" s="155" t="str">
        <f t="shared" si="71"/>
        <v/>
      </c>
      <c r="Q93" s="155" t="str">
        <f t="shared" si="71"/>
        <v/>
      </c>
      <c r="R93" s="155" t="str">
        <f t="shared" si="71"/>
        <v/>
      </c>
      <c r="S93" s="155" t="str">
        <f t="shared" si="71"/>
        <v/>
      </c>
      <c r="T93" s="155" t="str">
        <f t="shared" si="71"/>
        <v/>
      </c>
      <c r="U93" s="155" t="str">
        <f t="shared" si="71"/>
        <v/>
      </c>
      <c r="V93" s="155" t="str">
        <f t="shared" si="71"/>
        <v/>
      </c>
      <c r="W93" s="155" t="str">
        <f t="shared" si="71"/>
        <v/>
      </c>
      <c r="X93" s="155" t="str">
        <f t="shared" si="71"/>
        <v/>
      </c>
      <c r="Y93" s="155" t="str">
        <f t="shared" si="71"/>
        <v/>
      </c>
      <c r="Z93" s="155" t="str">
        <f t="shared" si="71"/>
        <v/>
      </c>
      <c r="AA93" s="155" t="str">
        <f t="shared" si="71"/>
        <v/>
      </c>
      <c r="AB93" s="155" t="str">
        <f t="shared" si="71"/>
        <v/>
      </c>
      <c r="AC93" s="155" t="str">
        <f t="shared" si="71"/>
        <v/>
      </c>
      <c r="AD93" s="155" t="str">
        <f t="shared" si="71"/>
        <v/>
      </c>
      <c r="AE93" s="155" t="str">
        <f t="shared" si="71"/>
        <v/>
      </c>
      <c r="AF93" s="155" t="str">
        <f t="shared" si="71"/>
        <v/>
      </c>
      <c r="AG93" s="155" t="str">
        <f t="shared" si="71"/>
        <v/>
      </c>
      <c r="AH93" s="155" t="str">
        <f t="shared" si="71"/>
        <v/>
      </c>
      <c r="AI93" s="155" t="str">
        <f t="shared" si="71"/>
        <v/>
      </c>
      <c r="AJ93" s="155" t="str">
        <f t="shared" si="71"/>
        <v/>
      </c>
      <c r="AK93" s="155" t="str">
        <f t="shared" si="71"/>
        <v/>
      </c>
      <c r="AL93" s="155" t="str">
        <f t="shared" si="71"/>
        <v/>
      </c>
      <c r="AM93" s="155" t="str">
        <f t="shared" si="71"/>
        <v/>
      </c>
      <c r="AN93" s="155" t="str">
        <f t="shared" si="71"/>
        <v/>
      </c>
      <c r="AO93" s="155"/>
      <c r="AP93" s="155"/>
      <c r="AQ93" s="155"/>
      <c r="AR93" s="155"/>
      <c r="AS93" s="155"/>
      <c r="AT93" s="155"/>
      <c r="AU93" s="155"/>
      <c r="AV93" s="155"/>
      <c r="AW93" s="155"/>
      <c r="AX93" s="155"/>
      <c r="AY93" s="155"/>
      <c r="AZ93" s="155"/>
      <c r="BA93" s="155"/>
      <c r="BB93" s="155"/>
      <c r="BC93" s="155"/>
      <c r="BD93" s="155"/>
      <c r="BE93" s="155"/>
      <c r="BF93" s="155"/>
      <c r="BG93" s="155"/>
      <c r="BH93" s="155" t="str">
        <f t="shared" ref="BH93:CM93" si="72">IF(AND(BH$5&gt;=$F25,BH$5&lt;=$G25),BH25,"")</f>
        <v/>
      </c>
      <c r="BI93" s="155" t="str">
        <f t="shared" si="72"/>
        <v/>
      </c>
      <c r="BJ93" s="155" t="str">
        <f t="shared" si="72"/>
        <v/>
      </c>
      <c r="BK93" s="155" t="str">
        <f t="shared" si="72"/>
        <v/>
      </c>
      <c r="BL93" s="155" t="str">
        <f t="shared" si="72"/>
        <v/>
      </c>
      <c r="BM93" s="155" t="str">
        <f t="shared" si="72"/>
        <v/>
      </c>
      <c r="BN93" s="155" t="str">
        <f t="shared" si="72"/>
        <v/>
      </c>
      <c r="BO93" s="155" t="str">
        <f t="shared" si="72"/>
        <v/>
      </c>
      <c r="BP93" s="155" t="str">
        <f t="shared" si="72"/>
        <v/>
      </c>
      <c r="BQ93" s="155" t="str">
        <f t="shared" si="72"/>
        <v/>
      </c>
      <c r="BR93" s="155" t="str">
        <f t="shared" si="72"/>
        <v/>
      </c>
      <c r="BS93" s="155" t="str">
        <f t="shared" si="72"/>
        <v/>
      </c>
      <c r="BT93" s="155" t="str">
        <f t="shared" si="72"/>
        <v/>
      </c>
      <c r="BU93" s="155" t="str">
        <f t="shared" si="72"/>
        <v/>
      </c>
      <c r="BV93" s="155" t="str">
        <f t="shared" si="72"/>
        <v/>
      </c>
      <c r="BW93" s="155" t="str">
        <f t="shared" si="72"/>
        <v/>
      </c>
      <c r="BX93" s="155" t="str">
        <f t="shared" si="72"/>
        <v/>
      </c>
      <c r="BY93" s="155" t="str">
        <f t="shared" si="72"/>
        <v/>
      </c>
      <c r="BZ93" s="155" t="str">
        <f t="shared" si="72"/>
        <v/>
      </c>
      <c r="CA93" s="155" t="str">
        <f t="shared" si="72"/>
        <v/>
      </c>
      <c r="CB93" s="155" t="str">
        <f t="shared" si="72"/>
        <v/>
      </c>
      <c r="CC93" s="155" t="str">
        <f t="shared" si="72"/>
        <v/>
      </c>
      <c r="CD93" s="155" t="str">
        <f t="shared" si="72"/>
        <v/>
      </c>
      <c r="CE93" s="155" t="str">
        <f t="shared" si="72"/>
        <v/>
      </c>
      <c r="CF93" s="155" t="str">
        <f t="shared" si="72"/>
        <v/>
      </c>
      <c r="CG93" s="155" t="str">
        <f t="shared" si="72"/>
        <v/>
      </c>
      <c r="CH93" s="155" t="str">
        <f t="shared" si="72"/>
        <v/>
      </c>
      <c r="CI93" s="155" t="str">
        <f t="shared" si="72"/>
        <v/>
      </c>
      <c r="CJ93" s="155" t="str">
        <f t="shared" si="72"/>
        <v/>
      </c>
      <c r="CK93" s="155" t="str">
        <f t="shared" si="72"/>
        <v/>
      </c>
      <c r="CL93" s="155" t="str">
        <f t="shared" si="72"/>
        <v/>
      </c>
      <c r="CM93" s="155" t="str">
        <f t="shared" si="72"/>
        <v/>
      </c>
      <c r="CN93" s="155" t="str">
        <f t="shared" ref="CN93:DG93" si="73">IF(AND(CN$5&gt;=$F25,CN$5&lt;=$G25),CN25,"")</f>
        <v/>
      </c>
      <c r="CO93" s="155" t="str">
        <f t="shared" si="73"/>
        <v/>
      </c>
      <c r="CP93" s="155" t="str">
        <f t="shared" si="73"/>
        <v/>
      </c>
      <c r="CQ93" s="155" t="str">
        <f t="shared" si="73"/>
        <v/>
      </c>
      <c r="CR93" s="155" t="str">
        <f t="shared" si="73"/>
        <v/>
      </c>
      <c r="CS93" s="155" t="str">
        <f t="shared" si="73"/>
        <v/>
      </c>
      <c r="CT93" s="155" t="str">
        <f t="shared" si="73"/>
        <v/>
      </c>
      <c r="CU93" s="155" t="str">
        <f t="shared" si="73"/>
        <v/>
      </c>
      <c r="CV93" s="155" t="str">
        <f t="shared" si="73"/>
        <v/>
      </c>
      <c r="CW93" s="155" t="str">
        <f t="shared" si="73"/>
        <v/>
      </c>
      <c r="CX93" s="155" t="str">
        <f t="shared" si="73"/>
        <v/>
      </c>
      <c r="CY93" s="155" t="str">
        <f t="shared" si="73"/>
        <v/>
      </c>
      <c r="CZ93" s="155" t="str">
        <f t="shared" si="73"/>
        <v/>
      </c>
      <c r="DA93" s="155" t="str">
        <f t="shared" si="73"/>
        <v/>
      </c>
      <c r="DB93" s="155" t="str">
        <f t="shared" si="73"/>
        <v/>
      </c>
      <c r="DC93" s="155" t="str">
        <f t="shared" si="73"/>
        <v/>
      </c>
      <c r="DD93" s="155" t="str">
        <f t="shared" si="73"/>
        <v/>
      </c>
      <c r="DE93" s="155" t="str">
        <f t="shared" si="73"/>
        <v/>
      </c>
      <c r="DF93" s="155" t="str">
        <f t="shared" si="73"/>
        <v/>
      </c>
      <c r="DG93" s="155" t="str">
        <f t="shared" si="73"/>
        <v/>
      </c>
      <c r="DH93" s="156"/>
      <c r="DI93" s="152"/>
      <c r="DJ93" s="152"/>
      <c r="DK93" s="152"/>
      <c r="DL93" s="152"/>
      <c r="DM93" s="152"/>
    </row>
    <row r="94" spans="1:117" x14ac:dyDescent="0.25">
      <c r="A94" s="151" t="s">
        <v>110</v>
      </c>
      <c r="B94" s="151" t="s">
        <v>111</v>
      </c>
      <c r="C94" s="151" t="s">
        <v>112</v>
      </c>
      <c r="D94" s="151" t="s">
        <v>113</v>
      </c>
      <c r="E94" s="153" t="s">
        <v>114</v>
      </c>
      <c r="F94" s="154">
        <v>1941</v>
      </c>
      <c r="G94" s="154">
        <v>1951</v>
      </c>
      <c r="H94" s="134"/>
      <c r="I94" s="155" t="str">
        <f t="shared" ref="I94:AI94" si="74">IF(AND(I$5&gt;=$F26,I$5&lt;=$G26),I26,"")</f>
        <v/>
      </c>
      <c r="J94" s="155" t="str">
        <f t="shared" si="74"/>
        <v/>
      </c>
      <c r="K94" s="155" t="str">
        <f t="shared" si="74"/>
        <v/>
      </c>
      <c r="L94" s="155" t="str">
        <f t="shared" si="74"/>
        <v/>
      </c>
      <c r="M94" s="155" t="str">
        <f t="shared" si="74"/>
        <v/>
      </c>
      <c r="N94" s="155" t="str">
        <f t="shared" si="74"/>
        <v/>
      </c>
      <c r="O94" s="155" t="str">
        <f t="shared" si="74"/>
        <v/>
      </c>
      <c r="P94" s="155" t="str">
        <f t="shared" si="74"/>
        <v/>
      </c>
      <c r="Q94" s="155" t="str">
        <f t="shared" si="74"/>
        <v/>
      </c>
      <c r="R94" s="155" t="str">
        <f t="shared" si="74"/>
        <v/>
      </c>
      <c r="S94" s="155" t="str">
        <f t="shared" si="74"/>
        <v/>
      </c>
      <c r="T94" s="155" t="str">
        <f t="shared" si="74"/>
        <v/>
      </c>
      <c r="U94" s="155" t="str">
        <f t="shared" si="74"/>
        <v/>
      </c>
      <c r="V94" s="155" t="str">
        <f t="shared" si="74"/>
        <v/>
      </c>
      <c r="W94" s="155" t="str">
        <f t="shared" si="74"/>
        <v/>
      </c>
      <c r="X94" s="155" t="str">
        <f t="shared" si="74"/>
        <v/>
      </c>
      <c r="Y94" s="155" t="str">
        <f t="shared" si="74"/>
        <v/>
      </c>
      <c r="Z94" s="155" t="str">
        <f t="shared" si="74"/>
        <v/>
      </c>
      <c r="AA94" s="155" t="str">
        <f t="shared" si="74"/>
        <v/>
      </c>
      <c r="AB94" s="155" t="str">
        <f t="shared" si="74"/>
        <v/>
      </c>
      <c r="AC94" s="155" t="str">
        <f t="shared" si="74"/>
        <v/>
      </c>
      <c r="AD94" s="155" t="str">
        <f t="shared" si="74"/>
        <v/>
      </c>
      <c r="AE94" s="155" t="str">
        <f t="shared" si="74"/>
        <v/>
      </c>
      <c r="AF94" s="155" t="str">
        <f t="shared" si="74"/>
        <v/>
      </c>
      <c r="AG94" s="155" t="str">
        <f t="shared" si="74"/>
        <v/>
      </c>
      <c r="AH94" s="155" t="str">
        <f t="shared" si="74"/>
        <v/>
      </c>
      <c r="AI94" s="155" t="str">
        <f t="shared" si="74"/>
        <v/>
      </c>
      <c r="AJ94" s="155"/>
      <c r="AK94" s="155"/>
      <c r="AL94" s="155"/>
      <c r="AM94" s="155"/>
      <c r="AN94" s="155"/>
      <c r="AO94" s="155"/>
      <c r="AP94" s="155"/>
      <c r="AQ94" s="155"/>
      <c r="AR94" s="155"/>
      <c r="AS94" s="155"/>
      <c r="AT94" s="155"/>
      <c r="AU94" s="155"/>
      <c r="AV94" s="155"/>
      <c r="AW94" s="155"/>
      <c r="AX94" s="155"/>
      <c r="AY94" s="155"/>
      <c r="AZ94" s="155"/>
      <c r="BA94" s="155"/>
      <c r="BB94" s="155"/>
      <c r="BC94" s="155"/>
      <c r="BD94" s="155" t="str">
        <f t="shared" ref="BD94:BG110" si="75">IF(AND(BD$5&gt;=$F26,BD$5&lt;=$G26),BD26,"")</f>
        <v/>
      </c>
      <c r="BE94" s="155" t="str">
        <f t="shared" si="75"/>
        <v/>
      </c>
      <c r="BF94" s="155" t="str">
        <f t="shared" si="75"/>
        <v/>
      </c>
      <c r="BG94" s="155" t="str">
        <f t="shared" si="75"/>
        <v/>
      </c>
      <c r="BH94" s="155" t="str">
        <f t="shared" ref="BH94:CM94" si="76">IF(AND(BH$5&gt;=$F26,BH$5&lt;=$G26),BH26,"")</f>
        <v/>
      </c>
      <c r="BI94" s="155" t="str">
        <f t="shared" si="76"/>
        <v/>
      </c>
      <c r="BJ94" s="155" t="str">
        <f t="shared" si="76"/>
        <v/>
      </c>
      <c r="BK94" s="155" t="str">
        <f t="shared" si="76"/>
        <v/>
      </c>
      <c r="BL94" s="155" t="str">
        <f t="shared" si="76"/>
        <v/>
      </c>
      <c r="BM94" s="155" t="str">
        <f t="shared" si="76"/>
        <v/>
      </c>
      <c r="BN94" s="155" t="str">
        <f t="shared" si="76"/>
        <v/>
      </c>
      <c r="BO94" s="155" t="str">
        <f t="shared" si="76"/>
        <v/>
      </c>
      <c r="BP94" s="155" t="str">
        <f t="shared" si="76"/>
        <v/>
      </c>
      <c r="BQ94" s="155" t="str">
        <f t="shared" si="76"/>
        <v/>
      </c>
      <c r="BR94" s="155" t="str">
        <f t="shared" si="76"/>
        <v/>
      </c>
      <c r="BS94" s="155" t="str">
        <f t="shared" si="76"/>
        <v/>
      </c>
      <c r="BT94" s="155" t="str">
        <f t="shared" si="76"/>
        <v/>
      </c>
      <c r="BU94" s="155" t="str">
        <f t="shared" si="76"/>
        <v/>
      </c>
      <c r="BV94" s="155" t="str">
        <f t="shared" si="76"/>
        <v/>
      </c>
      <c r="BW94" s="155" t="str">
        <f t="shared" si="76"/>
        <v/>
      </c>
      <c r="BX94" s="155" t="str">
        <f t="shared" si="76"/>
        <v/>
      </c>
      <c r="BY94" s="155" t="str">
        <f t="shared" si="76"/>
        <v/>
      </c>
      <c r="BZ94" s="155" t="str">
        <f t="shared" si="76"/>
        <v/>
      </c>
      <c r="CA94" s="155" t="str">
        <f t="shared" si="76"/>
        <v/>
      </c>
      <c r="CB94" s="155" t="str">
        <f t="shared" si="76"/>
        <v/>
      </c>
      <c r="CC94" s="155" t="str">
        <f t="shared" si="76"/>
        <v/>
      </c>
      <c r="CD94" s="155" t="str">
        <f t="shared" si="76"/>
        <v/>
      </c>
      <c r="CE94" s="155" t="str">
        <f t="shared" si="76"/>
        <v/>
      </c>
      <c r="CF94" s="155" t="str">
        <f t="shared" si="76"/>
        <v/>
      </c>
      <c r="CG94" s="155" t="str">
        <f t="shared" si="76"/>
        <v/>
      </c>
      <c r="CH94" s="155" t="str">
        <f t="shared" si="76"/>
        <v/>
      </c>
      <c r="CI94" s="155" t="str">
        <f t="shared" si="76"/>
        <v/>
      </c>
      <c r="CJ94" s="155" t="str">
        <f t="shared" si="76"/>
        <v/>
      </c>
      <c r="CK94" s="155" t="str">
        <f t="shared" si="76"/>
        <v/>
      </c>
      <c r="CL94" s="155" t="str">
        <f t="shared" si="76"/>
        <v/>
      </c>
      <c r="CM94" s="155" t="str">
        <f t="shared" si="76"/>
        <v/>
      </c>
      <c r="CN94" s="155" t="str">
        <f t="shared" ref="CN94:DG94" si="77">IF(AND(CN$5&gt;=$F26,CN$5&lt;=$G26),CN26,"")</f>
        <v/>
      </c>
      <c r="CO94" s="155" t="str">
        <f t="shared" si="77"/>
        <v/>
      </c>
      <c r="CP94" s="155" t="str">
        <f t="shared" si="77"/>
        <v/>
      </c>
      <c r="CQ94" s="155" t="str">
        <f t="shared" si="77"/>
        <v/>
      </c>
      <c r="CR94" s="155" t="str">
        <f t="shared" si="77"/>
        <v/>
      </c>
      <c r="CS94" s="155" t="str">
        <f t="shared" si="77"/>
        <v/>
      </c>
      <c r="CT94" s="155" t="str">
        <f t="shared" si="77"/>
        <v/>
      </c>
      <c r="CU94" s="155" t="str">
        <f t="shared" si="77"/>
        <v/>
      </c>
      <c r="CV94" s="155" t="str">
        <f t="shared" si="77"/>
        <v/>
      </c>
      <c r="CW94" s="155" t="str">
        <f t="shared" si="77"/>
        <v/>
      </c>
      <c r="CX94" s="155" t="str">
        <f t="shared" si="77"/>
        <v/>
      </c>
      <c r="CY94" s="155" t="str">
        <f t="shared" si="77"/>
        <v/>
      </c>
      <c r="CZ94" s="155" t="str">
        <f t="shared" si="77"/>
        <v/>
      </c>
      <c r="DA94" s="155" t="str">
        <f t="shared" si="77"/>
        <v/>
      </c>
      <c r="DB94" s="155" t="str">
        <f t="shared" si="77"/>
        <v/>
      </c>
      <c r="DC94" s="155" t="str">
        <f t="shared" si="77"/>
        <v/>
      </c>
      <c r="DD94" s="155" t="str">
        <f t="shared" si="77"/>
        <v/>
      </c>
      <c r="DE94" s="155" t="str">
        <f t="shared" si="77"/>
        <v/>
      </c>
      <c r="DF94" s="155" t="str">
        <f t="shared" si="77"/>
        <v/>
      </c>
      <c r="DG94" s="155" t="str">
        <f t="shared" si="77"/>
        <v/>
      </c>
      <c r="DH94" s="156"/>
      <c r="DI94" s="152"/>
      <c r="DJ94" s="152"/>
      <c r="DK94" s="152"/>
      <c r="DL94" s="152"/>
      <c r="DM94" s="152"/>
    </row>
    <row r="95" spans="1:117" x14ac:dyDescent="0.25">
      <c r="A95" s="151" t="s">
        <v>115</v>
      </c>
      <c r="B95" s="151"/>
      <c r="C95" s="151" t="s">
        <v>116</v>
      </c>
      <c r="D95" s="153" t="s">
        <v>117</v>
      </c>
      <c r="E95" s="153" t="s">
        <v>118</v>
      </c>
      <c r="F95" s="154">
        <v>1992</v>
      </c>
      <c r="G95" s="154">
        <v>2010</v>
      </c>
      <c r="H95" s="134"/>
      <c r="I95" s="155" t="str">
        <f t="shared" ref="I95:AI95" si="78">IF(AND(I$5&gt;=$F27,I$5&lt;=$G27),I27,"")</f>
        <v/>
      </c>
      <c r="J95" s="155" t="str">
        <f t="shared" si="78"/>
        <v/>
      </c>
      <c r="K95" s="155" t="str">
        <f t="shared" si="78"/>
        <v/>
      </c>
      <c r="L95" s="155" t="str">
        <f t="shared" si="78"/>
        <v/>
      </c>
      <c r="M95" s="155" t="str">
        <f t="shared" si="78"/>
        <v/>
      </c>
      <c r="N95" s="155" t="str">
        <f t="shared" si="78"/>
        <v/>
      </c>
      <c r="O95" s="155" t="str">
        <f t="shared" si="78"/>
        <v/>
      </c>
      <c r="P95" s="155" t="str">
        <f t="shared" si="78"/>
        <v/>
      </c>
      <c r="Q95" s="155" t="str">
        <f t="shared" si="78"/>
        <v/>
      </c>
      <c r="R95" s="155" t="str">
        <f t="shared" si="78"/>
        <v/>
      </c>
      <c r="S95" s="155" t="str">
        <f t="shared" si="78"/>
        <v/>
      </c>
      <c r="T95" s="155" t="str">
        <f t="shared" si="78"/>
        <v/>
      </c>
      <c r="U95" s="155" t="str">
        <f t="shared" si="78"/>
        <v/>
      </c>
      <c r="V95" s="155" t="str">
        <f t="shared" si="78"/>
        <v/>
      </c>
      <c r="W95" s="155" t="str">
        <f t="shared" si="78"/>
        <v/>
      </c>
      <c r="X95" s="155" t="str">
        <f t="shared" si="78"/>
        <v/>
      </c>
      <c r="Y95" s="155" t="str">
        <f t="shared" si="78"/>
        <v/>
      </c>
      <c r="Z95" s="155" t="str">
        <f t="shared" si="78"/>
        <v/>
      </c>
      <c r="AA95" s="155" t="str">
        <f t="shared" si="78"/>
        <v/>
      </c>
      <c r="AB95" s="155" t="str">
        <f t="shared" si="78"/>
        <v/>
      </c>
      <c r="AC95" s="155" t="str">
        <f t="shared" si="78"/>
        <v/>
      </c>
      <c r="AD95" s="155" t="str">
        <f t="shared" si="78"/>
        <v/>
      </c>
      <c r="AE95" s="155" t="str">
        <f t="shared" si="78"/>
        <v/>
      </c>
      <c r="AF95" s="155" t="str">
        <f t="shared" si="78"/>
        <v/>
      </c>
      <c r="AG95" s="155" t="str">
        <f t="shared" si="78"/>
        <v/>
      </c>
      <c r="AH95" s="155" t="str">
        <f t="shared" si="78"/>
        <v/>
      </c>
      <c r="AI95" s="155" t="str">
        <f t="shared" si="78"/>
        <v/>
      </c>
      <c r="AJ95" s="155" t="str">
        <f t="shared" ref="AJ95:BC95" si="79">IF(AND(AJ$5&gt;=$F27,AJ$5&lt;=$G27),AJ27,"")</f>
        <v/>
      </c>
      <c r="AK95" s="155" t="str">
        <f t="shared" si="79"/>
        <v/>
      </c>
      <c r="AL95" s="155" t="str">
        <f t="shared" si="79"/>
        <v/>
      </c>
      <c r="AM95" s="155" t="str">
        <f t="shared" si="79"/>
        <v/>
      </c>
      <c r="AN95" s="155" t="str">
        <f t="shared" si="79"/>
        <v/>
      </c>
      <c r="AO95" s="155" t="str">
        <f t="shared" si="79"/>
        <v/>
      </c>
      <c r="AP95" s="155" t="str">
        <f t="shared" si="79"/>
        <v/>
      </c>
      <c r="AQ95" s="155" t="str">
        <f t="shared" si="79"/>
        <v/>
      </c>
      <c r="AR95" s="155" t="str">
        <f t="shared" si="79"/>
        <v/>
      </c>
      <c r="AS95" s="155" t="str">
        <f t="shared" si="79"/>
        <v/>
      </c>
      <c r="AT95" s="155" t="str">
        <f t="shared" si="79"/>
        <v/>
      </c>
      <c r="AU95" s="155" t="str">
        <f t="shared" si="79"/>
        <v/>
      </c>
      <c r="AV95" s="155" t="str">
        <f t="shared" si="79"/>
        <v/>
      </c>
      <c r="AW95" s="155" t="str">
        <f t="shared" si="79"/>
        <v/>
      </c>
      <c r="AX95" s="155" t="str">
        <f t="shared" si="79"/>
        <v/>
      </c>
      <c r="AY95" s="155" t="str">
        <f t="shared" si="79"/>
        <v/>
      </c>
      <c r="AZ95" s="155" t="str">
        <f t="shared" si="79"/>
        <v/>
      </c>
      <c r="BA95" s="155" t="str">
        <f t="shared" si="79"/>
        <v/>
      </c>
      <c r="BB95" s="155" t="str">
        <f t="shared" si="79"/>
        <v/>
      </c>
      <c r="BC95" s="155" t="str">
        <f t="shared" si="79"/>
        <v/>
      </c>
      <c r="BD95" s="155" t="str">
        <f t="shared" si="75"/>
        <v/>
      </c>
      <c r="BE95" s="155" t="str">
        <f t="shared" si="75"/>
        <v/>
      </c>
      <c r="BF95" s="155" t="str">
        <f t="shared" si="75"/>
        <v/>
      </c>
      <c r="BG95" s="155" t="str">
        <f t="shared" si="75"/>
        <v/>
      </c>
      <c r="BH95" s="155" t="str">
        <f t="shared" ref="BH95:CM95" si="80">IF(AND(BH$5&gt;=$F27,BH$5&lt;=$G27),BH27,"")</f>
        <v/>
      </c>
      <c r="BI95" s="155" t="str">
        <f t="shared" si="80"/>
        <v/>
      </c>
      <c r="BJ95" s="155" t="str">
        <f t="shared" si="80"/>
        <v/>
      </c>
      <c r="BK95" s="155" t="str">
        <f t="shared" si="80"/>
        <v/>
      </c>
      <c r="BL95" s="155" t="str">
        <f t="shared" si="80"/>
        <v/>
      </c>
      <c r="BM95" s="155" t="str">
        <f t="shared" si="80"/>
        <v/>
      </c>
      <c r="BN95" s="155" t="str">
        <f t="shared" si="80"/>
        <v/>
      </c>
      <c r="BO95" s="155" t="str">
        <f t="shared" si="80"/>
        <v/>
      </c>
      <c r="BP95" s="155" t="str">
        <f t="shared" si="80"/>
        <v/>
      </c>
      <c r="BQ95" s="155" t="str">
        <f t="shared" si="80"/>
        <v/>
      </c>
      <c r="BR95" s="155" t="str">
        <f t="shared" si="80"/>
        <v/>
      </c>
      <c r="BS95" s="155" t="str">
        <f t="shared" si="80"/>
        <v/>
      </c>
      <c r="BT95" s="155" t="str">
        <f t="shared" si="80"/>
        <v/>
      </c>
      <c r="BU95" s="155" t="str">
        <f t="shared" si="80"/>
        <v/>
      </c>
      <c r="BV95" s="155" t="str">
        <f t="shared" si="80"/>
        <v/>
      </c>
      <c r="BW95" s="155" t="str">
        <f t="shared" si="80"/>
        <v/>
      </c>
      <c r="BX95" s="155" t="str">
        <f t="shared" si="80"/>
        <v/>
      </c>
      <c r="BY95" s="155" t="str">
        <f t="shared" si="80"/>
        <v/>
      </c>
      <c r="BZ95" s="155" t="str">
        <f t="shared" si="80"/>
        <v/>
      </c>
      <c r="CA95" s="155" t="str">
        <f t="shared" si="80"/>
        <v/>
      </c>
      <c r="CB95" s="155" t="str">
        <f t="shared" si="80"/>
        <v/>
      </c>
      <c r="CC95" s="155" t="str">
        <f t="shared" si="80"/>
        <v/>
      </c>
      <c r="CD95" s="155" t="str">
        <f t="shared" si="80"/>
        <v/>
      </c>
      <c r="CE95" s="155" t="str">
        <f t="shared" si="80"/>
        <v/>
      </c>
      <c r="CF95" s="155" t="str">
        <f t="shared" si="80"/>
        <v/>
      </c>
      <c r="CG95" s="155" t="str">
        <f t="shared" si="80"/>
        <v/>
      </c>
      <c r="CH95" s="155" t="str">
        <f t="shared" si="80"/>
        <v/>
      </c>
      <c r="CI95" s="155">
        <f t="shared" si="80"/>
        <v>1.4197418089952303</v>
      </c>
      <c r="CJ95" s="155">
        <f t="shared" si="80"/>
        <v>0.97862266024422206</v>
      </c>
      <c r="CK95" s="155">
        <f t="shared" si="80"/>
        <v>0.95368178891960464</v>
      </c>
      <c r="CL95" s="155">
        <f t="shared" si="80"/>
        <v>0.96321047790852343</v>
      </c>
      <c r="CM95" s="155">
        <f t="shared" si="80"/>
        <v>1.0308386623657513</v>
      </c>
      <c r="CN95" s="155">
        <f t="shared" ref="CN95:DG95" si="81">IF(AND(CN$5&gt;=$F27,CN$5&lt;=$G27),CN27,"")</f>
        <v>1.1460494681412501</v>
      </c>
      <c r="CO95" s="155">
        <f t="shared" si="81"/>
        <v>1.1567763003403337</v>
      </c>
      <c r="CP95" s="155">
        <f t="shared" si="81"/>
        <v>1.1227939325003691</v>
      </c>
      <c r="CQ95" s="155">
        <f t="shared" si="81"/>
        <v>1.1291755333010685</v>
      </c>
      <c r="CR95" s="155">
        <f t="shared" si="81"/>
        <v>1.1995486762734584</v>
      </c>
      <c r="CS95" s="155">
        <f t="shared" si="81"/>
        <v>1.263764545122769</v>
      </c>
      <c r="CT95" s="155">
        <f t="shared" si="81"/>
        <v>1.2370367792946193</v>
      </c>
      <c r="CU95" s="155">
        <f t="shared" si="81"/>
        <v>1.2432119503269541</v>
      </c>
      <c r="CV95" s="155">
        <f t="shared" si="81"/>
        <v>1.1939764472318728</v>
      </c>
      <c r="CW95" s="155">
        <f t="shared" si="81"/>
        <v>1.1505147160425591</v>
      </c>
      <c r="CX95" s="155">
        <f t="shared" si="81"/>
        <v>1.2003777437468095</v>
      </c>
      <c r="CY95" s="155">
        <f t="shared" si="81"/>
        <v>1.1839711343464405</v>
      </c>
      <c r="CZ95" s="155">
        <f t="shared" si="81"/>
        <v>1.1991066902847798</v>
      </c>
      <c r="DA95" s="155">
        <f t="shared" si="81"/>
        <v>1.3750326991676578</v>
      </c>
      <c r="DB95" s="155" t="str">
        <f t="shared" si="81"/>
        <v/>
      </c>
      <c r="DC95" s="155" t="str">
        <f t="shared" si="81"/>
        <v/>
      </c>
      <c r="DD95" s="155" t="str">
        <f t="shared" si="81"/>
        <v/>
      </c>
      <c r="DE95" s="155" t="str">
        <f t="shared" si="81"/>
        <v/>
      </c>
      <c r="DF95" s="155" t="str">
        <f t="shared" si="81"/>
        <v/>
      </c>
      <c r="DG95" s="155" t="str">
        <f t="shared" si="81"/>
        <v/>
      </c>
      <c r="DH95" s="156"/>
      <c r="DI95" s="152">
        <f t="shared" si="19"/>
        <v>1.4197418089952303</v>
      </c>
      <c r="DJ95" s="152">
        <f t="shared" si="20"/>
        <v>0.95368178891960464</v>
      </c>
      <c r="DK95" s="152">
        <f t="shared" si="21"/>
        <v>1.165654316555488</v>
      </c>
      <c r="DL95" s="152">
        <f t="shared" si="22"/>
        <v>1.1839711343464405</v>
      </c>
      <c r="DM95" s="152">
        <f t="shared" si="23"/>
        <v>0.12067340152975292</v>
      </c>
    </row>
    <row r="96" spans="1:117" x14ac:dyDescent="0.25">
      <c r="A96" s="151" t="s">
        <v>119</v>
      </c>
      <c r="B96" s="151" t="s">
        <v>120</v>
      </c>
      <c r="C96" s="151" t="s">
        <v>112</v>
      </c>
      <c r="D96" s="151" t="s">
        <v>121</v>
      </c>
      <c r="E96" s="153" t="s">
        <v>122</v>
      </c>
      <c r="F96" s="154">
        <v>1941</v>
      </c>
      <c r="G96" s="154">
        <v>1942</v>
      </c>
      <c r="H96" s="134"/>
      <c r="I96" s="155" t="str">
        <f t="shared" ref="I96:AI96" si="82">IF(AND(I$5&gt;=$F28,I$5&lt;=$G28),I28,"")</f>
        <v/>
      </c>
      <c r="J96" s="155" t="str">
        <f t="shared" si="82"/>
        <v/>
      </c>
      <c r="K96" s="155" t="str">
        <f t="shared" si="82"/>
        <v/>
      </c>
      <c r="L96" s="155" t="str">
        <f t="shared" si="82"/>
        <v/>
      </c>
      <c r="M96" s="155" t="str">
        <f t="shared" si="82"/>
        <v/>
      </c>
      <c r="N96" s="155" t="str">
        <f t="shared" si="82"/>
        <v/>
      </c>
      <c r="O96" s="155" t="str">
        <f t="shared" si="82"/>
        <v/>
      </c>
      <c r="P96" s="155" t="str">
        <f t="shared" si="82"/>
        <v/>
      </c>
      <c r="Q96" s="155" t="str">
        <f t="shared" si="82"/>
        <v/>
      </c>
      <c r="R96" s="155" t="str">
        <f t="shared" si="82"/>
        <v/>
      </c>
      <c r="S96" s="155" t="str">
        <f t="shared" si="82"/>
        <v/>
      </c>
      <c r="T96" s="155" t="str">
        <f t="shared" si="82"/>
        <v/>
      </c>
      <c r="U96" s="155" t="str">
        <f t="shared" si="82"/>
        <v/>
      </c>
      <c r="V96" s="155" t="str">
        <f t="shared" si="82"/>
        <v/>
      </c>
      <c r="W96" s="155" t="str">
        <f t="shared" si="82"/>
        <v/>
      </c>
      <c r="X96" s="155" t="str">
        <f t="shared" si="82"/>
        <v/>
      </c>
      <c r="Y96" s="155" t="str">
        <f t="shared" si="82"/>
        <v/>
      </c>
      <c r="Z96" s="155" t="str">
        <f t="shared" si="82"/>
        <v/>
      </c>
      <c r="AA96" s="155" t="str">
        <f t="shared" si="82"/>
        <v/>
      </c>
      <c r="AB96" s="155" t="str">
        <f t="shared" si="82"/>
        <v/>
      </c>
      <c r="AC96" s="155" t="str">
        <f t="shared" si="82"/>
        <v/>
      </c>
      <c r="AD96" s="155" t="str">
        <f t="shared" si="82"/>
        <v/>
      </c>
      <c r="AE96" s="155" t="str">
        <f t="shared" si="82"/>
        <v/>
      </c>
      <c r="AF96" s="155" t="str">
        <f t="shared" si="82"/>
        <v/>
      </c>
      <c r="AG96" s="155" t="str">
        <f t="shared" si="82"/>
        <v/>
      </c>
      <c r="AH96" s="155" t="str">
        <f t="shared" si="82"/>
        <v/>
      </c>
      <c r="AI96" s="155" t="str">
        <f t="shared" si="82"/>
        <v/>
      </c>
      <c r="AJ96" s="155"/>
      <c r="AK96" s="155"/>
      <c r="AL96" s="155" t="str">
        <f t="shared" ref="AL96:BC96" si="83">IF(AND(AL$5&gt;=$F28,AL$5&lt;=$G28),AL28,"")</f>
        <v/>
      </c>
      <c r="AM96" s="155" t="str">
        <f t="shared" si="83"/>
        <v/>
      </c>
      <c r="AN96" s="155" t="str">
        <f t="shared" si="83"/>
        <v/>
      </c>
      <c r="AO96" s="155" t="str">
        <f t="shared" si="83"/>
        <v/>
      </c>
      <c r="AP96" s="155" t="str">
        <f t="shared" si="83"/>
        <v/>
      </c>
      <c r="AQ96" s="155" t="str">
        <f t="shared" si="83"/>
        <v/>
      </c>
      <c r="AR96" s="155" t="str">
        <f t="shared" si="83"/>
        <v/>
      </c>
      <c r="AS96" s="155" t="str">
        <f t="shared" si="83"/>
        <v/>
      </c>
      <c r="AT96" s="155" t="str">
        <f t="shared" si="83"/>
        <v/>
      </c>
      <c r="AU96" s="155" t="str">
        <f t="shared" si="83"/>
        <v/>
      </c>
      <c r="AV96" s="155" t="str">
        <f t="shared" si="83"/>
        <v/>
      </c>
      <c r="AW96" s="155" t="str">
        <f t="shared" si="83"/>
        <v/>
      </c>
      <c r="AX96" s="155" t="str">
        <f t="shared" si="83"/>
        <v/>
      </c>
      <c r="AY96" s="155" t="str">
        <f t="shared" si="83"/>
        <v/>
      </c>
      <c r="AZ96" s="155" t="str">
        <f t="shared" si="83"/>
        <v/>
      </c>
      <c r="BA96" s="155" t="str">
        <f t="shared" si="83"/>
        <v/>
      </c>
      <c r="BB96" s="155" t="str">
        <f t="shared" si="83"/>
        <v/>
      </c>
      <c r="BC96" s="155" t="str">
        <f t="shared" si="83"/>
        <v/>
      </c>
      <c r="BD96" s="155" t="str">
        <f t="shared" si="75"/>
        <v/>
      </c>
      <c r="BE96" s="155" t="str">
        <f t="shared" si="75"/>
        <v/>
      </c>
      <c r="BF96" s="155" t="str">
        <f t="shared" si="75"/>
        <v/>
      </c>
      <c r="BG96" s="155" t="str">
        <f t="shared" si="75"/>
        <v/>
      </c>
      <c r="BH96" s="155" t="str">
        <f t="shared" ref="BH96:CM96" si="84">IF(AND(BH$5&gt;=$F28,BH$5&lt;=$G28),BH28,"")</f>
        <v/>
      </c>
      <c r="BI96" s="155" t="str">
        <f t="shared" si="84"/>
        <v/>
      </c>
      <c r="BJ96" s="155" t="str">
        <f t="shared" si="84"/>
        <v/>
      </c>
      <c r="BK96" s="155" t="str">
        <f t="shared" si="84"/>
        <v/>
      </c>
      <c r="BL96" s="155" t="str">
        <f t="shared" si="84"/>
        <v/>
      </c>
      <c r="BM96" s="155" t="str">
        <f t="shared" si="84"/>
        <v/>
      </c>
      <c r="BN96" s="155" t="str">
        <f t="shared" si="84"/>
        <v/>
      </c>
      <c r="BO96" s="155" t="str">
        <f t="shared" si="84"/>
        <v/>
      </c>
      <c r="BP96" s="155" t="str">
        <f t="shared" si="84"/>
        <v/>
      </c>
      <c r="BQ96" s="155" t="str">
        <f t="shared" si="84"/>
        <v/>
      </c>
      <c r="BR96" s="155" t="str">
        <f t="shared" si="84"/>
        <v/>
      </c>
      <c r="BS96" s="155" t="str">
        <f t="shared" si="84"/>
        <v/>
      </c>
      <c r="BT96" s="155" t="str">
        <f t="shared" si="84"/>
        <v/>
      </c>
      <c r="BU96" s="155" t="str">
        <f t="shared" si="84"/>
        <v/>
      </c>
      <c r="BV96" s="155" t="str">
        <f t="shared" si="84"/>
        <v/>
      </c>
      <c r="BW96" s="155" t="str">
        <f t="shared" si="84"/>
        <v/>
      </c>
      <c r="BX96" s="155" t="str">
        <f t="shared" si="84"/>
        <v/>
      </c>
      <c r="BY96" s="155" t="str">
        <f t="shared" si="84"/>
        <v/>
      </c>
      <c r="BZ96" s="155" t="str">
        <f t="shared" si="84"/>
        <v/>
      </c>
      <c r="CA96" s="155" t="str">
        <f t="shared" si="84"/>
        <v/>
      </c>
      <c r="CB96" s="155" t="str">
        <f t="shared" si="84"/>
        <v/>
      </c>
      <c r="CC96" s="155" t="str">
        <f t="shared" si="84"/>
        <v/>
      </c>
      <c r="CD96" s="155" t="str">
        <f t="shared" si="84"/>
        <v/>
      </c>
      <c r="CE96" s="155" t="str">
        <f t="shared" si="84"/>
        <v/>
      </c>
      <c r="CF96" s="155" t="str">
        <f t="shared" si="84"/>
        <v/>
      </c>
      <c r="CG96" s="155" t="str">
        <f t="shared" si="84"/>
        <v/>
      </c>
      <c r="CH96" s="155" t="str">
        <f t="shared" si="84"/>
        <v/>
      </c>
      <c r="CI96" s="155" t="str">
        <f t="shared" si="84"/>
        <v/>
      </c>
      <c r="CJ96" s="155" t="str">
        <f t="shared" si="84"/>
        <v/>
      </c>
      <c r="CK96" s="155" t="str">
        <f t="shared" si="84"/>
        <v/>
      </c>
      <c r="CL96" s="155" t="str">
        <f t="shared" si="84"/>
        <v/>
      </c>
      <c r="CM96" s="155" t="str">
        <f t="shared" si="84"/>
        <v/>
      </c>
      <c r="CN96" s="155" t="str">
        <f t="shared" ref="CN96:DG96" si="85">IF(AND(CN$5&gt;=$F28,CN$5&lt;=$G28),CN28,"")</f>
        <v/>
      </c>
      <c r="CO96" s="155" t="str">
        <f t="shared" si="85"/>
        <v/>
      </c>
      <c r="CP96" s="155" t="str">
        <f t="shared" si="85"/>
        <v/>
      </c>
      <c r="CQ96" s="155" t="str">
        <f t="shared" si="85"/>
        <v/>
      </c>
      <c r="CR96" s="155" t="str">
        <f t="shared" si="85"/>
        <v/>
      </c>
      <c r="CS96" s="155" t="str">
        <f t="shared" si="85"/>
        <v/>
      </c>
      <c r="CT96" s="155" t="str">
        <f t="shared" si="85"/>
        <v/>
      </c>
      <c r="CU96" s="155" t="str">
        <f t="shared" si="85"/>
        <v/>
      </c>
      <c r="CV96" s="155" t="str">
        <f t="shared" si="85"/>
        <v/>
      </c>
      <c r="CW96" s="155" t="str">
        <f t="shared" si="85"/>
        <v/>
      </c>
      <c r="CX96" s="155" t="str">
        <f t="shared" si="85"/>
        <v/>
      </c>
      <c r="CY96" s="155" t="str">
        <f t="shared" si="85"/>
        <v/>
      </c>
      <c r="CZ96" s="155" t="str">
        <f t="shared" si="85"/>
        <v/>
      </c>
      <c r="DA96" s="155" t="str">
        <f t="shared" si="85"/>
        <v/>
      </c>
      <c r="DB96" s="155" t="str">
        <f t="shared" si="85"/>
        <v/>
      </c>
      <c r="DC96" s="155" t="str">
        <f t="shared" si="85"/>
        <v/>
      </c>
      <c r="DD96" s="155" t="str">
        <f t="shared" si="85"/>
        <v/>
      </c>
      <c r="DE96" s="155" t="str">
        <f t="shared" si="85"/>
        <v/>
      </c>
      <c r="DF96" s="155" t="str">
        <f t="shared" si="85"/>
        <v/>
      </c>
      <c r="DG96" s="155" t="str">
        <f t="shared" si="85"/>
        <v/>
      </c>
      <c r="DH96" s="156"/>
      <c r="DI96" s="152"/>
      <c r="DJ96" s="152"/>
      <c r="DK96" s="152"/>
      <c r="DL96" s="152"/>
      <c r="DM96" s="152"/>
    </row>
    <row r="97" spans="1:117" x14ac:dyDescent="0.25">
      <c r="A97" s="151" t="s">
        <v>123</v>
      </c>
      <c r="B97" s="151"/>
      <c r="C97" s="151" t="s">
        <v>124</v>
      </c>
      <c r="D97" s="151" t="s">
        <v>125</v>
      </c>
      <c r="E97" s="153" t="s">
        <v>126</v>
      </c>
      <c r="F97" s="154">
        <v>1914</v>
      </c>
      <c r="G97" s="154">
        <v>1972</v>
      </c>
      <c r="H97" s="134"/>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f t="shared" si="75"/>
        <v>1.2108790252393387</v>
      </c>
      <c r="BE97" s="155">
        <f t="shared" si="75"/>
        <v>1.280470720089661</v>
      </c>
      <c r="BF97" s="155">
        <f t="shared" si="75"/>
        <v>1.4129793510324486</v>
      </c>
      <c r="BG97" s="155">
        <f t="shared" si="75"/>
        <v>1.4286152712987967</v>
      </c>
      <c r="BH97" s="155">
        <f t="shared" ref="BH97:CM97" si="86">IF(AND(BH$5&gt;=$F29,BH$5&lt;=$G29),BH29,"")</f>
        <v>1.6341086469360944</v>
      </c>
      <c r="BI97" s="155">
        <f t="shared" si="86"/>
        <v>1.4027209814407047</v>
      </c>
      <c r="BJ97" s="155">
        <f t="shared" si="86"/>
        <v>1.3280780230255922</v>
      </c>
      <c r="BK97" s="155">
        <f t="shared" si="86"/>
        <v>1.4281908990011098</v>
      </c>
      <c r="BL97" s="155">
        <f t="shared" si="86"/>
        <v>1.7546794871794873</v>
      </c>
      <c r="BM97" s="155">
        <f t="shared" si="86"/>
        <v>1.5636911313213229</v>
      </c>
      <c r="BN97" s="155">
        <f t="shared" si="86"/>
        <v>1.7176525361431019</v>
      </c>
      <c r="BO97" s="155">
        <f t="shared" si="86"/>
        <v>2.1400441944556046</v>
      </c>
      <c r="BP97" s="155" t="str">
        <f t="shared" si="86"/>
        <v/>
      </c>
      <c r="BQ97" s="155" t="str">
        <f t="shared" si="86"/>
        <v/>
      </c>
      <c r="BR97" s="155" t="str">
        <f t="shared" si="86"/>
        <v/>
      </c>
      <c r="BS97" s="155" t="str">
        <f t="shared" si="86"/>
        <v/>
      </c>
      <c r="BT97" s="155" t="str">
        <f t="shared" si="86"/>
        <v/>
      </c>
      <c r="BU97" s="155" t="str">
        <f t="shared" si="86"/>
        <v/>
      </c>
      <c r="BV97" s="155" t="str">
        <f t="shared" si="86"/>
        <v/>
      </c>
      <c r="BW97" s="155" t="str">
        <f t="shared" si="86"/>
        <v/>
      </c>
      <c r="BX97" s="155" t="str">
        <f t="shared" si="86"/>
        <v/>
      </c>
      <c r="BY97" s="155" t="str">
        <f t="shared" si="86"/>
        <v/>
      </c>
      <c r="BZ97" s="155" t="str">
        <f t="shared" si="86"/>
        <v/>
      </c>
      <c r="CA97" s="155" t="str">
        <f t="shared" si="86"/>
        <v/>
      </c>
      <c r="CB97" s="155" t="str">
        <f t="shared" si="86"/>
        <v/>
      </c>
      <c r="CC97" s="155" t="str">
        <f t="shared" si="86"/>
        <v/>
      </c>
      <c r="CD97" s="155" t="str">
        <f t="shared" si="86"/>
        <v/>
      </c>
      <c r="CE97" s="155" t="str">
        <f t="shared" si="86"/>
        <v/>
      </c>
      <c r="CF97" s="155" t="str">
        <f t="shared" si="86"/>
        <v/>
      </c>
      <c r="CG97" s="155" t="str">
        <f t="shared" si="86"/>
        <v/>
      </c>
      <c r="CH97" s="155" t="str">
        <f t="shared" si="86"/>
        <v/>
      </c>
      <c r="CI97" s="155" t="str">
        <f t="shared" si="86"/>
        <v/>
      </c>
      <c r="CJ97" s="155" t="str">
        <f t="shared" si="86"/>
        <v/>
      </c>
      <c r="CK97" s="155" t="str">
        <f t="shared" si="86"/>
        <v/>
      </c>
      <c r="CL97" s="155" t="str">
        <f t="shared" si="86"/>
        <v/>
      </c>
      <c r="CM97" s="155" t="str">
        <f t="shared" si="86"/>
        <v/>
      </c>
      <c r="CN97" s="155" t="str">
        <f t="shared" ref="CN97:DG97" si="87">IF(AND(CN$5&gt;=$F29,CN$5&lt;=$G29),CN29,"")</f>
        <v/>
      </c>
      <c r="CO97" s="155" t="str">
        <f t="shared" si="87"/>
        <v/>
      </c>
      <c r="CP97" s="155" t="str">
        <f t="shared" si="87"/>
        <v/>
      </c>
      <c r="CQ97" s="155" t="str">
        <f t="shared" si="87"/>
        <v/>
      </c>
      <c r="CR97" s="155" t="str">
        <f t="shared" si="87"/>
        <v/>
      </c>
      <c r="CS97" s="155" t="str">
        <f t="shared" si="87"/>
        <v/>
      </c>
      <c r="CT97" s="155" t="str">
        <f t="shared" si="87"/>
        <v/>
      </c>
      <c r="CU97" s="155" t="str">
        <f t="shared" si="87"/>
        <v/>
      </c>
      <c r="CV97" s="155" t="str">
        <f t="shared" si="87"/>
        <v/>
      </c>
      <c r="CW97" s="155" t="str">
        <f t="shared" si="87"/>
        <v/>
      </c>
      <c r="CX97" s="155" t="str">
        <f t="shared" si="87"/>
        <v/>
      </c>
      <c r="CY97" s="155" t="str">
        <f t="shared" si="87"/>
        <v/>
      </c>
      <c r="CZ97" s="155" t="str">
        <f t="shared" si="87"/>
        <v/>
      </c>
      <c r="DA97" s="155" t="str">
        <f t="shared" si="87"/>
        <v/>
      </c>
      <c r="DB97" s="155" t="str">
        <f t="shared" si="87"/>
        <v/>
      </c>
      <c r="DC97" s="155" t="str">
        <f t="shared" si="87"/>
        <v/>
      </c>
      <c r="DD97" s="155" t="str">
        <f t="shared" si="87"/>
        <v/>
      </c>
      <c r="DE97" s="155" t="str">
        <f t="shared" si="87"/>
        <v/>
      </c>
      <c r="DF97" s="155" t="str">
        <f t="shared" si="87"/>
        <v/>
      </c>
      <c r="DG97" s="155" t="str">
        <f t="shared" si="87"/>
        <v/>
      </c>
      <c r="DH97" s="156"/>
      <c r="DI97" s="152">
        <f t="shared" si="19"/>
        <v>2.1400441944556046</v>
      </c>
      <c r="DJ97" s="152">
        <f t="shared" si="20"/>
        <v>1.2108790252393387</v>
      </c>
      <c r="DK97" s="152">
        <f t="shared" si="21"/>
        <v>1.5251758555969384</v>
      </c>
      <c r="DL97" s="152">
        <f t="shared" si="22"/>
        <v>1.4284030851499532</v>
      </c>
      <c r="DM97" s="152">
        <f t="shared" si="23"/>
        <v>0.24579055780876535</v>
      </c>
    </row>
    <row r="98" spans="1:117" x14ac:dyDescent="0.25">
      <c r="A98" s="151" t="s">
        <v>127</v>
      </c>
      <c r="B98" s="151"/>
      <c r="C98" s="151" t="s">
        <v>128</v>
      </c>
      <c r="D98" s="151" t="s">
        <v>129</v>
      </c>
      <c r="E98" s="153" t="s">
        <v>130</v>
      </c>
      <c r="F98" s="154">
        <v>1913</v>
      </c>
      <c r="G98" s="154">
        <v>1970</v>
      </c>
      <c r="H98" s="134"/>
      <c r="I98" s="155">
        <f t="shared" ref="I98:BC98" si="88">IF(AND(I$5&gt;=$F30,I$5&lt;=$G30),I30,"")</f>
        <v>0.77618362770800631</v>
      </c>
      <c r="J98" s="155">
        <f t="shared" si="88"/>
        <v>0.72810521886878155</v>
      </c>
      <c r="K98" s="155">
        <f t="shared" si="88"/>
        <v>1.0300280976000273</v>
      </c>
      <c r="L98" s="155">
        <f t="shared" si="88"/>
        <v>1.1146439765928389</v>
      </c>
      <c r="M98" s="155">
        <f t="shared" si="88"/>
        <v>1.2347503107242706</v>
      </c>
      <c r="N98" s="155">
        <f t="shared" si="88"/>
        <v>1.1848450835468771</v>
      </c>
      <c r="O98" s="155">
        <f t="shared" si="88"/>
        <v>1.0191524402031957</v>
      </c>
      <c r="P98" s="155">
        <f t="shared" si="88"/>
        <v>0.81048036757774078</v>
      </c>
      <c r="Q98" s="155">
        <f t="shared" si="88"/>
        <v>0.90551569054195324</v>
      </c>
      <c r="R98" s="155">
        <f t="shared" si="88"/>
        <v>0.95333869053055909</v>
      </c>
      <c r="S98" s="155">
        <f t="shared" si="88"/>
        <v>0.9795232281184465</v>
      </c>
      <c r="T98" s="155">
        <f t="shared" si="88"/>
        <v>0.97456692515059207</v>
      </c>
      <c r="U98" s="155">
        <f t="shared" si="88"/>
        <v>0.97889782561950889</v>
      </c>
      <c r="V98" s="155">
        <f t="shared" si="88"/>
        <v>0.99886508697593646</v>
      </c>
      <c r="W98" s="155">
        <f t="shared" si="88"/>
        <v>1.0380548567164913</v>
      </c>
      <c r="X98" s="155">
        <f t="shared" si="88"/>
        <v>1.0407807210973328</v>
      </c>
      <c r="Y98" s="155">
        <f t="shared" si="88"/>
        <v>1.0337634507934068</v>
      </c>
      <c r="Z98" s="155">
        <f t="shared" si="88"/>
        <v>1.0674131026526947</v>
      </c>
      <c r="AA98" s="155">
        <f t="shared" si="88"/>
        <v>1.1240424925058317</v>
      </c>
      <c r="AB98" s="155">
        <f t="shared" si="88"/>
        <v>1.1428647874732882</v>
      </c>
      <c r="AC98" s="155">
        <f t="shared" si="88"/>
        <v>1.1817810804675857</v>
      </c>
      <c r="AD98" s="155">
        <f t="shared" si="88"/>
        <v>1.1968176065508145</v>
      </c>
      <c r="AE98" s="155">
        <f t="shared" si="88"/>
        <v>1.1331149687494604</v>
      </c>
      <c r="AF98" s="155">
        <f t="shared" si="88"/>
        <v>1.0432877552164621</v>
      </c>
      <c r="AG98" s="155">
        <f t="shared" si="88"/>
        <v>1.0961924609142231</v>
      </c>
      <c r="AH98" s="155">
        <f t="shared" si="88"/>
        <v>1.088728784729412</v>
      </c>
      <c r="AI98" s="155">
        <f t="shared" si="88"/>
        <v>1.1331110354667595</v>
      </c>
      <c r="AJ98" s="155">
        <f t="shared" si="88"/>
        <v>1.1816845912208609</v>
      </c>
      <c r="AK98" s="155">
        <f t="shared" si="88"/>
        <v>1.1526121651535299</v>
      </c>
      <c r="AL98" s="155">
        <f t="shared" si="88"/>
        <v>1.1240778182043212</v>
      </c>
      <c r="AM98" s="155">
        <f t="shared" si="88"/>
        <v>1.0498042438490214</v>
      </c>
      <c r="AN98" s="155">
        <f t="shared" si="88"/>
        <v>1.0655990395095194</v>
      </c>
      <c r="AO98" s="155">
        <f t="shared" si="88"/>
        <v>1.1147855439267123</v>
      </c>
      <c r="AP98" s="155">
        <f t="shared" si="88"/>
        <v>1.043733831465673</v>
      </c>
      <c r="AQ98" s="155">
        <f t="shared" si="88"/>
        <v>1.0410056654015609</v>
      </c>
      <c r="AR98" s="155">
        <f t="shared" si="88"/>
        <v>0.98107357921173299</v>
      </c>
      <c r="AS98" s="155">
        <f t="shared" si="88"/>
        <v>1.0012438372550425</v>
      </c>
      <c r="AT98" s="155">
        <f t="shared" si="88"/>
        <v>1.0002352236768477</v>
      </c>
      <c r="AU98" s="155">
        <f t="shared" si="88"/>
        <v>1.0158969231302131</v>
      </c>
      <c r="AV98" s="155">
        <f t="shared" si="88"/>
        <v>1.0838053016405758</v>
      </c>
      <c r="AW98" s="155">
        <f t="shared" si="88"/>
        <v>1.1236616023739483</v>
      </c>
      <c r="AX98" s="155">
        <f t="shared" si="88"/>
        <v>1.0767286531233569</v>
      </c>
      <c r="AY98" s="155">
        <f t="shared" si="88"/>
        <v>1.0941128516288419</v>
      </c>
      <c r="AZ98" s="155">
        <f t="shared" si="88"/>
        <v>1.121701012733354</v>
      </c>
      <c r="BA98" s="155">
        <f t="shared" si="88"/>
        <v>1.1692334116837602</v>
      </c>
      <c r="BB98" s="155">
        <f t="shared" si="88"/>
        <v>1.17217153427401</v>
      </c>
      <c r="BC98" s="155">
        <f t="shared" si="88"/>
        <v>1.3126697811092256</v>
      </c>
      <c r="BD98" s="155">
        <f t="shared" si="75"/>
        <v>1.1589175523367248</v>
      </c>
      <c r="BE98" s="155">
        <f t="shared" si="75"/>
        <v>1.2212207947261751</v>
      </c>
      <c r="BF98" s="155">
        <f t="shared" si="75"/>
        <v>1.3561742903758498</v>
      </c>
      <c r="BG98" s="155">
        <f t="shared" si="75"/>
        <v>1.5184210526315789</v>
      </c>
      <c r="BH98" s="155">
        <f t="shared" ref="BH98:CM98" si="89">IF(AND(BH$5&gt;=$F30,BH$5&lt;=$G30),BH30,"")</f>
        <v>1.6961009174311925</v>
      </c>
      <c r="BI98" s="155">
        <f t="shared" si="89"/>
        <v>1.8144654088050314</v>
      </c>
      <c r="BJ98" s="155">
        <f t="shared" si="89"/>
        <v>1.7713414634146341</v>
      </c>
      <c r="BK98" s="155">
        <f t="shared" si="89"/>
        <v>1.1900610287707061</v>
      </c>
      <c r="BL98" s="155">
        <f t="shared" si="89"/>
        <v>1.0417014178482069</v>
      </c>
      <c r="BM98" s="155">
        <f t="shared" si="89"/>
        <v>1.1859649122807017</v>
      </c>
      <c r="BN98" s="155" t="str">
        <f t="shared" si="89"/>
        <v/>
      </c>
      <c r="BO98" s="155" t="str">
        <f t="shared" si="89"/>
        <v/>
      </c>
      <c r="BP98" s="155" t="str">
        <f t="shared" si="89"/>
        <v/>
      </c>
      <c r="BQ98" s="155" t="str">
        <f t="shared" si="89"/>
        <v/>
      </c>
      <c r="BR98" s="155" t="str">
        <f t="shared" si="89"/>
        <v/>
      </c>
      <c r="BS98" s="155" t="str">
        <f t="shared" si="89"/>
        <v/>
      </c>
      <c r="BT98" s="155" t="str">
        <f t="shared" si="89"/>
        <v/>
      </c>
      <c r="BU98" s="155" t="str">
        <f t="shared" si="89"/>
        <v/>
      </c>
      <c r="BV98" s="155" t="str">
        <f t="shared" si="89"/>
        <v/>
      </c>
      <c r="BW98" s="155" t="str">
        <f t="shared" si="89"/>
        <v/>
      </c>
      <c r="BX98" s="155" t="str">
        <f t="shared" si="89"/>
        <v/>
      </c>
      <c r="BY98" s="155" t="str">
        <f t="shared" si="89"/>
        <v/>
      </c>
      <c r="BZ98" s="155" t="str">
        <f t="shared" si="89"/>
        <v/>
      </c>
      <c r="CA98" s="155" t="str">
        <f t="shared" si="89"/>
        <v/>
      </c>
      <c r="CB98" s="155" t="str">
        <f t="shared" si="89"/>
        <v/>
      </c>
      <c r="CC98" s="155" t="str">
        <f t="shared" si="89"/>
        <v/>
      </c>
      <c r="CD98" s="155" t="str">
        <f t="shared" si="89"/>
        <v/>
      </c>
      <c r="CE98" s="155" t="str">
        <f t="shared" si="89"/>
        <v/>
      </c>
      <c r="CF98" s="155" t="str">
        <f t="shared" si="89"/>
        <v/>
      </c>
      <c r="CG98" s="155" t="str">
        <f t="shared" si="89"/>
        <v/>
      </c>
      <c r="CH98" s="155" t="str">
        <f t="shared" si="89"/>
        <v/>
      </c>
      <c r="CI98" s="155" t="str">
        <f t="shared" si="89"/>
        <v/>
      </c>
      <c r="CJ98" s="155" t="str">
        <f t="shared" si="89"/>
        <v/>
      </c>
      <c r="CK98" s="155" t="str">
        <f t="shared" si="89"/>
        <v/>
      </c>
      <c r="CL98" s="155" t="str">
        <f t="shared" si="89"/>
        <v/>
      </c>
      <c r="CM98" s="155" t="str">
        <f t="shared" si="89"/>
        <v/>
      </c>
      <c r="CN98" s="155" t="str">
        <f t="shared" ref="CN98:DG98" si="90">IF(AND(CN$5&gt;=$F30,CN$5&lt;=$G30),CN30,"")</f>
        <v/>
      </c>
      <c r="CO98" s="155" t="str">
        <f t="shared" si="90"/>
        <v/>
      </c>
      <c r="CP98" s="155" t="str">
        <f t="shared" si="90"/>
        <v/>
      </c>
      <c r="CQ98" s="155" t="str">
        <f t="shared" si="90"/>
        <v/>
      </c>
      <c r="CR98" s="155" t="str">
        <f t="shared" si="90"/>
        <v/>
      </c>
      <c r="CS98" s="155" t="str">
        <f t="shared" si="90"/>
        <v/>
      </c>
      <c r="CT98" s="155" t="str">
        <f t="shared" si="90"/>
        <v/>
      </c>
      <c r="CU98" s="155" t="str">
        <f t="shared" si="90"/>
        <v/>
      </c>
      <c r="CV98" s="155" t="str">
        <f t="shared" si="90"/>
        <v/>
      </c>
      <c r="CW98" s="155" t="str">
        <f t="shared" si="90"/>
        <v/>
      </c>
      <c r="CX98" s="155" t="str">
        <f t="shared" si="90"/>
        <v/>
      </c>
      <c r="CY98" s="155" t="str">
        <f t="shared" si="90"/>
        <v/>
      </c>
      <c r="CZ98" s="155" t="str">
        <f t="shared" si="90"/>
        <v/>
      </c>
      <c r="DA98" s="155" t="str">
        <f t="shared" si="90"/>
        <v/>
      </c>
      <c r="DB98" s="155" t="str">
        <f t="shared" si="90"/>
        <v/>
      </c>
      <c r="DC98" s="155" t="str">
        <f t="shared" si="90"/>
        <v/>
      </c>
      <c r="DD98" s="155" t="str">
        <f t="shared" si="90"/>
        <v/>
      </c>
      <c r="DE98" s="155" t="str">
        <f t="shared" si="90"/>
        <v/>
      </c>
      <c r="DF98" s="155" t="str">
        <f t="shared" si="90"/>
        <v/>
      </c>
      <c r="DG98" s="155" t="str">
        <f t="shared" si="90"/>
        <v/>
      </c>
      <c r="DH98" s="156"/>
      <c r="DI98" s="152">
        <f t="shared" si="19"/>
        <v>1.8144654088050314</v>
      </c>
      <c r="DJ98" s="152">
        <f t="shared" si="20"/>
        <v>0.72810521886878155</v>
      </c>
      <c r="DK98" s="152">
        <f t="shared" si="21"/>
        <v>1.120860616180446</v>
      </c>
      <c r="DL98" s="152">
        <f t="shared" si="22"/>
        <v>1.0941128516288419</v>
      </c>
      <c r="DM98" s="152">
        <f t="shared" si="23"/>
        <v>0.19660959425645894</v>
      </c>
    </row>
    <row r="99" spans="1:117" x14ac:dyDescent="0.25">
      <c r="A99" s="151" t="s">
        <v>131</v>
      </c>
      <c r="B99" s="151" t="s">
        <v>132</v>
      </c>
      <c r="C99" s="151" t="s">
        <v>133</v>
      </c>
      <c r="D99" s="151" t="s">
        <v>129</v>
      </c>
      <c r="E99" s="153" t="s">
        <v>134</v>
      </c>
      <c r="F99" s="154">
        <v>1913</v>
      </c>
      <c r="G99" s="154">
        <v>1956</v>
      </c>
      <c r="H99" s="134"/>
      <c r="I99" s="155">
        <f t="shared" ref="I99:BC99" si="91">IF(AND(I$5&gt;=$F31,I$5&lt;=$G31),I31,"")</f>
        <v>0.77618362770800631</v>
      </c>
      <c r="J99" s="155">
        <f t="shared" si="91"/>
        <v>0.72810521886878155</v>
      </c>
      <c r="K99" s="155">
        <f t="shared" si="91"/>
        <v>1.0300280976000273</v>
      </c>
      <c r="L99" s="155">
        <f t="shared" si="91"/>
        <v>1.1146439765928389</v>
      </c>
      <c r="M99" s="155">
        <f t="shared" si="91"/>
        <v>1.2347503107242706</v>
      </c>
      <c r="N99" s="155">
        <f t="shared" si="91"/>
        <v>1.1848450835468771</v>
      </c>
      <c r="O99" s="155">
        <f t="shared" si="91"/>
        <v>1.0191524402031957</v>
      </c>
      <c r="P99" s="155">
        <f t="shared" si="91"/>
        <v>0.81048036757774078</v>
      </c>
      <c r="Q99" s="155">
        <f t="shared" si="91"/>
        <v>0.90551569054195324</v>
      </c>
      <c r="R99" s="155">
        <f t="shared" si="91"/>
        <v>0.95333869053055909</v>
      </c>
      <c r="S99" s="155">
        <f t="shared" si="91"/>
        <v>0.9795232281184465</v>
      </c>
      <c r="T99" s="155">
        <f t="shared" si="91"/>
        <v>0.97456692515059207</v>
      </c>
      <c r="U99" s="155">
        <f t="shared" si="91"/>
        <v>0.97889782561950889</v>
      </c>
      <c r="V99" s="155">
        <f t="shared" si="91"/>
        <v>0.99886508697593646</v>
      </c>
      <c r="W99" s="155">
        <f t="shared" si="91"/>
        <v>1.0380548567164913</v>
      </c>
      <c r="X99" s="155">
        <f t="shared" si="91"/>
        <v>1.0407807210973328</v>
      </c>
      <c r="Y99" s="155">
        <f t="shared" si="91"/>
        <v>1.0337634507934068</v>
      </c>
      <c r="Z99" s="155">
        <f t="shared" si="91"/>
        <v>1.0674131026526947</v>
      </c>
      <c r="AA99" s="155">
        <f t="shared" si="91"/>
        <v>1.1240424925058317</v>
      </c>
      <c r="AB99" s="155">
        <f t="shared" si="91"/>
        <v>1.1428647874732882</v>
      </c>
      <c r="AC99" s="155">
        <f t="shared" si="91"/>
        <v>1.1817810804675857</v>
      </c>
      <c r="AD99" s="155">
        <f t="shared" si="91"/>
        <v>1.1968176065508145</v>
      </c>
      <c r="AE99" s="155">
        <f t="shared" si="91"/>
        <v>1.1331149687494604</v>
      </c>
      <c r="AF99" s="155">
        <f t="shared" si="91"/>
        <v>1.0432877552164621</v>
      </c>
      <c r="AG99" s="155">
        <f t="shared" si="91"/>
        <v>1.0961924609142231</v>
      </c>
      <c r="AH99" s="155">
        <f t="shared" si="91"/>
        <v>1.088728784729412</v>
      </c>
      <c r="AI99" s="155">
        <f t="shared" si="91"/>
        <v>1.1331110354667595</v>
      </c>
      <c r="AJ99" s="155">
        <f t="shared" si="91"/>
        <v>1.1816845912208609</v>
      </c>
      <c r="AK99" s="155">
        <f t="shared" si="91"/>
        <v>1.1526121651535299</v>
      </c>
      <c r="AL99" s="155">
        <f t="shared" si="91"/>
        <v>1.1240778182043212</v>
      </c>
      <c r="AM99" s="155">
        <f t="shared" si="91"/>
        <v>1.0498042438490214</v>
      </c>
      <c r="AN99" s="155">
        <f t="shared" si="91"/>
        <v>1.0655990395095194</v>
      </c>
      <c r="AO99" s="155">
        <f t="shared" si="91"/>
        <v>1.1147855439267123</v>
      </c>
      <c r="AP99" s="155">
        <f t="shared" si="91"/>
        <v>1.043733831465673</v>
      </c>
      <c r="AQ99" s="155">
        <f t="shared" si="91"/>
        <v>1.0410056654015609</v>
      </c>
      <c r="AR99" s="155">
        <f t="shared" si="91"/>
        <v>0.98107357921173299</v>
      </c>
      <c r="AS99" s="155">
        <f t="shared" si="91"/>
        <v>1.6041335453100161</v>
      </c>
      <c r="AT99" s="155">
        <f t="shared" si="91"/>
        <v>1.8731988472622478</v>
      </c>
      <c r="AU99" s="155">
        <f t="shared" si="91"/>
        <v>1.992816091954023</v>
      </c>
      <c r="AV99" s="155">
        <f t="shared" si="91"/>
        <v>2.0734870317002883</v>
      </c>
      <c r="AW99" s="155">
        <f t="shared" si="91"/>
        <v>3.0283018867924527</v>
      </c>
      <c r="AX99" s="155">
        <f t="shared" si="91"/>
        <v>3.1622691292875991</v>
      </c>
      <c r="AY99" s="155">
        <f t="shared" si="91"/>
        <v>2.8083538083538082</v>
      </c>
      <c r="AZ99" s="155" t="str">
        <f t="shared" si="91"/>
        <v/>
      </c>
      <c r="BA99" s="155" t="str">
        <f t="shared" si="91"/>
        <v/>
      </c>
      <c r="BB99" s="155" t="str">
        <f t="shared" si="91"/>
        <v/>
      </c>
      <c r="BC99" s="155" t="str">
        <f t="shared" si="91"/>
        <v/>
      </c>
      <c r="BD99" s="155" t="str">
        <f t="shared" si="75"/>
        <v/>
      </c>
      <c r="BE99" s="155" t="str">
        <f t="shared" si="75"/>
        <v/>
      </c>
      <c r="BF99" s="155" t="str">
        <f t="shared" si="75"/>
        <v/>
      </c>
      <c r="BG99" s="155" t="str">
        <f t="shared" si="75"/>
        <v/>
      </c>
      <c r="BH99" s="155" t="str">
        <f t="shared" ref="BH99:CM99" si="92">IF(AND(BH$5&gt;=$F31,BH$5&lt;=$G31),BH31,"")</f>
        <v/>
      </c>
      <c r="BI99" s="155" t="str">
        <f t="shared" si="92"/>
        <v/>
      </c>
      <c r="BJ99" s="155" t="str">
        <f t="shared" si="92"/>
        <v/>
      </c>
      <c r="BK99" s="155" t="str">
        <f t="shared" si="92"/>
        <v/>
      </c>
      <c r="BL99" s="155" t="str">
        <f t="shared" si="92"/>
        <v/>
      </c>
      <c r="BM99" s="155" t="str">
        <f t="shared" si="92"/>
        <v/>
      </c>
      <c r="BN99" s="155" t="str">
        <f t="shared" si="92"/>
        <v/>
      </c>
      <c r="BO99" s="155" t="str">
        <f t="shared" si="92"/>
        <v/>
      </c>
      <c r="BP99" s="155" t="str">
        <f t="shared" si="92"/>
        <v/>
      </c>
      <c r="BQ99" s="155" t="str">
        <f t="shared" si="92"/>
        <v/>
      </c>
      <c r="BR99" s="155" t="str">
        <f t="shared" si="92"/>
        <v/>
      </c>
      <c r="BS99" s="155" t="str">
        <f t="shared" si="92"/>
        <v/>
      </c>
      <c r="BT99" s="155" t="str">
        <f t="shared" si="92"/>
        <v/>
      </c>
      <c r="BU99" s="155" t="str">
        <f t="shared" si="92"/>
        <v/>
      </c>
      <c r="BV99" s="155" t="str">
        <f t="shared" si="92"/>
        <v/>
      </c>
      <c r="BW99" s="155" t="str">
        <f t="shared" si="92"/>
        <v/>
      </c>
      <c r="BX99" s="155" t="str">
        <f t="shared" si="92"/>
        <v/>
      </c>
      <c r="BY99" s="155" t="str">
        <f t="shared" si="92"/>
        <v/>
      </c>
      <c r="BZ99" s="155" t="str">
        <f t="shared" si="92"/>
        <v/>
      </c>
      <c r="CA99" s="155" t="str">
        <f t="shared" si="92"/>
        <v/>
      </c>
      <c r="CB99" s="155" t="str">
        <f t="shared" si="92"/>
        <v/>
      </c>
      <c r="CC99" s="155" t="str">
        <f t="shared" si="92"/>
        <v/>
      </c>
      <c r="CD99" s="155" t="str">
        <f t="shared" si="92"/>
        <v/>
      </c>
      <c r="CE99" s="155" t="str">
        <f t="shared" si="92"/>
        <v/>
      </c>
      <c r="CF99" s="155" t="str">
        <f t="shared" si="92"/>
        <v/>
      </c>
      <c r="CG99" s="155" t="str">
        <f t="shared" si="92"/>
        <v/>
      </c>
      <c r="CH99" s="155" t="str">
        <f t="shared" si="92"/>
        <v/>
      </c>
      <c r="CI99" s="155" t="str">
        <f t="shared" si="92"/>
        <v/>
      </c>
      <c r="CJ99" s="155" t="str">
        <f t="shared" si="92"/>
        <v/>
      </c>
      <c r="CK99" s="155" t="str">
        <f t="shared" si="92"/>
        <v/>
      </c>
      <c r="CL99" s="155" t="str">
        <f t="shared" si="92"/>
        <v/>
      </c>
      <c r="CM99" s="155" t="str">
        <f t="shared" si="92"/>
        <v/>
      </c>
      <c r="CN99" s="155" t="str">
        <f t="shared" ref="CN99:DG99" si="93">IF(AND(CN$5&gt;=$F31,CN$5&lt;=$G31),CN31,"")</f>
        <v/>
      </c>
      <c r="CO99" s="155" t="str">
        <f t="shared" si="93"/>
        <v/>
      </c>
      <c r="CP99" s="155" t="str">
        <f t="shared" si="93"/>
        <v/>
      </c>
      <c r="CQ99" s="155" t="str">
        <f t="shared" si="93"/>
        <v/>
      </c>
      <c r="CR99" s="155" t="str">
        <f t="shared" si="93"/>
        <v/>
      </c>
      <c r="CS99" s="155" t="str">
        <f t="shared" si="93"/>
        <v/>
      </c>
      <c r="CT99" s="155" t="str">
        <f t="shared" si="93"/>
        <v/>
      </c>
      <c r="CU99" s="155" t="str">
        <f t="shared" si="93"/>
        <v/>
      </c>
      <c r="CV99" s="155" t="str">
        <f t="shared" si="93"/>
        <v/>
      </c>
      <c r="CW99" s="155" t="str">
        <f t="shared" si="93"/>
        <v/>
      </c>
      <c r="CX99" s="155" t="str">
        <f t="shared" si="93"/>
        <v/>
      </c>
      <c r="CY99" s="155" t="str">
        <f t="shared" si="93"/>
        <v/>
      </c>
      <c r="CZ99" s="155" t="str">
        <f t="shared" si="93"/>
        <v/>
      </c>
      <c r="DA99" s="155" t="str">
        <f t="shared" si="93"/>
        <v/>
      </c>
      <c r="DB99" s="155" t="str">
        <f t="shared" si="93"/>
        <v/>
      </c>
      <c r="DC99" s="155" t="str">
        <f t="shared" si="93"/>
        <v/>
      </c>
      <c r="DD99" s="155" t="str">
        <f t="shared" si="93"/>
        <v/>
      </c>
      <c r="DE99" s="155" t="str">
        <f t="shared" si="93"/>
        <v/>
      </c>
      <c r="DF99" s="155" t="str">
        <f t="shared" si="93"/>
        <v/>
      </c>
      <c r="DG99" s="155" t="str">
        <f t="shared" si="93"/>
        <v/>
      </c>
      <c r="DH99" s="156"/>
      <c r="DI99" s="152">
        <f t="shared" si="19"/>
        <v>3.1622691292875991</v>
      </c>
      <c r="DJ99" s="152">
        <f t="shared" si="20"/>
        <v>0.72810521886878155</v>
      </c>
      <c r="DK99" s="152">
        <f t="shared" si="21"/>
        <v>1.2629252672487412</v>
      </c>
      <c r="DL99" s="152">
        <f t="shared" si="22"/>
        <v>1.088728784729412</v>
      </c>
      <c r="DM99" s="152">
        <f t="shared" si="23"/>
        <v>0.54761971322572245</v>
      </c>
    </row>
    <row r="100" spans="1:117" x14ac:dyDescent="0.25">
      <c r="A100" s="151" t="s">
        <v>135</v>
      </c>
      <c r="B100" s="151" t="s">
        <v>136</v>
      </c>
      <c r="C100" s="151" t="s">
        <v>137</v>
      </c>
      <c r="D100" s="151">
        <v>1917.01</v>
      </c>
      <c r="E100" s="153" t="s">
        <v>138</v>
      </c>
      <c r="F100" s="154">
        <v>1917</v>
      </c>
      <c r="G100" s="154">
        <v>1964</v>
      </c>
      <c r="H100" s="134"/>
      <c r="I100" s="155" t="str">
        <f t="shared" ref="I100:K116" si="94">IF(AND(I$5&gt;=$F32,I$5&lt;=$G32),I32,"")</f>
        <v/>
      </c>
      <c r="J100" s="155" t="str">
        <f t="shared" si="94"/>
        <v/>
      </c>
      <c r="K100" s="155" t="str">
        <f t="shared" si="94"/>
        <v/>
      </c>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f t="shared" ref="AX100:BC109" si="95">IF(AND(AX$5&gt;=$F32,AX$5&lt;=$G32),AX32,"")</f>
        <v>1</v>
      </c>
      <c r="AY100" s="155">
        <f t="shared" si="95"/>
        <v>1</v>
      </c>
      <c r="AZ100" s="155">
        <f t="shared" si="95"/>
        <v>1</v>
      </c>
      <c r="BA100" s="155">
        <f t="shared" si="95"/>
        <v>1</v>
      </c>
      <c r="BB100" s="155">
        <f t="shared" si="95"/>
        <v>1</v>
      </c>
      <c r="BC100" s="155">
        <f t="shared" si="95"/>
        <v>0.91304347826086951</v>
      </c>
      <c r="BD100" s="155">
        <f t="shared" si="75"/>
        <v>0.8896551724137931</v>
      </c>
      <c r="BE100" s="155">
        <f t="shared" si="75"/>
        <v>0.8896551724137931</v>
      </c>
      <c r="BF100" s="155">
        <f t="shared" si="75"/>
        <v>0.90031152647975066</v>
      </c>
      <c r="BG100" s="155">
        <f t="shared" si="75"/>
        <v>0.89841269841269844</v>
      </c>
      <c r="BH100" s="155" t="str">
        <f t="shared" ref="BH100:CM100" si="96">IF(AND(BH$5&gt;=$F32,BH$5&lt;=$G32),BH32,"")</f>
        <v/>
      </c>
      <c r="BI100" s="155" t="str">
        <f t="shared" si="96"/>
        <v/>
      </c>
      <c r="BJ100" s="155" t="str">
        <f t="shared" si="96"/>
        <v/>
      </c>
      <c r="BK100" s="155" t="str">
        <f t="shared" si="96"/>
        <v/>
      </c>
      <c r="BL100" s="155" t="str">
        <f t="shared" si="96"/>
        <v/>
      </c>
      <c r="BM100" s="155" t="str">
        <f t="shared" si="96"/>
        <v/>
      </c>
      <c r="BN100" s="155" t="str">
        <f t="shared" si="96"/>
        <v/>
      </c>
      <c r="BO100" s="155" t="str">
        <f t="shared" si="96"/>
        <v/>
      </c>
      <c r="BP100" s="155" t="str">
        <f t="shared" si="96"/>
        <v/>
      </c>
      <c r="BQ100" s="155" t="str">
        <f t="shared" si="96"/>
        <v/>
      </c>
      <c r="BR100" s="155" t="str">
        <f t="shared" si="96"/>
        <v/>
      </c>
      <c r="BS100" s="155" t="str">
        <f t="shared" si="96"/>
        <v/>
      </c>
      <c r="BT100" s="155" t="str">
        <f t="shared" si="96"/>
        <v/>
      </c>
      <c r="BU100" s="155" t="str">
        <f t="shared" si="96"/>
        <v/>
      </c>
      <c r="BV100" s="155" t="str">
        <f t="shared" si="96"/>
        <v/>
      </c>
      <c r="BW100" s="155" t="str">
        <f t="shared" si="96"/>
        <v/>
      </c>
      <c r="BX100" s="155" t="str">
        <f t="shared" si="96"/>
        <v/>
      </c>
      <c r="BY100" s="155" t="str">
        <f t="shared" si="96"/>
        <v/>
      </c>
      <c r="BZ100" s="155" t="str">
        <f t="shared" si="96"/>
        <v/>
      </c>
      <c r="CA100" s="155" t="str">
        <f t="shared" si="96"/>
        <v/>
      </c>
      <c r="CB100" s="155" t="str">
        <f t="shared" si="96"/>
        <v/>
      </c>
      <c r="CC100" s="155" t="str">
        <f t="shared" si="96"/>
        <v/>
      </c>
      <c r="CD100" s="155" t="str">
        <f t="shared" si="96"/>
        <v/>
      </c>
      <c r="CE100" s="155" t="str">
        <f t="shared" si="96"/>
        <v/>
      </c>
      <c r="CF100" s="155" t="str">
        <f t="shared" si="96"/>
        <v/>
      </c>
      <c r="CG100" s="155" t="str">
        <f t="shared" si="96"/>
        <v/>
      </c>
      <c r="CH100" s="155" t="str">
        <f t="shared" si="96"/>
        <v/>
      </c>
      <c r="CI100" s="155" t="str">
        <f t="shared" si="96"/>
        <v/>
      </c>
      <c r="CJ100" s="155" t="str">
        <f t="shared" si="96"/>
        <v/>
      </c>
      <c r="CK100" s="155" t="str">
        <f t="shared" si="96"/>
        <v/>
      </c>
      <c r="CL100" s="155" t="str">
        <f t="shared" si="96"/>
        <v/>
      </c>
      <c r="CM100" s="155" t="str">
        <f t="shared" si="96"/>
        <v/>
      </c>
      <c r="CN100" s="155" t="str">
        <f t="shared" ref="CN100:DG100" si="97">IF(AND(CN$5&gt;=$F32,CN$5&lt;=$G32),CN32,"")</f>
        <v/>
      </c>
      <c r="CO100" s="155" t="str">
        <f t="shared" si="97"/>
        <v/>
      </c>
      <c r="CP100" s="155" t="str">
        <f t="shared" si="97"/>
        <v/>
      </c>
      <c r="CQ100" s="155" t="str">
        <f t="shared" si="97"/>
        <v/>
      </c>
      <c r="CR100" s="155" t="str">
        <f t="shared" si="97"/>
        <v/>
      </c>
      <c r="CS100" s="155" t="str">
        <f t="shared" si="97"/>
        <v/>
      </c>
      <c r="CT100" s="155" t="str">
        <f t="shared" si="97"/>
        <v/>
      </c>
      <c r="CU100" s="155" t="str">
        <f t="shared" si="97"/>
        <v/>
      </c>
      <c r="CV100" s="155" t="str">
        <f t="shared" si="97"/>
        <v/>
      </c>
      <c r="CW100" s="155" t="str">
        <f t="shared" si="97"/>
        <v/>
      </c>
      <c r="CX100" s="155" t="str">
        <f t="shared" si="97"/>
        <v/>
      </c>
      <c r="CY100" s="155" t="str">
        <f t="shared" si="97"/>
        <v/>
      </c>
      <c r="CZ100" s="155" t="str">
        <f t="shared" si="97"/>
        <v/>
      </c>
      <c r="DA100" s="155" t="str">
        <f t="shared" si="97"/>
        <v/>
      </c>
      <c r="DB100" s="155" t="str">
        <f t="shared" si="97"/>
        <v/>
      </c>
      <c r="DC100" s="155" t="str">
        <f t="shared" si="97"/>
        <v/>
      </c>
      <c r="DD100" s="155" t="str">
        <f t="shared" si="97"/>
        <v/>
      </c>
      <c r="DE100" s="155" t="str">
        <f t="shared" si="97"/>
        <v/>
      </c>
      <c r="DF100" s="155" t="str">
        <f t="shared" si="97"/>
        <v/>
      </c>
      <c r="DG100" s="155" t="str">
        <f t="shared" si="97"/>
        <v/>
      </c>
      <c r="DH100" s="156"/>
      <c r="DI100" s="152">
        <f t="shared" si="19"/>
        <v>1</v>
      </c>
      <c r="DJ100" s="152">
        <f t="shared" si="20"/>
        <v>0.8896551724137931</v>
      </c>
      <c r="DK100" s="152">
        <f t="shared" si="21"/>
        <v>0.94910780479809043</v>
      </c>
      <c r="DL100" s="152">
        <f t="shared" si="22"/>
        <v>0.95652173913043481</v>
      </c>
      <c r="DM100" s="152">
        <f t="shared" si="23"/>
        <v>5.1255258164330346E-2</v>
      </c>
    </row>
    <row r="101" spans="1:117" x14ac:dyDescent="0.25">
      <c r="A101" s="151" t="s">
        <v>139</v>
      </c>
      <c r="B101" s="151"/>
      <c r="C101" s="151" t="s">
        <v>140</v>
      </c>
      <c r="D101" s="151" t="s">
        <v>141</v>
      </c>
      <c r="E101" s="151" t="s">
        <v>142</v>
      </c>
      <c r="F101" s="154">
        <v>1935</v>
      </c>
      <c r="G101" s="154">
        <v>1940</v>
      </c>
      <c r="H101" s="134"/>
      <c r="I101" s="155" t="str">
        <f t="shared" si="94"/>
        <v/>
      </c>
      <c r="J101" s="155" t="str">
        <f t="shared" si="94"/>
        <v/>
      </c>
      <c r="K101" s="155" t="str">
        <f t="shared" si="94"/>
        <v/>
      </c>
      <c r="L101" s="155" t="str">
        <f t="shared" ref="L101:AC101" si="98">IF(AND(L$5&gt;=$F33,L$5&lt;=$G33),L33,"")</f>
        <v/>
      </c>
      <c r="M101" s="155" t="str">
        <f t="shared" si="98"/>
        <v/>
      </c>
      <c r="N101" s="155" t="str">
        <f t="shared" si="98"/>
        <v/>
      </c>
      <c r="O101" s="155" t="str">
        <f t="shared" si="98"/>
        <v/>
      </c>
      <c r="P101" s="155" t="str">
        <f t="shared" si="98"/>
        <v/>
      </c>
      <c r="Q101" s="155" t="str">
        <f t="shared" si="98"/>
        <v/>
      </c>
      <c r="R101" s="155" t="str">
        <f t="shared" si="98"/>
        <v/>
      </c>
      <c r="S101" s="155" t="str">
        <f t="shared" si="98"/>
        <v/>
      </c>
      <c r="T101" s="155" t="str">
        <f t="shared" si="98"/>
        <v/>
      </c>
      <c r="U101" s="155" t="str">
        <f t="shared" si="98"/>
        <v/>
      </c>
      <c r="V101" s="155" t="str">
        <f t="shared" si="98"/>
        <v/>
      </c>
      <c r="W101" s="155" t="str">
        <f t="shared" si="98"/>
        <v/>
      </c>
      <c r="X101" s="155" t="str">
        <f t="shared" si="98"/>
        <v/>
      </c>
      <c r="Y101" s="155" t="str">
        <f t="shared" si="98"/>
        <v/>
      </c>
      <c r="Z101" s="155" t="str">
        <f t="shared" si="98"/>
        <v/>
      </c>
      <c r="AA101" s="155" t="str">
        <f t="shared" si="98"/>
        <v/>
      </c>
      <c r="AB101" s="155" t="str">
        <f t="shared" si="98"/>
        <v/>
      </c>
      <c r="AC101" s="155" t="str">
        <f t="shared" si="98"/>
        <v/>
      </c>
      <c r="AD101" s="155"/>
      <c r="AE101" s="155">
        <f t="shared" ref="AE101:AW101" si="99">IF(AND(AE$5&gt;=$F33,AE$5&lt;=$G33),AE33,"")</f>
        <v>1.0915032679738561</v>
      </c>
      <c r="AF101" s="155">
        <f t="shared" si="99"/>
        <v>1.0824175824175823</v>
      </c>
      <c r="AG101" s="155">
        <f t="shared" si="99"/>
        <v>1.0942408376963351</v>
      </c>
      <c r="AH101" s="155">
        <f t="shared" si="99"/>
        <v>1.1363636363636365</v>
      </c>
      <c r="AI101" s="155">
        <f t="shared" si="99"/>
        <v>1.1538461538461537</v>
      </c>
      <c r="AJ101" s="155" t="str">
        <f t="shared" si="99"/>
        <v/>
      </c>
      <c r="AK101" s="155" t="str">
        <f t="shared" si="99"/>
        <v/>
      </c>
      <c r="AL101" s="155" t="str">
        <f t="shared" si="99"/>
        <v/>
      </c>
      <c r="AM101" s="155" t="str">
        <f t="shared" si="99"/>
        <v/>
      </c>
      <c r="AN101" s="155" t="str">
        <f t="shared" si="99"/>
        <v/>
      </c>
      <c r="AO101" s="155" t="str">
        <f t="shared" si="99"/>
        <v/>
      </c>
      <c r="AP101" s="155" t="str">
        <f t="shared" si="99"/>
        <v/>
      </c>
      <c r="AQ101" s="155" t="str">
        <f t="shared" si="99"/>
        <v/>
      </c>
      <c r="AR101" s="155" t="str">
        <f t="shared" si="99"/>
        <v/>
      </c>
      <c r="AS101" s="155" t="str">
        <f t="shared" si="99"/>
        <v/>
      </c>
      <c r="AT101" s="155" t="str">
        <f t="shared" si="99"/>
        <v/>
      </c>
      <c r="AU101" s="155" t="str">
        <f t="shared" si="99"/>
        <v/>
      </c>
      <c r="AV101" s="155" t="str">
        <f t="shared" si="99"/>
        <v/>
      </c>
      <c r="AW101" s="155" t="str">
        <f t="shared" si="99"/>
        <v/>
      </c>
      <c r="AX101" s="155" t="str">
        <f t="shared" si="95"/>
        <v/>
      </c>
      <c r="AY101" s="155" t="str">
        <f t="shared" si="95"/>
        <v/>
      </c>
      <c r="AZ101" s="155" t="str">
        <f t="shared" si="95"/>
        <v/>
      </c>
      <c r="BA101" s="155" t="str">
        <f t="shared" si="95"/>
        <v/>
      </c>
      <c r="BB101" s="155" t="str">
        <f t="shared" si="95"/>
        <v/>
      </c>
      <c r="BC101" s="155" t="str">
        <f t="shared" si="95"/>
        <v/>
      </c>
      <c r="BD101" s="155" t="str">
        <f t="shared" si="75"/>
        <v/>
      </c>
      <c r="BE101" s="155" t="str">
        <f t="shared" si="75"/>
        <v/>
      </c>
      <c r="BF101" s="155" t="str">
        <f t="shared" si="75"/>
        <v/>
      </c>
      <c r="BG101" s="155" t="str">
        <f t="shared" si="75"/>
        <v/>
      </c>
      <c r="BH101" s="155" t="str">
        <f t="shared" ref="BH101:CM101" si="100">IF(AND(BH$5&gt;=$F33,BH$5&lt;=$G33),BH33,"")</f>
        <v/>
      </c>
      <c r="BI101" s="155" t="str">
        <f t="shared" si="100"/>
        <v/>
      </c>
      <c r="BJ101" s="155" t="str">
        <f t="shared" si="100"/>
        <v/>
      </c>
      <c r="BK101" s="155" t="str">
        <f t="shared" si="100"/>
        <v/>
      </c>
      <c r="BL101" s="155" t="str">
        <f t="shared" si="100"/>
        <v/>
      </c>
      <c r="BM101" s="155" t="str">
        <f t="shared" si="100"/>
        <v/>
      </c>
      <c r="BN101" s="155" t="str">
        <f t="shared" si="100"/>
        <v/>
      </c>
      <c r="BO101" s="155" t="str">
        <f t="shared" si="100"/>
        <v/>
      </c>
      <c r="BP101" s="155" t="str">
        <f t="shared" si="100"/>
        <v/>
      </c>
      <c r="BQ101" s="155" t="str">
        <f t="shared" si="100"/>
        <v/>
      </c>
      <c r="BR101" s="155" t="str">
        <f t="shared" si="100"/>
        <v/>
      </c>
      <c r="BS101" s="155" t="str">
        <f t="shared" si="100"/>
        <v/>
      </c>
      <c r="BT101" s="155" t="str">
        <f t="shared" si="100"/>
        <v/>
      </c>
      <c r="BU101" s="155" t="str">
        <f t="shared" si="100"/>
        <v/>
      </c>
      <c r="BV101" s="155" t="str">
        <f t="shared" si="100"/>
        <v/>
      </c>
      <c r="BW101" s="155" t="str">
        <f t="shared" si="100"/>
        <v/>
      </c>
      <c r="BX101" s="155" t="str">
        <f t="shared" si="100"/>
        <v/>
      </c>
      <c r="BY101" s="155" t="str">
        <f t="shared" si="100"/>
        <v/>
      </c>
      <c r="BZ101" s="155" t="str">
        <f t="shared" si="100"/>
        <v/>
      </c>
      <c r="CA101" s="155" t="str">
        <f t="shared" si="100"/>
        <v/>
      </c>
      <c r="CB101" s="155" t="str">
        <f t="shared" si="100"/>
        <v/>
      </c>
      <c r="CC101" s="155" t="str">
        <f t="shared" si="100"/>
        <v/>
      </c>
      <c r="CD101" s="155" t="str">
        <f t="shared" si="100"/>
        <v/>
      </c>
      <c r="CE101" s="155" t="str">
        <f t="shared" si="100"/>
        <v/>
      </c>
      <c r="CF101" s="155" t="str">
        <f t="shared" si="100"/>
        <v/>
      </c>
      <c r="CG101" s="155" t="str">
        <f t="shared" si="100"/>
        <v/>
      </c>
      <c r="CH101" s="155" t="str">
        <f t="shared" si="100"/>
        <v/>
      </c>
      <c r="CI101" s="155" t="str">
        <f t="shared" si="100"/>
        <v/>
      </c>
      <c r="CJ101" s="155" t="str">
        <f t="shared" si="100"/>
        <v/>
      </c>
      <c r="CK101" s="155" t="str">
        <f t="shared" si="100"/>
        <v/>
      </c>
      <c r="CL101" s="155" t="str">
        <f t="shared" si="100"/>
        <v/>
      </c>
      <c r="CM101" s="155" t="str">
        <f t="shared" si="100"/>
        <v/>
      </c>
      <c r="CN101" s="155" t="str">
        <f t="shared" ref="CN101:DG101" si="101">IF(AND(CN$5&gt;=$F33,CN$5&lt;=$G33),CN33,"")</f>
        <v/>
      </c>
      <c r="CO101" s="155" t="str">
        <f t="shared" si="101"/>
        <v/>
      </c>
      <c r="CP101" s="155" t="str">
        <f t="shared" si="101"/>
        <v/>
      </c>
      <c r="CQ101" s="155" t="str">
        <f t="shared" si="101"/>
        <v/>
      </c>
      <c r="CR101" s="155" t="str">
        <f t="shared" si="101"/>
        <v/>
      </c>
      <c r="CS101" s="155" t="str">
        <f t="shared" si="101"/>
        <v/>
      </c>
      <c r="CT101" s="155" t="str">
        <f t="shared" si="101"/>
        <v/>
      </c>
      <c r="CU101" s="155" t="str">
        <f t="shared" si="101"/>
        <v/>
      </c>
      <c r="CV101" s="155" t="str">
        <f t="shared" si="101"/>
        <v/>
      </c>
      <c r="CW101" s="155" t="str">
        <f t="shared" si="101"/>
        <v/>
      </c>
      <c r="CX101" s="155" t="str">
        <f t="shared" si="101"/>
        <v/>
      </c>
      <c r="CY101" s="155" t="str">
        <f t="shared" si="101"/>
        <v/>
      </c>
      <c r="CZ101" s="155" t="str">
        <f t="shared" si="101"/>
        <v/>
      </c>
      <c r="DA101" s="155" t="str">
        <f t="shared" si="101"/>
        <v/>
      </c>
      <c r="DB101" s="155" t="str">
        <f t="shared" si="101"/>
        <v/>
      </c>
      <c r="DC101" s="155" t="str">
        <f t="shared" si="101"/>
        <v/>
      </c>
      <c r="DD101" s="155" t="str">
        <f t="shared" si="101"/>
        <v/>
      </c>
      <c r="DE101" s="155" t="str">
        <f t="shared" si="101"/>
        <v/>
      </c>
      <c r="DF101" s="155" t="str">
        <f t="shared" si="101"/>
        <v/>
      </c>
      <c r="DG101" s="155" t="str">
        <f t="shared" si="101"/>
        <v/>
      </c>
      <c r="DH101" s="156"/>
      <c r="DI101" s="152">
        <f t="shared" si="19"/>
        <v>1.1538461538461537</v>
      </c>
      <c r="DJ101" s="152">
        <f t="shared" si="20"/>
        <v>1.0824175824175823</v>
      </c>
      <c r="DK101" s="152">
        <f t="shared" si="21"/>
        <v>1.1116742956595129</v>
      </c>
      <c r="DL101" s="152">
        <f t="shared" si="22"/>
        <v>1.0942408376963351</v>
      </c>
      <c r="DM101" s="152">
        <f t="shared" si="23"/>
        <v>2.8123940874238855E-2</v>
      </c>
    </row>
    <row r="102" spans="1:117" x14ac:dyDescent="0.25">
      <c r="A102" s="151" t="s">
        <v>144</v>
      </c>
      <c r="B102" s="151"/>
      <c r="C102" s="151" t="s">
        <v>140</v>
      </c>
      <c r="D102" s="151" t="s">
        <v>145</v>
      </c>
      <c r="E102" s="153" t="s">
        <v>146</v>
      </c>
      <c r="F102" s="154">
        <v>1945</v>
      </c>
      <c r="G102" s="154">
        <v>1971</v>
      </c>
      <c r="H102" s="134"/>
      <c r="I102" s="155" t="str">
        <f t="shared" si="94"/>
        <v/>
      </c>
      <c r="J102" s="155" t="str">
        <f t="shared" si="94"/>
        <v/>
      </c>
      <c r="K102" s="155" t="str">
        <f t="shared" si="94"/>
        <v/>
      </c>
      <c r="L102" s="155" t="str">
        <f t="shared" ref="L102:AC102" si="102">IF(AND(L$5&gt;=$F34,L$5&lt;=$G34),L34,"")</f>
        <v/>
      </c>
      <c r="M102" s="155" t="str">
        <f t="shared" si="102"/>
        <v/>
      </c>
      <c r="N102" s="155" t="str">
        <f t="shared" si="102"/>
        <v/>
      </c>
      <c r="O102" s="155" t="str">
        <f t="shared" si="102"/>
        <v/>
      </c>
      <c r="P102" s="155" t="str">
        <f t="shared" si="102"/>
        <v/>
      </c>
      <c r="Q102" s="155" t="str">
        <f t="shared" si="102"/>
        <v/>
      </c>
      <c r="R102" s="155" t="str">
        <f t="shared" si="102"/>
        <v/>
      </c>
      <c r="S102" s="155" t="str">
        <f t="shared" si="102"/>
        <v/>
      </c>
      <c r="T102" s="155" t="str">
        <f t="shared" si="102"/>
        <v/>
      </c>
      <c r="U102" s="155" t="str">
        <f t="shared" si="102"/>
        <v/>
      </c>
      <c r="V102" s="155" t="str">
        <f t="shared" si="102"/>
        <v/>
      </c>
      <c r="W102" s="155" t="str">
        <f t="shared" si="102"/>
        <v/>
      </c>
      <c r="X102" s="155" t="str">
        <f t="shared" si="102"/>
        <v/>
      </c>
      <c r="Y102" s="155" t="str">
        <f t="shared" si="102"/>
        <v/>
      </c>
      <c r="Z102" s="155" t="str">
        <f t="shared" si="102"/>
        <v/>
      </c>
      <c r="AA102" s="155" t="str">
        <f t="shared" si="102"/>
        <v/>
      </c>
      <c r="AB102" s="155" t="str">
        <f t="shared" si="102"/>
        <v/>
      </c>
      <c r="AC102" s="155" t="str">
        <f t="shared" si="102"/>
        <v/>
      </c>
      <c r="AD102" s="155" t="str">
        <f t="shared" ref="AD102:AD108" si="103">IF(AND(AD$5&gt;=$F34,AD$5&lt;=$G34),AD34,"")</f>
        <v/>
      </c>
      <c r="AE102" s="155" t="str">
        <f t="shared" ref="AE102:AW102" si="104">IF(AND(AE$5&gt;=$F34,AE$5&lt;=$G34),AE34,"")</f>
        <v/>
      </c>
      <c r="AF102" s="155" t="str">
        <f t="shared" si="104"/>
        <v/>
      </c>
      <c r="AG102" s="155" t="str">
        <f t="shared" si="104"/>
        <v/>
      </c>
      <c r="AH102" s="155" t="str">
        <f t="shared" si="104"/>
        <v/>
      </c>
      <c r="AI102" s="155" t="str">
        <f t="shared" si="104"/>
        <v/>
      </c>
      <c r="AJ102" s="155" t="str">
        <f t="shared" si="104"/>
        <v/>
      </c>
      <c r="AK102" s="155" t="str">
        <f t="shared" si="104"/>
        <v/>
      </c>
      <c r="AL102" s="155" t="str">
        <f t="shared" si="104"/>
        <v/>
      </c>
      <c r="AM102" s="155" t="str">
        <f t="shared" si="104"/>
        <v/>
      </c>
      <c r="AN102" s="155">
        <f t="shared" si="104"/>
        <v>1.1446808510638298</v>
      </c>
      <c r="AO102" s="155">
        <f t="shared" si="104"/>
        <v>0.97208121827411165</v>
      </c>
      <c r="AP102" s="155">
        <f t="shared" si="104"/>
        <v>0.97647058823529409</v>
      </c>
      <c r="AQ102" s="155">
        <f t="shared" si="104"/>
        <v>0.99717912552891397</v>
      </c>
      <c r="AR102" s="155">
        <f t="shared" si="104"/>
        <v>1.0041095890410958</v>
      </c>
      <c r="AS102" s="155">
        <f t="shared" si="104"/>
        <v>1.019099590723056</v>
      </c>
      <c r="AT102" s="155">
        <f t="shared" si="104"/>
        <v>1.0081521739130435</v>
      </c>
      <c r="AU102" s="155">
        <f t="shared" si="104"/>
        <v>1.0285326086956521</v>
      </c>
      <c r="AV102" s="155">
        <f t="shared" si="104"/>
        <v>1.0720108695652173</v>
      </c>
      <c r="AW102" s="155">
        <f t="shared" si="104"/>
        <v>1.1196969696969696</v>
      </c>
      <c r="AX102" s="155">
        <f t="shared" si="95"/>
        <v>1.0818181818181818</v>
      </c>
      <c r="AY102" s="155">
        <f t="shared" si="95"/>
        <v>1.1121212121212121</v>
      </c>
      <c r="AZ102" s="155">
        <f t="shared" si="95"/>
        <v>1.1346998535871156</v>
      </c>
      <c r="BA102" s="155">
        <f t="shared" si="95"/>
        <v>1.2171428571428571</v>
      </c>
      <c r="BB102" s="155">
        <f t="shared" si="95"/>
        <v>1.2503276539973787</v>
      </c>
      <c r="BC102" s="155">
        <f t="shared" si="95"/>
        <v>1.2252681764004767</v>
      </c>
      <c r="BD102" s="155">
        <f t="shared" si="75"/>
        <v>1.2759407069555302</v>
      </c>
      <c r="BE102" s="155">
        <f t="shared" si="75"/>
        <v>1.3969072164948453</v>
      </c>
      <c r="BF102" s="155">
        <f t="shared" si="75"/>
        <v>1.4234741784037559</v>
      </c>
      <c r="BG102" s="155">
        <f t="shared" si="75"/>
        <v>1.2461161079313163</v>
      </c>
      <c r="BH102" s="155">
        <f t="shared" ref="BH102:CM102" si="105">IF(AND(BH$5&gt;=$F34,BH$5&lt;=$G34),BH34,"")</f>
        <v>1.2521008403361344</v>
      </c>
      <c r="BI102" s="155">
        <f t="shared" si="105"/>
        <v>1.3114250614250613</v>
      </c>
      <c r="BJ102" s="155">
        <f t="shared" si="105"/>
        <v>1.1696471725471242</v>
      </c>
      <c r="BK102" s="155">
        <f t="shared" si="105"/>
        <v>2.4784230154501863</v>
      </c>
      <c r="BL102" s="155">
        <f t="shared" si="105"/>
        <v>2.533498759305211</v>
      </c>
      <c r="BM102" s="155">
        <f t="shared" si="105"/>
        <v>2.6845753899480069</v>
      </c>
      <c r="BN102" s="155">
        <f t="shared" si="105"/>
        <v>3.2696245733788394</v>
      </c>
      <c r="BO102" s="155" t="str">
        <f t="shared" si="105"/>
        <v/>
      </c>
      <c r="BP102" s="155" t="str">
        <f t="shared" si="105"/>
        <v/>
      </c>
      <c r="BQ102" s="155" t="str">
        <f t="shared" si="105"/>
        <v/>
      </c>
      <c r="BR102" s="155" t="str">
        <f t="shared" si="105"/>
        <v/>
      </c>
      <c r="BS102" s="155" t="str">
        <f t="shared" si="105"/>
        <v/>
      </c>
      <c r="BT102" s="155" t="str">
        <f t="shared" si="105"/>
        <v/>
      </c>
      <c r="BU102" s="155" t="str">
        <f t="shared" si="105"/>
        <v/>
      </c>
      <c r="BV102" s="155" t="str">
        <f t="shared" si="105"/>
        <v/>
      </c>
      <c r="BW102" s="155" t="str">
        <f t="shared" si="105"/>
        <v/>
      </c>
      <c r="BX102" s="155" t="str">
        <f t="shared" si="105"/>
        <v/>
      </c>
      <c r="BY102" s="155" t="str">
        <f t="shared" si="105"/>
        <v/>
      </c>
      <c r="BZ102" s="155" t="str">
        <f t="shared" si="105"/>
        <v/>
      </c>
      <c r="CA102" s="155" t="str">
        <f t="shared" si="105"/>
        <v/>
      </c>
      <c r="CB102" s="155" t="str">
        <f t="shared" si="105"/>
        <v/>
      </c>
      <c r="CC102" s="155" t="str">
        <f t="shared" si="105"/>
        <v/>
      </c>
      <c r="CD102" s="155" t="str">
        <f t="shared" si="105"/>
        <v/>
      </c>
      <c r="CE102" s="155" t="str">
        <f t="shared" si="105"/>
        <v/>
      </c>
      <c r="CF102" s="155" t="str">
        <f t="shared" si="105"/>
        <v/>
      </c>
      <c r="CG102" s="155" t="str">
        <f t="shared" si="105"/>
        <v/>
      </c>
      <c r="CH102" s="155" t="str">
        <f t="shared" si="105"/>
        <v/>
      </c>
      <c r="CI102" s="155" t="str">
        <f t="shared" si="105"/>
        <v/>
      </c>
      <c r="CJ102" s="155" t="str">
        <f t="shared" si="105"/>
        <v/>
      </c>
      <c r="CK102" s="155" t="str">
        <f t="shared" si="105"/>
        <v/>
      </c>
      <c r="CL102" s="155" t="str">
        <f t="shared" si="105"/>
        <v/>
      </c>
      <c r="CM102" s="155" t="str">
        <f t="shared" si="105"/>
        <v/>
      </c>
      <c r="CN102" s="155" t="str">
        <f t="shared" ref="CN102:DG102" si="106">IF(AND(CN$5&gt;=$F34,CN$5&lt;=$G34),CN34,"")</f>
        <v/>
      </c>
      <c r="CO102" s="155" t="str">
        <f t="shared" si="106"/>
        <v/>
      </c>
      <c r="CP102" s="155" t="str">
        <f t="shared" si="106"/>
        <v/>
      </c>
      <c r="CQ102" s="155" t="str">
        <f t="shared" si="106"/>
        <v/>
      </c>
      <c r="CR102" s="155" t="str">
        <f t="shared" si="106"/>
        <v/>
      </c>
      <c r="CS102" s="155" t="str">
        <f t="shared" si="106"/>
        <v/>
      </c>
      <c r="CT102" s="155" t="str">
        <f t="shared" si="106"/>
        <v/>
      </c>
      <c r="CU102" s="155" t="str">
        <f t="shared" si="106"/>
        <v/>
      </c>
      <c r="CV102" s="155" t="str">
        <f t="shared" si="106"/>
        <v/>
      </c>
      <c r="CW102" s="155" t="str">
        <f t="shared" si="106"/>
        <v/>
      </c>
      <c r="CX102" s="155" t="str">
        <f t="shared" si="106"/>
        <v/>
      </c>
      <c r="CY102" s="155" t="str">
        <f t="shared" si="106"/>
        <v/>
      </c>
      <c r="CZ102" s="155" t="str">
        <f t="shared" si="106"/>
        <v/>
      </c>
      <c r="DA102" s="155" t="str">
        <f t="shared" si="106"/>
        <v/>
      </c>
      <c r="DB102" s="155" t="str">
        <f t="shared" si="106"/>
        <v/>
      </c>
      <c r="DC102" s="155" t="str">
        <f t="shared" si="106"/>
        <v/>
      </c>
      <c r="DD102" s="155" t="str">
        <f t="shared" si="106"/>
        <v/>
      </c>
      <c r="DE102" s="155" t="str">
        <f t="shared" si="106"/>
        <v/>
      </c>
      <c r="DF102" s="155" t="str">
        <f t="shared" si="106"/>
        <v/>
      </c>
      <c r="DG102" s="155" t="str">
        <f t="shared" si="106"/>
        <v/>
      </c>
      <c r="DH102" s="156"/>
      <c r="DI102" s="152">
        <f t="shared" si="19"/>
        <v>3.2696245733788394</v>
      </c>
      <c r="DJ102" s="152">
        <f t="shared" si="20"/>
        <v>0.97208121827411165</v>
      </c>
      <c r="DK102" s="152">
        <f t="shared" si="21"/>
        <v>1.3853749830363116</v>
      </c>
      <c r="DL102" s="152">
        <f t="shared" si="22"/>
        <v>1.1696471725471242</v>
      </c>
      <c r="DM102" s="152">
        <f t="shared" si="23"/>
        <v>0.59068039626544211</v>
      </c>
    </row>
    <row r="103" spans="1:117" x14ac:dyDescent="0.25">
      <c r="A103" s="151" t="s">
        <v>147</v>
      </c>
      <c r="B103" s="151"/>
      <c r="C103" s="151" t="s">
        <v>148</v>
      </c>
      <c r="D103" s="153" t="s">
        <v>149</v>
      </c>
      <c r="E103" s="151" t="s">
        <v>47</v>
      </c>
      <c r="F103" s="154">
        <v>1983</v>
      </c>
      <c r="G103" s="151" t="s">
        <v>47</v>
      </c>
      <c r="H103" s="134"/>
      <c r="I103" s="155" t="str">
        <f t="shared" si="94"/>
        <v/>
      </c>
      <c r="J103" s="155" t="str">
        <f t="shared" si="94"/>
        <v/>
      </c>
      <c r="K103" s="155" t="str">
        <f t="shared" si="94"/>
        <v/>
      </c>
      <c r="L103" s="155" t="str">
        <f t="shared" ref="L103:AC103" si="107">IF(AND(L$5&gt;=$F35,L$5&lt;=$G35),L35,"")</f>
        <v/>
      </c>
      <c r="M103" s="155" t="str">
        <f t="shared" si="107"/>
        <v/>
      </c>
      <c r="N103" s="155" t="str">
        <f t="shared" si="107"/>
        <v/>
      </c>
      <c r="O103" s="155" t="str">
        <f t="shared" si="107"/>
        <v/>
      </c>
      <c r="P103" s="155" t="str">
        <f t="shared" si="107"/>
        <v/>
      </c>
      <c r="Q103" s="155" t="str">
        <f t="shared" si="107"/>
        <v/>
      </c>
      <c r="R103" s="155" t="str">
        <f t="shared" si="107"/>
        <v/>
      </c>
      <c r="S103" s="155" t="str">
        <f t="shared" si="107"/>
        <v/>
      </c>
      <c r="T103" s="155" t="str">
        <f t="shared" si="107"/>
        <v/>
      </c>
      <c r="U103" s="155" t="str">
        <f t="shared" si="107"/>
        <v/>
      </c>
      <c r="V103" s="155" t="str">
        <f t="shared" si="107"/>
        <v/>
      </c>
      <c r="W103" s="155" t="str">
        <f t="shared" si="107"/>
        <v/>
      </c>
      <c r="X103" s="155" t="str">
        <f t="shared" si="107"/>
        <v/>
      </c>
      <c r="Y103" s="155" t="str">
        <f t="shared" si="107"/>
        <v/>
      </c>
      <c r="Z103" s="155" t="str">
        <f t="shared" si="107"/>
        <v/>
      </c>
      <c r="AA103" s="155" t="str">
        <f t="shared" si="107"/>
        <v/>
      </c>
      <c r="AB103" s="155" t="str">
        <f t="shared" si="107"/>
        <v/>
      </c>
      <c r="AC103" s="155" t="str">
        <f t="shared" si="107"/>
        <v/>
      </c>
      <c r="AD103" s="155" t="str">
        <f t="shared" si="103"/>
        <v/>
      </c>
      <c r="AE103" s="155" t="str">
        <f t="shared" ref="AE103:AW103" si="108">IF(AND(AE$5&gt;=$F35,AE$5&lt;=$G35),AE35,"")</f>
        <v/>
      </c>
      <c r="AF103" s="155" t="str">
        <f t="shared" si="108"/>
        <v/>
      </c>
      <c r="AG103" s="155" t="str">
        <f t="shared" si="108"/>
        <v/>
      </c>
      <c r="AH103" s="155" t="str">
        <f t="shared" si="108"/>
        <v/>
      </c>
      <c r="AI103" s="155" t="str">
        <f t="shared" si="108"/>
        <v/>
      </c>
      <c r="AJ103" s="155" t="str">
        <f t="shared" si="108"/>
        <v/>
      </c>
      <c r="AK103" s="155" t="str">
        <f t="shared" si="108"/>
        <v/>
      </c>
      <c r="AL103" s="155" t="str">
        <f t="shared" si="108"/>
        <v/>
      </c>
      <c r="AM103" s="155" t="str">
        <f t="shared" si="108"/>
        <v/>
      </c>
      <c r="AN103" s="155" t="str">
        <f t="shared" si="108"/>
        <v/>
      </c>
      <c r="AO103" s="155" t="str">
        <f t="shared" si="108"/>
        <v/>
      </c>
      <c r="AP103" s="155" t="str">
        <f t="shared" si="108"/>
        <v/>
      </c>
      <c r="AQ103" s="155" t="str">
        <f t="shared" si="108"/>
        <v/>
      </c>
      <c r="AR103" s="155" t="str">
        <f t="shared" si="108"/>
        <v/>
      </c>
      <c r="AS103" s="155" t="str">
        <f t="shared" si="108"/>
        <v/>
      </c>
      <c r="AT103" s="155" t="str">
        <f t="shared" si="108"/>
        <v/>
      </c>
      <c r="AU103" s="155" t="str">
        <f t="shared" si="108"/>
        <v/>
      </c>
      <c r="AV103" s="155" t="str">
        <f t="shared" si="108"/>
        <v/>
      </c>
      <c r="AW103" s="155" t="str">
        <f t="shared" si="108"/>
        <v/>
      </c>
      <c r="AX103" s="155" t="str">
        <f t="shared" si="95"/>
        <v/>
      </c>
      <c r="AY103" s="155" t="str">
        <f t="shared" si="95"/>
        <v/>
      </c>
      <c r="AZ103" s="155" t="str">
        <f t="shared" si="95"/>
        <v/>
      </c>
      <c r="BA103" s="155" t="str">
        <f t="shared" si="95"/>
        <v/>
      </c>
      <c r="BB103" s="155" t="str">
        <f t="shared" si="95"/>
        <v/>
      </c>
      <c r="BC103" s="155" t="str">
        <f t="shared" si="95"/>
        <v/>
      </c>
      <c r="BD103" s="155" t="str">
        <f t="shared" si="75"/>
        <v/>
      </c>
      <c r="BE103" s="155" t="str">
        <f t="shared" si="75"/>
        <v/>
      </c>
      <c r="BF103" s="155" t="str">
        <f t="shared" si="75"/>
        <v/>
      </c>
      <c r="BG103" s="155" t="str">
        <f t="shared" si="75"/>
        <v/>
      </c>
      <c r="BH103" s="155" t="str">
        <f t="shared" ref="BH103:CM103" si="109">IF(AND(BH$5&gt;=$F35,BH$5&lt;=$G35),BH35,"")</f>
        <v/>
      </c>
      <c r="BI103" s="155" t="str">
        <f t="shared" si="109"/>
        <v/>
      </c>
      <c r="BJ103" s="155" t="str">
        <f t="shared" si="109"/>
        <v/>
      </c>
      <c r="BK103" s="155" t="str">
        <f t="shared" si="109"/>
        <v/>
      </c>
      <c r="BL103" s="155" t="str">
        <f t="shared" si="109"/>
        <v/>
      </c>
      <c r="BM103" s="155" t="str">
        <f t="shared" si="109"/>
        <v/>
      </c>
      <c r="BN103" s="155" t="str">
        <f t="shared" si="109"/>
        <v/>
      </c>
      <c r="BO103" s="155" t="str">
        <f t="shared" si="109"/>
        <v/>
      </c>
      <c r="BP103" s="155" t="str">
        <f t="shared" si="109"/>
        <v/>
      </c>
      <c r="BQ103" s="155" t="str">
        <f t="shared" si="109"/>
        <v/>
      </c>
      <c r="BR103" s="155" t="str">
        <f t="shared" si="109"/>
        <v/>
      </c>
      <c r="BS103" s="155" t="str">
        <f t="shared" si="109"/>
        <v/>
      </c>
      <c r="BT103" s="155" t="str">
        <f t="shared" si="109"/>
        <v/>
      </c>
      <c r="BU103" s="155" t="str">
        <f t="shared" si="109"/>
        <v/>
      </c>
      <c r="BV103" s="155" t="str">
        <f t="shared" si="109"/>
        <v/>
      </c>
      <c r="BW103" s="155" t="str">
        <f t="shared" si="109"/>
        <v/>
      </c>
      <c r="BX103" s="155" t="str">
        <f t="shared" si="109"/>
        <v/>
      </c>
      <c r="BY103" s="155" t="str">
        <f t="shared" si="109"/>
        <v/>
      </c>
      <c r="BZ103" s="155">
        <f t="shared" si="109"/>
        <v>3.04539394747367</v>
      </c>
      <c r="CA103" s="155">
        <f t="shared" si="109"/>
        <v>3.3169420403881458</v>
      </c>
      <c r="CB103" s="155">
        <f t="shared" si="109"/>
        <v>3.5763058527375708</v>
      </c>
      <c r="CC103" s="155">
        <f t="shared" si="109"/>
        <v>3.8555889313671945</v>
      </c>
      <c r="CD103" s="155">
        <f t="shared" si="109"/>
        <v>3.9959365393448993</v>
      </c>
      <c r="CE103" s="155">
        <f t="shared" si="109"/>
        <v>3.6857689742176851</v>
      </c>
      <c r="CF103" s="155">
        <f t="shared" si="109"/>
        <v>3.7120031855852269</v>
      </c>
      <c r="CG103" s="155">
        <f t="shared" si="109"/>
        <v>4.444308360678467</v>
      </c>
      <c r="CH103" s="155">
        <f t="shared" si="109"/>
        <v>4.5791013838931907</v>
      </c>
      <c r="CI103" s="155">
        <f t="shared" si="109"/>
        <v>4.4225900368350786</v>
      </c>
      <c r="CJ103" s="155">
        <f t="shared" si="109"/>
        <v>4.6080642945459545</v>
      </c>
      <c r="CK103" s="155">
        <f t="shared" si="109"/>
        <v>4.7725116110213941</v>
      </c>
      <c r="CL103" s="155">
        <f t="shared" si="109"/>
        <v>5.1657686326980796</v>
      </c>
      <c r="CM103" s="155">
        <f t="shared" si="109"/>
        <v>5.6681971578778212</v>
      </c>
      <c r="CN103" s="155">
        <f t="shared" ref="CN103:DD103" si="110">IF(AND(CN$5&gt;=$F35,CN$5&lt;=$G35),CN35,"")</f>
        <v>6.3474813935929237</v>
      </c>
      <c r="CO103" s="155">
        <f t="shared" si="110"/>
        <v>7.3993774401181804</v>
      </c>
      <c r="CP103" s="155">
        <f t="shared" si="110"/>
        <v>5.7235166600976264</v>
      </c>
      <c r="CQ103" s="155">
        <f t="shared" si="110"/>
        <v>8.0931867135245437</v>
      </c>
      <c r="CR103" s="155">
        <f t="shared" si="110"/>
        <v>7.703012106367475</v>
      </c>
      <c r="CS103" s="155">
        <f t="shared" si="110"/>
        <v>7.1392814534273885</v>
      </c>
      <c r="CT103" s="155">
        <f t="shared" si="110"/>
        <v>5.5076160176314808</v>
      </c>
      <c r="CU103" s="155">
        <f t="shared" si="110"/>
        <v>4.7787348666489065</v>
      </c>
      <c r="CV103" s="155">
        <f t="shared" si="110"/>
        <v>5.1539217814323468</v>
      </c>
      <c r="CW103" s="155">
        <f t="shared" si="110"/>
        <v>5.2586503259892767</v>
      </c>
      <c r="CX103" s="155">
        <f t="shared" si="110"/>
        <v>5.6426073307080111</v>
      </c>
      <c r="CY103" s="155">
        <f t="shared" si="110"/>
        <v>3.5210588877823112</v>
      </c>
      <c r="CZ103" s="155">
        <f t="shared" si="110"/>
        <v>3.7697033898305086</v>
      </c>
      <c r="DA103" s="155">
        <f t="shared" si="110"/>
        <v>4.8771966418105022</v>
      </c>
      <c r="DB103" s="155">
        <f t="shared" si="110"/>
        <v>4.7946912580223069</v>
      </c>
      <c r="DC103" s="155">
        <f t="shared" si="110"/>
        <v>4.0691333316535339</v>
      </c>
      <c r="DD103" s="155">
        <f t="shared" si="110"/>
        <v>4.6828937933232408</v>
      </c>
      <c r="DE103" s="155"/>
      <c r="DF103" s="155"/>
      <c r="DG103" s="155"/>
      <c r="DH103" s="156"/>
      <c r="DI103" s="152">
        <f t="shared" si="19"/>
        <v>8.0931867135245437</v>
      </c>
      <c r="DJ103" s="152">
        <f t="shared" si="20"/>
        <v>3.04539394747367</v>
      </c>
      <c r="DK103" s="152">
        <f t="shared" si="21"/>
        <v>4.945501430342742</v>
      </c>
      <c r="DL103" s="152">
        <f t="shared" si="22"/>
        <v>4.7725116110213941</v>
      </c>
      <c r="DM103" s="152">
        <f t="shared" si="23"/>
        <v>1.281037974510066</v>
      </c>
    </row>
    <row r="104" spans="1:117" x14ac:dyDescent="0.25">
      <c r="A104" s="151" t="s">
        <v>150</v>
      </c>
      <c r="B104" s="151"/>
      <c r="C104" s="151" t="s">
        <v>151</v>
      </c>
      <c r="D104" s="151">
        <v>1898.01</v>
      </c>
      <c r="E104" s="153" t="s">
        <v>152</v>
      </c>
      <c r="F104" s="154">
        <v>1898</v>
      </c>
      <c r="G104" s="154">
        <v>1915</v>
      </c>
      <c r="H104" s="134"/>
      <c r="I104" s="155">
        <f t="shared" si="94"/>
        <v>0.50168810470000003</v>
      </c>
      <c r="J104" s="155">
        <f t="shared" si="94"/>
        <v>0.67472809106133902</v>
      </c>
      <c r="K104" s="155" t="str">
        <f t="shared" si="94"/>
        <v/>
      </c>
      <c r="L104" s="155" t="str">
        <f t="shared" ref="L104:AC104" si="111">IF(AND(L$5&gt;=$F36,L$5&lt;=$G36),L36,"")</f>
        <v/>
      </c>
      <c r="M104" s="155" t="str">
        <f t="shared" si="111"/>
        <v/>
      </c>
      <c r="N104" s="155" t="str">
        <f t="shared" si="111"/>
        <v/>
      </c>
      <c r="O104" s="155" t="str">
        <f t="shared" si="111"/>
        <v/>
      </c>
      <c r="P104" s="155" t="str">
        <f t="shared" si="111"/>
        <v/>
      </c>
      <c r="Q104" s="155" t="str">
        <f t="shared" si="111"/>
        <v/>
      </c>
      <c r="R104" s="155" t="str">
        <f t="shared" si="111"/>
        <v/>
      </c>
      <c r="S104" s="155" t="str">
        <f t="shared" si="111"/>
        <v/>
      </c>
      <c r="T104" s="155" t="str">
        <f t="shared" si="111"/>
        <v/>
      </c>
      <c r="U104" s="155" t="str">
        <f t="shared" si="111"/>
        <v/>
      </c>
      <c r="V104" s="155" t="str">
        <f t="shared" si="111"/>
        <v/>
      </c>
      <c r="W104" s="155" t="str">
        <f t="shared" si="111"/>
        <v/>
      </c>
      <c r="X104" s="155" t="str">
        <f t="shared" si="111"/>
        <v/>
      </c>
      <c r="Y104" s="155" t="str">
        <f t="shared" si="111"/>
        <v/>
      </c>
      <c r="Z104" s="155" t="str">
        <f t="shared" si="111"/>
        <v/>
      </c>
      <c r="AA104" s="155" t="str">
        <f t="shared" si="111"/>
        <v/>
      </c>
      <c r="AB104" s="155" t="str">
        <f t="shared" si="111"/>
        <v/>
      </c>
      <c r="AC104" s="155" t="str">
        <f t="shared" si="111"/>
        <v/>
      </c>
      <c r="AD104" s="155" t="str">
        <f t="shared" si="103"/>
        <v/>
      </c>
      <c r="AE104" s="155" t="str">
        <f t="shared" ref="AE104:AW104" si="112">IF(AND(AE$5&gt;=$F36,AE$5&lt;=$G36),AE36,"")</f>
        <v/>
      </c>
      <c r="AF104" s="155" t="str">
        <f t="shared" si="112"/>
        <v/>
      </c>
      <c r="AG104" s="155" t="str">
        <f t="shared" si="112"/>
        <v/>
      </c>
      <c r="AH104" s="155" t="str">
        <f t="shared" si="112"/>
        <v/>
      </c>
      <c r="AI104" s="155" t="str">
        <f t="shared" si="112"/>
        <v/>
      </c>
      <c r="AJ104" s="155" t="str">
        <f t="shared" si="112"/>
        <v/>
      </c>
      <c r="AK104" s="155" t="str">
        <f t="shared" si="112"/>
        <v/>
      </c>
      <c r="AL104" s="155" t="str">
        <f t="shared" si="112"/>
        <v/>
      </c>
      <c r="AM104" s="155" t="str">
        <f t="shared" si="112"/>
        <v/>
      </c>
      <c r="AN104" s="155" t="str">
        <f t="shared" si="112"/>
        <v/>
      </c>
      <c r="AO104" s="155" t="str">
        <f t="shared" si="112"/>
        <v/>
      </c>
      <c r="AP104" s="155" t="str">
        <f t="shared" si="112"/>
        <v/>
      </c>
      <c r="AQ104" s="155" t="str">
        <f t="shared" si="112"/>
        <v/>
      </c>
      <c r="AR104" s="155" t="str">
        <f t="shared" si="112"/>
        <v/>
      </c>
      <c r="AS104" s="155" t="str">
        <f t="shared" si="112"/>
        <v/>
      </c>
      <c r="AT104" s="155" t="str">
        <f t="shared" si="112"/>
        <v/>
      </c>
      <c r="AU104" s="155" t="str">
        <f t="shared" si="112"/>
        <v/>
      </c>
      <c r="AV104" s="155" t="str">
        <f t="shared" si="112"/>
        <v/>
      </c>
      <c r="AW104" s="155" t="str">
        <f t="shared" si="112"/>
        <v/>
      </c>
      <c r="AX104" s="155" t="str">
        <f t="shared" si="95"/>
        <v/>
      </c>
      <c r="AY104" s="155" t="str">
        <f t="shared" si="95"/>
        <v/>
      </c>
      <c r="AZ104" s="155" t="str">
        <f t="shared" si="95"/>
        <v/>
      </c>
      <c r="BA104" s="155" t="str">
        <f t="shared" si="95"/>
        <v/>
      </c>
      <c r="BB104" s="155" t="str">
        <f t="shared" si="95"/>
        <v/>
      </c>
      <c r="BC104" s="155" t="str">
        <f t="shared" si="95"/>
        <v/>
      </c>
      <c r="BD104" s="155" t="str">
        <f t="shared" si="75"/>
        <v/>
      </c>
      <c r="BE104" s="155" t="str">
        <f t="shared" si="75"/>
        <v/>
      </c>
      <c r="BF104" s="155" t="str">
        <f t="shared" si="75"/>
        <v/>
      </c>
      <c r="BG104" s="155" t="str">
        <f t="shared" si="75"/>
        <v/>
      </c>
      <c r="BH104" s="155" t="str">
        <f t="shared" ref="BH104:CM104" si="113">IF(AND(BH$5&gt;=$F36,BH$5&lt;=$G36),BH36,"")</f>
        <v/>
      </c>
      <c r="BI104" s="155" t="str">
        <f t="shared" si="113"/>
        <v/>
      </c>
      <c r="BJ104" s="155" t="str">
        <f t="shared" si="113"/>
        <v/>
      </c>
      <c r="BK104" s="155" t="str">
        <f t="shared" si="113"/>
        <v/>
      </c>
      <c r="BL104" s="155" t="str">
        <f t="shared" si="113"/>
        <v/>
      </c>
      <c r="BM104" s="155" t="str">
        <f t="shared" si="113"/>
        <v/>
      </c>
      <c r="BN104" s="155" t="str">
        <f t="shared" si="113"/>
        <v/>
      </c>
      <c r="BO104" s="155" t="str">
        <f t="shared" si="113"/>
        <v/>
      </c>
      <c r="BP104" s="155" t="str">
        <f t="shared" si="113"/>
        <v/>
      </c>
      <c r="BQ104" s="155" t="str">
        <f t="shared" si="113"/>
        <v/>
      </c>
      <c r="BR104" s="155" t="str">
        <f t="shared" si="113"/>
        <v/>
      </c>
      <c r="BS104" s="155" t="str">
        <f t="shared" si="113"/>
        <v/>
      </c>
      <c r="BT104" s="155" t="str">
        <f t="shared" si="113"/>
        <v/>
      </c>
      <c r="BU104" s="155" t="str">
        <f t="shared" si="113"/>
        <v/>
      </c>
      <c r="BV104" s="155" t="str">
        <f t="shared" si="113"/>
        <v/>
      </c>
      <c r="BW104" s="155" t="str">
        <f t="shared" si="113"/>
        <v/>
      </c>
      <c r="BX104" s="155" t="str">
        <f t="shared" si="113"/>
        <v/>
      </c>
      <c r="BY104" s="155" t="str">
        <f t="shared" si="113"/>
        <v/>
      </c>
      <c r="BZ104" s="155" t="str">
        <f t="shared" si="113"/>
        <v/>
      </c>
      <c r="CA104" s="155" t="str">
        <f t="shared" si="113"/>
        <v/>
      </c>
      <c r="CB104" s="155" t="str">
        <f t="shared" si="113"/>
        <v/>
      </c>
      <c r="CC104" s="155" t="str">
        <f t="shared" si="113"/>
        <v/>
      </c>
      <c r="CD104" s="155" t="str">
        <f t="shared" si="113"/>
        <v/>
      </c>
      <c r="CE104" s="155" t="str">
        <f t="shared" si="113"/>
        <v/>
      </c>
      <c r="CF104" s="155" t="str">
        <f t="shared" si="113"/>
        <v/>
      </c>
      <c r="CG104" s="155" t="str">
        <f t="shared" si="113"/>
        <v/>
      </c>
      <c r="CH104" s="155" t="str">
        <f t="shared" si="113"/>
        <v/>
      </c>
      <c r="CI104" s="155" t="str">
        <f t="shared" si="113"/>
        <v/>
      </c>
      <c r="CJ104" s="155" t="str">
        <f t="shared" si="113"/>
        <v/>
      </c>
      <c r="CK104" s="155" t="str">
        <f t="shared" si="113"/>
        <v/>
      </c>
      <c r="CL104" s="155" t="str">
        <f t="shared" si="113"/>
        <v/>
      </c>
      <c r="CM104" s="155" t="str">
        <f t="shared" si="113"/>
        <v/>
      </c>
      <c r="CN104" s="155" t="str">
        <f t="shared" ref="CN104:DD104" si="114">IF(AND(CN$5&gt;=$F36,CN$5&lt;=$G36),CN36,"")</f>
        <v/>
      </c>
      <c r="CO104" s="155" t="str">
        <f t="shared" si="114"/>
        <v/>
      </c>
      <c r="CP104" s="155" t="str">
        <f t="shared" si="114"/>
        <v/>
      </c>
      <c r="CQ104" s="155" t="str">
        <f t="shared" si="114"/>
        <v/>
      </c>
      <c r="CR104" s="155" t="str">
        <f t="shared" si="114"/>
        <v/>
      </c>
      <c r="CS104" s="155" t="str">
        <f t="shared" si="114"/>
        <v/>
      </c>
      <c r="CT104" s="155" t="str">
        <f t="shared" si="114"/>
        <v/>
      </c>
      <c r="CU104" s="155" t="str">
        <f t="shared" si="114"/>
        <v/>
      </c>
      <c r="CV104" s="155" t="str">
        <f t="shared" si="114"/>
        <v/>
      </c>
      <c r="CW104" s="155" t="str">
        <f t="shared" si="114"/>
        <v/>
      </c>
      <c r="CX104" s="155" t="str">
        <f t="shared" si="114"/>
        <v/>
      </c>
      <c r="CY104" s="155" t="str">
        <f t="shared" si="114"/>
        <v/>
      </c>
      <c r="CZ104" s="155" t="str">
        <f t="shared" si="114"/>
        <v/>
      </c>
      <c r="DA104" s="155" t="str">
        <f t="shared" si="114"/>
        <v/>
      </c>
      <c r="DB104" s="155" t="str">
        <f t="shared" si="114"/>
        <v/>
      </c>
      <c r="DC104" s="155" t="str">
        <f t="shared" si="114"/>
        <v/>
      </c>
      <c r="DD104" s="155" t="str">
        <f t="shared" si="114"/>
        <v/>
      </c>
      <c r="DE104" s="155" t="str">
        <f t="shared" ref="DE104:DG112" si="115">IF(AND(DE$5&gt;=$F36,DE$5&lt;=$G36),DE36,"")</f>
        <v/>
      </c>
      <c r="DF104" s="155" t="str">
        <f t="shared" si="115"/>
        <v/>
      </c>
      <c r="DG104" s="155" t="str">
        <f t="shared" si="115"/>
        <v/>
      </c>
      <c r="DH104" s="156"/>
      <c r="DI104" s="152">
        <f t="shared" si="19"/>
        <v>0.67472809106133902</v>
      </c>
      <c r="DJ104" s="152">
        <f t="shared" si="20"/>
        <v>0.50168810470000003</v>
      </c>
      <c r="DK104" s="152">
        <f t="shared" si="21"/>
        <v>0.58820809788066952</v>
      </c>
      <c r="DL104" s="152">
        <f t="shared" si="22"/>
        <v>0.58820809788066952</v>
      </c>
      <c r="DM104" s="152">
        <f t="shared" si="23"/>
        <v>8.6519993180669483E-2</v>
      </c>
    </row>
    <row r="105" spans="1:117" x14ac:dyDescent="0.25">
      <c r="A105" s="151" t="s">
        <v>153</v>
      </c>
      <c r="B105" s="151"/>
      <c r="C105" s="151" t="s">
        <v>154</v>
      </c>
      <c r="D105" s="151" t="s">
        <v>155</v>
      </c>
      <c r="E105" s="153" t="s">
        <v>156</v>
      </c>
      <c r="F105" s="154">
        <v>1932</v>
      </c>
      <c r="G105" s="154">
        <v>1948</v>
      </c>
      <c r="H105" s="134"/>
      <c r="I105" s="155" t="str">
        <f t="shared" si="94"/>
        <v/>
      </c>
      <c r="J105" s="155" t="str">
        <f t="shared" si="94"/>
        <v/>
      </c>
      <c r="K105" s="155" t="str">
        <f t="shared" si="94"/>
        <v/>
      </c>
      <c r="L105" s="155" t="str">
        <f t="shared" ref="L105:Z105" si="116">IF(AND(L$5&gt;=$F37,L$5&lt;=$G37),L37,"")</f>
        <v/>
      </c>
      <c r="M105" s="155" t="str">
        <f t="shared" si="116"/>
        <v/>
      </c>
      <c r="N105" s="155" t="str">
        <f t="shared" si="116"/>
        <v/>
      </c>
      <c r="O105" s="155" t="str">
        <f t="shared" si="116"/>
        <v/>
      </c>
      <c r="P105" s="155" t="str">
        <f t="shared" si="116"/>
        <v/>
      </c>
      <c r="Q105" s="155" t="str">
        <f t="shared" si="116"/>
        <v/>
      </c>
      <c r="R105" s="155" t="str">
        <f t="shared" si="116"/>
        <v/>
      </c>
      <c r="S105" s="155" t="str">
        <f t="shared" si="116"/>
        <v/>
      </c>
      <c r="T105" s="155" t="str">
        <f t="shared" si="116"/>
        <v/>
      </c>
      <c r="U105" s="155" t="str">
        <f t="shared" si="116"/>
        <v/>
      </c>
      <c r="V105" s="155" t="str">
        <f t="shared" si="116"/>
        <v/>
      </c>
      <c r="W105" s="155" t="str">
        <f t="shared" si="116"/>
        <v/>
      </c>
      <c r="X105" s="155" t="str">
        <f t="shared" si="116"/>
        <v/>
      </c>
      <c r="Y105" s="155" t="str">
        <f t="shared" si="116"/>
        <v/>
      </c>
      <c r="Z105" s="155" t="str">
        <f t="shared" si="116"/>
        <v/>
      </c>
      <c r="AA105" s="155"/>
      <c r="AB105" s="155">
        <f t="shared" ref="AB105:AC108" si="117">IF(AND(AB$5&gt;=$F37,AB$5&lt;=$G37),AB37,"")</f>
        <v>1.032170341497697</v>
      </c>
      <c r="AC105" s="155">
        <f t="shared" si="117"/>
        <v>1.0661263474653615</v>
      </c>
      <c r="AD105" s="155">
        <f t="shared" si="103"/>
        <v>1.12979198531727</v>
      </c>
      <c r="AE105" s="155">
        <f t="shared" ref="AE105:AW105" si="118">IF(AND(AE$5&gt;=$F37,AE$5&lt;=$G37),AE37,"")</f>
        <v>1.1329853537584027</v>
      </c>
      <c r="AF105" s="155">
        <f t="shared" si="118"/>
        <v>1.0571063701051968</v>
      </c>
      <c r="AG105" s="155">
        <f t="shared" si="118"/>
        <v>1.0679887920050399</v>
      </c>
      <c r="AH105" s="155">
        <f t="shared" si="118"/>
        <v>1.0356949760592229</v>
      </c>
      <c r="AI105" s="155">
        <f t="shared" si="118"/>
        <v>1.067110303580532</v>
      </c>
      <c r="AJ105" s="155">
        <f t="shared" si="118"/>
        <v>1.0911440274528634</v>
      </c>
      <c r="AK105" s="155">
        <f t="shared" si="118"/>
        <v>1.0527669376753073</v>
      </c>
      <c r="AL105" s="155">
        <f t="shared" si="118"/>
        <v>1.0364101434415522</v>
      </c>
      <c r="AM105" s="155">
        <f t="shared" si="118"/>
        <v>1.041392828937727</v>
      </c>
      <c r="AN105" s="155">
        <f t="shared" si="118"/>
        <v>1.0626423579448894</v>
      </c>
      <c r="AO105" s="155">
        <f t="shared" si="118"/>
        <v>1.0928931478682242</v>
      </c>
      <c r="AP105" s="155">
        <f t="shared" si="118"/>
        <v>1.1348986832918992</v>
      </c>
      <c r="AQ105" s="155">
        <f t="shared" si="118"/>
        <v>1.145282379893467</v>
      </c>
      <c r="AR105" s="155" t="str">
        <f t="shared" si="118"/>
        <v/>
      </c>
      <c r="AS105" s="155" t="str">
        <f t="shared" si="118"/>
        <v/>
      </c>
      <c r="AT105" s="155" t="str">
        <f t="shared" si="118"/>
        <v/>
      </c>
      <c r="AU105" s="155" t="str">
        <f t="shared" si="118"/>
        <v/>
      </c>
      <c r="AV105" s="155" t="str">
        <f t="shared" si="118"/>
        <v/>
      </c>
      <c r="AW105" s="155" t="str">
        <f t="shared" si="118"/>
        <v/>
      </c>
      <c r="AX105" s="155" t="str">
        <f t="shared" si="95"/>
        <v/>
      </c>
      <c r="AY105" s="155" t="str">
        <f t="shared" si="95"/>
        <v/>
      </c>
      <c r="AZ105" s="155" t="str">
        <f t="shared" si="95"/>
        <v/>
      </c>
      <c r="BA105" s="155" t="str">
        <f t="shared" si="95"/>
        <v/>
      </c>
      <c r="BB105" s="155" t="str">
        <f t="shared" si="95"/>
        <v/>
      </c>
      <c r="BC105" s="155" t="str">
        <f t="shared" si="95"/>
        <v/>
      </c>
      <c r="BD105" s="155" t="str">
        <f t="shared" si="75"/>
        <v/>
      </c>
      <c r="BE105" s="155" t="str">
        <f t="shared" si="75"/>
        <v/>
      </c>
      <c r="BF105" s="155" t="str">
        <f t="shared" si="75"/>
        <v/>
      </c>
      <c r="BG105" s="155" t="str">
        <f t="shared" si="75"/>
        <v/>
      </c>
      <c r="BH105" s="155" t="str">
        <f t="shared" ref="BH105:CM105" si="119">IF(AND(BH$5&gt;=$F37,BH$5&lt;=$G37),BH37,"")</f>
        <v/>
      </c>
      <c r="BI105" s="155" t="str">
        <f t="shared" si="119"/>
        <v/>
      </c>
      <c r="BJ105" s="155" t="str">
        <f t="shared" si="119"/>
        <v/>
      </c>
      <c r="BK105" s="155" t="str">
        <f t="shared" si="119"/>
        <v/>
      </c>
      <c r="BL105" s="155" t="str">
        <f t="shared" si="119"/>
        <v/>
      </c>
      <c r="BM105" s="155" t="str">
        <f t="shared" si="119"/>
        <v/>
      </c>
      <c r="BN105" s="155" t="str">
        <f t="shared" si="119"/>
        <v/>
      </c>
      <c r="BO105" s="155" t="str">
        <f t="shared" si="119"/>
        <v/>
      </c>
      <c r="BP105" s="155" t="str">
        <f t="shared" si="119"/>
        <v/>
      </c>
      <c r="BQ105" s="155" t="str">
        <f t="shared" si="119"/>
        <v/>
      </c>
      <c r="BR105" s="155" t="str">
        <f t="shared" si="119"/>
        <v/>
      </c>
      <c r="BS105" s="155" t="str">
        <f t="shared" si="119"/>
        <v/>
      </c>
      <c r="BT105" s="155" t="str">
        <f t="shared" si="119"/>
        <v/>
      </c>
      <c r="BU105" s="155" t="str">
        <f t="shared" si="119"/>
        <v/>
      </c>
      <c r="BV105" s="155" t="str">
        <f t="shared" si="119"/>
        <v/>
      </c>
      <c r="BW105" s="155" t="str">
        <f t="shared" si="119"/>
        <v/>
      </c>
      <c r="BX105" s="155" t="str">
        <f t="shared" si="119"/>
        <v/>
      </c>
      <c r="BY105" s="155" t="str">
        <f t="shared" si="119"/>
        <v/>
      </c>
      <c r="BZ105" s="155" t="str">
        <f t="shared" si="119"/>
        <v/>
      </c>
      <c r="CA105" s="155" t="str">
        <f t="shared" si="119"/>
        <v/>
      </c>
      <c r="CB105" s="155" t="str">
        <f t="shared" si="119"/>
        <v/>
      </c>
      <c r="CC105" s="155" t="str">
        <f t="shared" si="119"/>
        <v/>
      </c>
      <c r="CD105" s="155" t="str">
        <f t="shared" si="119"/>
        <v/>
      </c>
      <c r="CE105" s="155" t="str">
        <f t="shared" si="119"/>
        <v/>
      </c>
      <c r="CF105" s="155" t="str">
        <f t="shared" si="119"/>
        <v/>
      </c>
      <c r="CG105" s="155" t="str">
        <f t="shared" si="119"/>
        <v/>
      </c>
      <c r="CH105" s="155" t="str">
        <f t="shared" si="119"/>
        <v/>
      </c>
      <c r="CI105" s="155" t="str">
        <f t="shared" si="119"/>
        <v/>
      </c>
      <c r="CJ105" s="155" t="str">
        <f t="shared" si="119"/>
        <v/>
      </c>
      <c r="CK105" s="155" t="str">
        <f t="shared" si="119"/>
        <v/>
      </c>
      <c r="CL105" s="155" t="str">
        <f t="shared" si="119"/>
        <v/>
      </c>
      <c r="CM105" s="155" t="str">
        <f t="shared" si="119"/>
        <v/>
      </c>
      <c r="CN105" s="155" t="str">
        <f t="shared" ref="CN105:DD105" si="120">IF(AND(CN$5&gt;=$F37,CN$5&lt;=$G37),CN37,"")</f>
        <v/>
      </c>
      <c r="CO105" s="155" t="str">
        <f t="shared" si="120"/>
        <v/>
      </c>
      <c r="CP105" s="155" t="str">
        <f t="shared" si="120"/>
        <v/>
      </c>
      <c r="CQ105" s="155" t="str">
        <f t="shared" si="120"/>
        <v/>
      </c>
      <c r="CR105" s="155" t="str">
        <f t="shared" si="120"/>
        <v/>
      </c>
      <c r="CS105" s="155" t="str">
        <f t="shared" si="120"/>
        <v/>
      </c>
      <c r="CT105" s="155" t="str">
        <f t="shared" si="120"/>
        <v/>
      </c>
      <c r="CU105" s="155" t="str">
        <f t="shared" si="120"/>
        <v/>
      </c>
      <c r="CV105" s="155" t="str">
        <f t="shared" si="120"/>
        <v/>
      </c>
      <c r="CW105" s="155" t="str">
        <f t="shared" si="120"/>
        <v/>
      </c>
      <c r="CX105" s="155" t="str">
        <f t="shared" si="120"/>
        <v/>
      </c>
      <c r="CY105" s="155" t="str">
        <f t="shared" si="120"/>
        <v/>
      </c>
      <c r="CZ105" s="155" t="str">
        <f t="shared" si="120"/>
        <v/>
      </c>
      <c r="DA105" s="155" t="str">
        <f t="shared" si="120"/>
        <v/>
      </c>
      <c r="DB105" s="155" t="str">
        <f t="shared" si="120"/>
        <v/>
      </c>
      <c r="DC105" s="155" t="str">
        <f t="shared" si="120"/>
        <v/>
      </c>
      <c r="DD105" s="155" t="str">
        <f t="shared" si="120"/>
        <v/>
      </c>
      <c r="DE105" s="155" t="str">
        <f t="shared" si="115"/>
        <v/>
      </c>
      <c r="DF105" s="155" t="str">
        <f t="shared" si="115"/>
        <v/>
      </c>
      <c r="DG105" s="155" t="str">
        <f t="shared" si="115"/>
        <v/>
      </c>
      <c r="DH105" s="156"/>
      <c r="DI105" s="152">
        <f t="shared" si="19"/>
        <v>1.145282379893467</v>
      </c>
      <c r="DJ105" s="152">
        <f t="shared" si="20"/>
        <v>1.032170341497697</v>
      </c>
      <c r="DK105" s="152">
        <f t="shared" si="21"/>
        <v>1.077900311018416</v>
      </c>
      <c r="DL105" s="152">
        <f t="shared" si="22"/>
        <v>1.0666183255229469</v>
      </c>
      <c r="DM105" s="152">
        <f t="shared" si="23"/>
        <v>3.749447087841512E-2</v>
      </c>
    </row>
    <row r="106" spans="1:117" x14ac:dyDescent="0.25">
      <c r="A106" s="151" t="s">
        <v>157</v>
      </c>
      <c r="B106" s="151"/>
      <c r="C106" s="151" t="s">
        <v>158</v>
      </c>
      <c r="D106" s="151" t="s">
        <v>159</v>
      </c>
      <c r="E106" s="153" t="s">
        <v>160</v>
      </c>
      <c r="F106" s="154">
        <v>1927</v>
      </c>
      <c r="G106" s="154">
        <v>1942</v>
      </c>
      <c r="H106" s="134"/>
      <c r="I106" s="155" t="str">
        <f t="shared" si="94"/>
        <v/>
      </c>
      <c r="J106" s="155" t="str">
        <f t="shared" si="94"/>
        <v/>
      </c>
      <c r="K106" s="155" t="str">
        <f t="shared" si="94"/>
        <v/>
      </c>
      <c r="L106" s="155" t="str">
        <f t="shared" ref="L106:U106" si="121">IF(AND(L$5&gt;=$F38,L$5&lt;=$G38),L38,"")</f>
        <v/>
      </c>
      <c r="M106" s="155" t="str">
        <f t="shared" si="121"/>
        <v/>
      </c>
      <c r="N106" s="155" t="str">
        <f t="shared" si="121"/>
        <v/>
      </c>
      <c r="O106" s="155" t="str">
        <f t="shared" si="121"/>
        <v/>
      </c>
      <c r="P106" s="155" t="str">
        <f t="shared" si="121"/>
        <v/>
      </c>
      <c r="Q106" s="155" t="str">
        <f t="shared" si="121"/>
        <v/>
      </c>
      <c r="R106" s="155" t="str">
        <f t="shared" si="121"/>
        <v/>
      </c>
      <c r="S106" s="155" t="str">
        <f t="shared" si="121"/>
        <v/>
      </c>
      <c r="T106" s="155" t="str">
        <f t="shared" si="121"/>
        <v/>
      </c>
      <c r="U106" s="155" t="str">
        <f t="shared" si="121"/>
        <v/>
      </c>
      <c r="V106" s="155"/>
      <c r="W106" s="155"/>
      <c r="X106" s="155">
        <f t="shared" ref="X106:AA107" si="122">IF(AND(X$5&gt;=$F38,X$5&lt;=$G38),X38,"")</f>
        <v>1.0035492851258494</v>
      </c>
      <c r="Y106" s="155">
        <f t="shared" si="122"/>
        <v>1.0132629545152858</v>
      </c>
      <c r="Z106" s="155">
        <f t="shared" si="122"/>
        <v>0.7142972221608288</v>
      </c>
      <c r="AA106" s="155">
        <f t="shared" si="122"/>
        <v>1.1707247381011379</v>
      </c>
      <c r="AB106" s="155">
        <f t="shared" si="117"/>
        <v>1.1728656366046848</v>
      </c>
      <c r="AC106" s="155">
        <f t="shared" si="117"/>
        <v>1.1700275680234757</v>
      </c>
      <c r="AD106" s="155">
        <f t="shared" si="103"/>
        <v>1.1659069777593487</v>
      </c>
      <c r="AE106" s="155">
        <f t="shared" ref="AE106:AW106" si="123">IF(AND(AE$5&gt;=$F38,AE$5&lt;=$G38),AE38,"")</f>
        <v>1.1525614715568908</v>
      </c>
      <c r="AF106" s="155">
        <f t="shared" si="123"/>
        <v>1.1453452816617511</v>
      </c>
      <c r="AG106" s="155">
        <f t="shared" si="123"/>
        <v>1.1172590172288241</v>
      </c>
      <c r="AH106" s="155">
        <f t="shared" si="123"/>
        <v>1.1088346050733746</v>
      </c>
      <c r="AI106" s="155">
        <f t="shared" si="123"/>
        <v>1.1224515248876887</v>
      </c>
      <c r="AJ106" s="155">
        <f t="shared" si="123"/>
        <v>1.1135348631763906</v>
      </c>
      <c r="AK106" s="155">
        <f t="shared" si="123"/>
        <v>1.1013367718270055</v>
      </c>
      <c r="AL106" s="155" t="str">
        <f t="shared" si="123"/>
        <v/>
      </c>
      <c r="AM106" s="155" t="str">
        <f t="shared" si="123"/>
        <v/>
      </c>
      <c r="AN106" s="155" t="str">
        <f t="shared" si="123"/>
        <v/>
      </c>
      <c r="AO106" s="155" t="str">
        <f t="shared" si="123"/>
        <v/>
      </c>
      <c r="AP106" s="155" t="str">
        <f t="shared" si="123"/>
        <v/>
      </c>
      <c r="AQ106" s="155" t="str">
        <f t="shared" si="123"/>
        <v/>
      </c>
      <c r="AR106" s="155" t="str">
        <f t="shared" si="123"/>
        <v/>
      </c>
      <c r="AS106" s="155" t="str">
        <f t="shared" si="123"/>
        <v/>
      </c>
      <c r="AT106" s="155" t="str">
        <f t="shared" si="123"/>
        <v/>
      </c>
      <c r="AU106" s="155" t="str">
        <f t="shared" si="123"/>
        <v/>
      </c>
      <c r="AV106" s="155" t="str">
        <f t="shared" si="123"/>
        <v/>
      </c>
      <c r="AW106" s="155" t="str">
        <f t="shared" si="123"/>
        <v/>
      </c>
      <c r="AX106" s="155" t="str">
        <f t="shared" si="95"/>
        <v/>
      </c>
      <c r="AY106" s="155" t="str">
        <f t="shared" si="95"/>
        <v/>
      </c>
      <c r="AZ106" s="155" t="str">
        <f t="shared" si="95"/>
        <v/>
      </c>
      <c r="BA106" s="155" t="str">
        <f t="shared" si="95"/>
        <v/>
      </c>
      <c r="BB106" s="155" t="str">
        <f t="shared" si="95"/>
        <v/>
      </c>
      <c r="BC106" s="155" t="str">
        <f t="shared" si="95"/>
        <v/>
      </c>
      <c r="BD106" s="155" t="str">
        <f t="shared" si="75"/>
        <v/>
      </c>
      <c r="BE106" s="155" t="str">
        <f t="shared" si="75"/>
        <v/>
      </c>
      <c r="BF106" s="155" t="str">
        <f t="shared" si="75"/>
        <v/>
      </c>
      <c r="BG106" s="155" t="str">
        <f t="shared" si="75"/>
        <v/>
      </c>
      <c r="BH106" s="155" t="str">
        <f t="shared" ref="BH106:CM106" si="124">IF(AND(BH$5&gt;=$F38,BH$5&lt;=$G38),BH38,"")</f>
        <v/>
      </c>
      <c r="BI106" s="155" t="str">
        <f t="shared" si="124"/>
        <v/>
      </c>
      <c r="BJ106" s="155" t="str">
        <f t="shared" si="124"/>
        <v/>
      </c>
      <c r="BK106" s="155" t="str">
        <f t="shared" si="124"/>
        <v/>
      </c>
      <c r="BL106" s="155" t="str">
        <f t="shared" si="124"/>
        <v/>
      </c>
      <c r="BM106" s="155" t="str">
        <f t="shared" si="124"/>
        <v/>
      </c>
      <c r="BN106" s="155" t="str">
        <f t="shared" si="124"/>
        <v/>
      </c>
      <c r="BO106" s="155" t="str">
        <f t="shared" si="124"/>
        <v/>
      </c>
      <c r="BP106" s="155" t="str">
        <f t="shared" si="124"/>
        <v/>
      </c>
      <c r="BQ106" s="155" t="str">
        <f t="shared" si="124"/>
        <v/>
      </c>
      <c r="BR106" s="155" t="str">
        <f t="shared" si="124"/>
        <v/>
      </c>
      <c r="BS106" s="155" t="str">
        <f t="shared" si="124"/>
        <v/>
      </c>
      <c r="BT106" s="155" t="str">
        <f t="shared" si="124"/>
        <v/>
      </c>
      <c r="BU106" s="155" t="str">
        <f t="shared" si="124"/>
        <v/>
      </c>
      <c r="BV106" s="155" t="str">
        <f t="shared" si="124"/>
        <v/>
      </c>
      <c r="BW106" s="155" t="str">
        <f t="shared" si="124"/>
        <v/>
      </c>
      <c r="BX106" s="155" t="str">
        <f t="shared" si="124"/>
        <v/>
      </c>
      <c r="BY106" s="155" t="str">
        <f t="shared" si="124"/>
        <v/>
      </c>
      <c r="BZ106" s="155" t="str">
        <f t="shared" si="124"/>
        <v/>
      </c>
      <c r="CA106" s="155" t="str">
        <f t="shared" si="124"/>
        <v/>
      </c>
      <c r="CB106" s="155" t="str">
        <f t="shared" si="124"/>
        <v/>
      </c>
      <c r="CC106" s="155" t="str">
        <f t="shared" si="124"/>
        <v/>
      </c>
      <c r="CD106" s="155" t="str">
        <f t="shared" si="124"/>
        <v/>
      </c>
      <c r="CE106" s="155" t="str">
        <f t="shared" si="124"/>
        <v/>
      </c>
      <c r="CF106" s="155" t="str">
        <f t="shared" si="124"/>
        <v/>
      </c>
      <c r="CG106" s="155" t="str">
        <f t="shared" si="124"/>
        <v/>
      </c>
      <c r="CH106" s="155" t="str">
        <f t="shared" si="124"/>
        <v/>
      </c>
      <c r="CI106" s="155" t="str">
        <f t="shared" si="124"/>
        <v/>
      </c>
      <c r="CJ106" s="155" t="str">
        <f t="shared" si="124"/>
        <v/>
      </c>
      <c r="CK106" s="155" t="str">
        <f t="shared" si="124"/>
        <v/>
      </c>
      <c r="CL106" s="155" t="str">
        <f t="shared" si="124"/>
        <v/>
      </c>
      <c r="CM106" s="155" t="str">
        <f t="shared" si="124"/>
        <v/>
      </c>
      <c r="CN106" s="155" t="str">
        <f t="shared" ref="CN106:DD106" si="125">IF(AND(CN$5&gt;=$F38,CN$5&lt;=$G38),CN38,"")</f>
        <v/>
      </c>
      <c r="CO106" s="155" t="str">
        <f t="shared" si="125"/>
        <v/>
      </c>
      <c r="CP106" s="155" t="str">
        <f t="shared" si="125"/>
        <v/>
      </c>
      <c r="CQ106" s="155" t="str">
        <f t="shared" si="125"/>
        <v/>
      </c>
      <c r="CR106" s="155" t="str">
        <f t="shared" si="125"/>
        <v/>
      </c>
      <c r="CS106" s="155" t="str">
        <f t="shared" si="125"/>
        <v/>
      </c>
      <c r="CT106" s="155" t="str">
        <f t="shared" si="125"/>
        <v/>
      </c>
      <c r="CU106" s="155" t="str">
        <f t="shared" si="125"/>
        <v/>
      </c>
      <c r="CV106" s="155" t="str">
        <f t="shared" si="125"/>
        <v/>
      </c>
      <c r="CW106" s="155" t="str">
        <f t="shared" si="125"/>
        <v/>
      </c>
      <c r="CX106" s="155" t="str">
        <f t="shared" si="125"/>
        <v/>
      </c>
      <c r="CY106" s="155" t="str">
        <f t="shared" si="125"/>
        <v/>
      </c>
      <c r="CZ106" s="155" t="str">
        <f t="shared" si="125"/>
        <v/>
      </c>
      <c r="DA106" s="155" t="str">
        <f t="shared" si="125"/>
        <v/>
      </c>
      <c r="DB106" s="155" t="str">
        <f t="shared" si="125"/>
        <v/>
      </c>
      <c r="DC106" s="155" t="str">
        <f t="shared" si="125"/>
        <v/>
      </c>
      <c r="DD106" s="155" t="str">
        <f t="shared" si="125"/>
        <v/>
      </c>
      <c r="DE106" s="155" t="str">
        <f t="shared" si="115"/>
        <v/>
      </c>
      <c r="DF106" s="155" t="str">
        <f t="shared" si="115"/>
        <v/>
      </c>
      <c r="DG106" s="155" t="str">
        <f t="shared" si="115"/>
        <v/>
      </c>
      <c r="DH106" s="156"/>
      <c r="DI106" s="152">
        <f t="shared" si="19"/>
        <v>1.1728656366046848</v>
      </c>
      <c r="DJ106" s="152">
        <f t="shared" si="20"/>
        <v>0.7142972221608288</v>
      </c>
      <c r="DK106" s="152">
        <f t="shared" si="21"/>
        <v>1.0908541369787526</v>
      </c>
      <c r="DL106" s="152">
        <f t="shared" si="22"/>
        <v>1.1198552710582566</v>
      </c>
      <c r="DM106" s="152">
        <f t="shared" si="23"/>
        <v>0.11645492376204104</v>
      </c>
    </row>
    <row r="107" spans="1:117" x14ac:dyDescent="0.25">
      <c r="A107" s="151" t="s">
        <v>161</v>
      </c>
      <c r="B107" s="151" t="s">
        <v>162</v>
      </c>
      <c r="C107" s="151" t="s">
        <v>163</v>
      </c>
      <c r="D107" s="151" t="s">
        <v>164</v>
      </c>
      <c r="E107" s="153" t="s">
        <v>165</v>
      </c>
      <c r="F107" s="154">
        <v>1927</v>
      </c>
      <c r="G107" s="154">
        <v>1947</v>
      </c>
      <c r="H107" s="134"/>
      <c r="I107" s="155" t="str">
        <f t="shared" si="94"/>
        <v/>
      </c>
      <c r="J107" s="155" t="str">
        <f t="shared" si="94"/>
        <v/>
      </c>
      <c r="K107" s="155" t="str">
        <f t="shared" si="94"/>
        <v/>
      </c>
      <c r="L107" s="155" t="str">
        <f t="shared" ref="L107:U107" si="126">IF(AND(L$5&gt;=$F39,L$5&lt;=$G39),L39,"")</f>
        <v/>
      </c>
      <c r="M107" s="155" t="str">
        <f t="shared" si="126"/>
        <v/>
      </c>
      <c r="N107" s="155" t="str">
        <f t="shared" si="126"/>
        <v/>
      </c>
      <c r="O107" s="155" t="str">
        <f t="shared" si="126"/>
        <v/>
      </c>
      <c r="P107" s="155" t="str">
        <f t="shared" si="126"/>
        <v/>
      </c>
      <c r="Q107" s="155" t="str">
        <f t="shared" si="126"/>
        <v/>
      </c>
      <c r="R107" s="155" t="str">
        <f t="shared" si="126"/>
        <v/>
      </c>
      <c r="S107" s="155" t="str">
        <f t="shared" si="126"/>
        <v/>
      </c>
      <c r="T107" s="155" t="str">
        <f t="shared" si="126"/>
        <v/>
      </c>
      <c r="U107" s="155" t="str">
        <f t="shared" si="126"/>
        <v/>
      </c>
      <c r="V107" s="155"/>
      <c r="W107" s="155">
        <f>IF(AND(W$5&gt;=$F39,W$5&lt;=$G39),W39,"")</f>
        <v>0.96480111321903506</v>
      </c>
      <c r="X107" s="155">
        <f t="shared" si="122"/>
        <v>0.99256425100018797</v>
      </c>
      <c r="Y107" s="155">
        <f t="shared" si="122"/>
        <v>1.0319418994441369</v>
      </c>
      <c r="Z107" s="155">
        <f t="shared" si="122"/>
        <v>1.0659989401451007</v>
      </c>
      <c r="AA107" s="155">
        <f t="shared" si="122"/>
        <v>1.0995569881477865</v>
      </c>
      <c r="AB107" s="155">
        <f t="shared" si="117"/>
        <v>1.1977520386197649</v>
      </c>
      <c r="AC107" s="155">
        <f t="shared" si="117"/>
        <v>1.1567305218563497</v>
      </c>
      <c r="AD107" s="155">
        <f t="shared" si="103"/>
        <v>1.1592657208253194</v>
      </c>
      <c r="AE107" s="155">
        <f t="shared" ref="AE107:AW107" si="127">IF(AND(AE$5&gt;=$F39,AE$5&lt;=$G39),AE39,"")</f>
        <v>0.96064515539233475</v>
      </c>
      <c r="AF107" s="155">
        <f t="shared" si="127"/>
        <v>0.94684585735071369</v>
      </c>
      <c r="AG107" s="155">
        <f t="shared" si="127"/>
        <v>1.0520945886055355</v>
      </c>
      <c r="AH107" s="155">
        <f t="shared" si="127"/>
        <v>1.0339781666756411</v>
      </c>
      <c r="AI107" s="155">
        <f t="shared" si="127"/>
        <v>0.87880297019247489</v>
      </c>
      <c r="AJ107" s="155">
        <f t="shared" si="127"/>
        <v>1.08139423857414</v>
      </c>
      <c r="AK107" s="155">
        <f t="shared" si="127"/>
        <v>1.0660779678172789</v>
      </c>
      <c r="AL107" s="155">
        <f t="shared" si="127"/>
        <v>1.0516595048765038</v>
      </c>
      <c r="AM107" s="155">
        <f t="shared" si="127"/>
        <v>1.0547076431659581</v>
      </c>
      <c r="AN107" s="155">
        <f t="shared" si="127"/>
        <v>1.0572791366601295</v>
      </c>
      <c r="AO107" s="155">
        <f t="shared" si="127"/>
        <v>1.0841936995359451</v>
      </c>
      <c r="AP107" s="155">
        <f t="shared" si="127"/>
        <v>1.0980706868749912</v>
      </c>
      <c r="AQ107" s="155" t="str">
        <f t="shared" si="127"/>
        <v/>
      </c>
      <c r="AR107" s="155" t="str">
        <f t="shared" si="127"/>
        <v/>
      </c>
      <c r="AS107" s="155" t="str">
        <f t="shared" si="127"/>
        <v/>
      </c>
      <c r="AT107" s="155" t="str">
        <f t="shared" si="127"/>
        <v/>
      </c>
      <c r="AU107" s="155" t="str">
        <f t="shared" si="127"/>
        <v/>
      </c>
      <c r="AV107" s="155" t="str">
        <f t="shared" si="127"/>
        <v/>
      </c>
      <c r="AW107" s="155" t="str">
        <f t="shared" si="127"/>
        <v/>
      </c>
      <c r="AX107" s="155" t="str">
        <f t="shared" si="95"/>
        <v/>
      </c>
      <c r="AY107" s="155" t="str">
        <f t="shared" si="95"/>
        <v/>
      </c>
      <c r="AZ107" s="155" t="str">
        <f t="shared" si="95"/>
        <v/>
      </c>
      <c r="BA107" s="155" t="str">
        <f t="shared" si="95"/>
        <v/>
      </c>
      <c r="BB107" s="155" t="str">
        <f t="shared" si="95"/>
        <v/>
      </c>
      <c r="BC107" s="155" t="str">
        <f t="shared" si="95"/>
        <v/>
      </c>
      <c r="BD107" s="155" t="str">
        <f t="shared" si="75"/>
        <v/>
      </c>
      <c r="BE107" s="155" t="str">
        <f t="shared" si="75"/>
        <v/>
      </c>
      <c r="BF107" s="155" t="str">
        <f t="shared" si="75"/>
        <v/>
      </c>
      <c r="BG107" s="155" t="str">
        <f t="shared" si="75"/>
        <v/>
      </c>
      <c r="BH107" s="155" t="str">
        <f t="shared" ref="BH107:CM107" si="128">IF(AND(BH$5&gt;=$F39,BH$5&lt;=$G39),BH39,"")</f>
        <v/>
      </c>
      <c r="BI107" s="155" t="str">
        <f t="shared" si="128"/>
        <v/>
      </c>
      <c r="BJ107" s="155" t="str">
        <f t="shared" si="128"/>
        <v/>
      </c>
      <c r="BK107" s="155" t="str">
        <f t="shared" si="128"/>
        <v/>
      </c>
      <c r="BL107" s="155" t="str">
        <f t="shared" si="128"/>
        <v/>
      </c>
      <c r="BM107" s="155" t="str">
        <f t="shared" si="128"/>
        <v/>
      </c>
      <c r="BN107" s="155" t="str">
        <f t="shared" si="128"/>
        <v/>
      </c>
      <c r="BO107" s="155" t="str">
        <f t="shared" si="128"/>
        <v/>
      </c>
      <c r="BP107" s="155" t="str">
        <f t="shared" si="128"/>
        <v/>
      </c>
      <c r="BQ107" s="155" t="str">
        <f t="shared" si="128"/>
        <v/>
      </c>
      <c r="BR107" s="155" t="str">
        <f t="shared" si="128"/>
        <v/>
      </c>
      <c r="BS107" s="155" t="str">
        <f t="shared" si="128"/>
        <v/>
      </c>
      <c r="BT107" s="155" t="str">
        <f t="shared" si="128"/>
        <v/>
      </c>
      <c r="BU107" s="155" t="str">
        <f t="shared" si="128"/>
        <v/>
      </c>
      <c r="BV107" s="155" t="str">
        <f t="shared" si="128"/>
        <v/>
      </c>
      <c r="BW107" s="155" t="str">
        <f t="shared" si="128"/>
        <v/>
      </c>
      <c r="BX107" s="155" t="str">
        <f t="shared" si="128"/>
        <v/>
      </c>
      <c r="BY107" s="155" t="str">
        <f t="shared" si="128"/>
        <v/>
      </c>
      <c r="BZ107" s="155" t="str">
        <f t="shared" si="128"/>
        <v/>
      </c>
      <c r="CA107" s="155" t="str">
        <f t="shared" si="128"/>
        <v/>
      </c>
      <c r="CB107" s="155" t="str">
        <f t="shared" si="128"/>
        <v/>
      </c>
      <c r="CC107" s="155" t="str">
        <f t="shared" si="128"/>
        <v/>
      </c>
      <c r="CD107" s="155" t="str">
        <f t="shared" si="128"/>
        <v/>
      </c>
      <c r="CE107" s="155" t="str">
        <f t="shared" si="128"/>
        <v/>
      </c>
      <c r="CF107" s="155" t="str">
        <f t="shared" si="128"/>
        <v/>
      </c>
      <c r="CG107" s="155" t="str">
        <f t="shared" si="128"/>
        <v/>
      </c>
      <c r="CH107" s="155" t="str">
        <f t="shared" si="128"/>
        <v/>
      </c>
      <c r="CI107" s="155" t="str">
        <f t="shared" si="128"/>
        <v/>
      </c>
      <c r="CJ107" s="155" t="str">
        <f t="shared" si="128"/>
        <v/>
      </c>
      <c r="CK107" s="155" t="str">
        <f t="shared" si="128"/>
        <v/>
      </c>
      <c r="CL107" s="155" t="str">
        <f t="shared" si="128"/>
        <v/>
      </c>
      <c r="CM107" s="155" t="str">
        <f t="shared" si="128"/>
        <v/>
      </c>
      <c r="CN107" s="155" t="str">
        <f t="shared" ref="CN107:DD107" si="129">IF(AND(CN$5&gt;=$F39,CN$5&lt;=$G39),CN39,"")</f>
        <v/>
      </c>
      <c r="CO107" s="155" t="str">
        <f t="shared" si="129"/>
        <v/>
      </c>
      <c r="CP107" s="155" t="str">
        <f t="shared" si="129"/>
        <v/>
      </c>
      <c r="CQ107" s="155" t="str">
        <f t="shared" si="129"/>
        <v/>
      </c>
      <c r="CR107" s="155" t="str">
        <f t="shared" si="129"/>
        <v/>
      </c>
      <c r="CS107" s="155" t="str">
        <f t="shared" si="129"/>
        <v/>
      </c>
      <c r="CT107" s="155" t="str">
        <f t="shared" si="129"/>
        <v/>
      </c>
      <c r="CU107" s="155" t="str">
        <f t="shared" si="129"/>
        <v/>
      </c>
      <c r="CV107" s="155" t="str">
        <f t="shared" si="129"/>
        <v/>
      </c>
      <c r="CW107" s="155" t="str">
        <f t="shared" si="129"/>
        <v/>
      </c>
      <c r="CX107" s="155" t="str">
        <f t="shared" si="129"/>
        <v/>
      </c>
      <c r="CY107" s="155" t="str">
        <f t="shared" si="129"/>
        <v/>
      </c>
      <c r="CZ107" s="155" t="str">
        <f t="shared" si="129"/>
        <v/>
      </c>
      <c r="DA107" s="155" t="str">
        <f t="shared" si="129"/>
        <v/>
      </c>
      <c r="DB107" s="155" t="str">
        <f t="shared" si="129"/>
        <v/>
      </c>
      <c r="DC107" s="155" t="str">
        <f t="shared" si="129"/>
        <v/>
      </c>
      <c r="DD107" s="155" t="str">
        <f t="shared" si="129"/>
        <v/>
      </c>
      <c r="DE107" s="155" t="str">
        <f t="shared" si="115"/>
        <v/>
      </c>
      <c r="DF107" s="155" t="str">
        <f t="shared" si="115"/>
        <v/>
      </c>
      <c r="DG107" s="155" t="str">
        <f t="shared" si="115"/>
        <v/>
      </c>
      <c r="DH107" s="156"/>
      <c r="DI107" s="152">
        <f t="shared" si="19"/>
        <v>1.1977520386197649</v>
      </c>
      <c r="DJ107" s="152">
        <f t="shared" si="20"/>
        <v>0.87880297019247489</v>
      </c>
      <c r="DK107" s="152">
        <f t="shared" si="21"/>
        <v>1.0517180544489662</v>
      </c>
      <c r="DL107" s="152">
        <f t="shared" si="22"/>
        <v>1.0559933899130438</v>
      </c>
      <c r="DM107" s="152">
        <f t="shared" si="23"/>
        <v>7.473094416164433E-2</v>
      </c>
    </row>
    <row r="108" spans="1:117" x14ac:dyDescent="0.25">
      <c r="A108" s="151" t="s">
        <v>166</v>
      </c>
      <c r="B108" s="151"/>
      <c r="C108" s="151" t="s">
        <v>64</v>
      </c>
      <c r="D108" s="151" t="s">
        <v>167</v>
      </c>
      <c r="E108" s="153" t="s">
        <v>168</v>
      </c>
      <c r="F108" s="154">
        <v>1920</v>
      </c>
      <c r="G108" s="154">
        <v>1960</v>
      </c>
      <c r="H108" s="134"/>
      <c r="I108" s="155" t="str">
        <f t="shared" si="94"/>
        <v/>
      </c>
      <c r="J108" s="155" t="str">
        <f t="shared" si="94"/>
        <v/>
      </c>
      <c r="K108" s="155" t="str">
        <f t="shared" si="94"/>
        <v/>
      </c>
      <c r="L108" s="155" t="str">
        <f t="shared" ref="L108:N116" si="130">IF(AND(L$5&gt;=$F40,L$5&lt;=$G40),L40,"")</f>
        <v/>
      </c>
      <c r="M108" s="155" t="str">
        <f t="shared" si="130"/>
        <v/>
      </c>
      <c r="N108" s="155" t="str">
        <f t="shared" si="130"/>
        <v/>
      </c>
      <c r="O108" s="155"/>
      <c r="P108" s="155">
        <f t="shared" ref="P108:V108" si="131">IF(AND(P$5&gt;=$F40,P$5&lt;=$G40),P40,"")</f>
        <v>0.53736824077425405</v>
      </c>
      <c r="Q108" s="155">
        <f t="shared" si="131"/>
        <v>0.5062147745571659</v>
      </c>
      <c r="R108" s="155">
        <f t="shared" si="131"/>
        <v>0.80581231690985544</v>
      </c>
      <c r="S108" s="155">
        <f t="shared" si="131"/>
        <v>0.71593025330461135</v>
      </c>
      <c r="T108" s="155">
        <f t="shared" si="131"/>
        <v>0.68680612594207191</v>
      </c>
      <c r="U108" s="155">
        <f t="shared" si="131"/>
        <v>0.82938911747117872</v>
      </c>
      <c r="V108" s="155">
        <f t="shared" si="131"/>
        <v>0.80825203385642108</v>
      </c>
      <c r="W108" s="155">
        <f>IF(AND(W$5&gt;=$F40,W$5&lt;=$G40),W40,"")</f>
        <v>0.73538051568574025</v>
      </c>
      <c r="X108" s="155">
        <f>IF(AND(X$5&gt;=$F40,X$5&lt;=$G40),X40,"")</f>
        <v>0.78801953836107574</v>
      </c>
      <c r="Y108" s="155"/>
      <c r="Z108" s="155">
        <f>IF(AND(Z$5&gt;=$F40,Z$5&lt;=$G40),Z40,"")</f>
        <v>0.93293266138279363</v>
      </c>
      <c r="AA108" s="155">
        <f>IF(AND(AA$5&gt;=$F40,AA$5&lt;=$G40),AA40,"")</f>
        <v>0.80017146191003674</v>
      </c>
      <c r="AB108" s="155">
        <f t="shared" si="117"/>
        <v>0.91591049402771951</v>
      </c>
      <c r="AC108" s="155">
        <f t="shared" si="117"/>
        <v>0.87999877650861869</v>
      </c>
      <c r="AD108" s="155">
        <f t="shared" si="103"/>
        <v>0.87725475466672986</v>
      </c>
      <c r="AE108" s="155">
        <f>IF(AND(AE$5&gt;=$F40,AE$5&lt;=$G40),AE40,"")</f>
        <v>0.85160911131025807</v>
      </c>
      <c r="AF108" s="155">
        <f>IF(AND(AF$5&gt;=$F40,AF$5&lt;=$G40),AF40,"")</f>
        <v>0.75179881292833428</v>
      </c>
      <c r="AG108" s="155">
        <f>IF(AND(AG$5&gt;=$F40,AG$5&lt;=$G40),AG40,"")</f>
        <v>0.93545984228328616</v>
      </c>
      <c r="AH108" s="155">
        <f>IF(AND(AH$5&gt;=$F40,AH$5&lt;=$G40),AH40,"")</f>
        <v>0.9450456642824534</v>
      </c>
      <c r="AI108" s="155"/>
      <c r="AJ108" s="155"/>
      <c r="AK108" s="155"/>
      <c r="AL108" s="155"/>
      <c r="AM108" s="155"/>
      <c r="AN108" s="155">
        <f t="shared" ref="AN108:AW108" si="132">IF(AND(AN$5&gt;=$F40,AN$5&lt;=$G40),AN40,"")</f>
        <v>0.88584323633752937</v>
      </c>
      <c r="AO108" s="155">
        <f t="shared" si="132"/>
        <v>0.90393270774843193</v>
      </c>
      <c r="AP108" s="155">
        <f t="shared" si="132"/>
        <v>0.92245298402053744</v>
      </c>
      <c r="AQ108" s="155">
        <f t="shared" si="132"/>
        <v>0.85867737547599055</v>
      </c>
      <c r="AR108" s="155">
        <f t="shared" si="132"/>
        <v>0.84964717658746713</v>
      </c>
      <c r="AS108" s="155">
        <f t="shared" si="132"/>
        <v>0.76508252473082539</v>
      </c>
      <c r="AT108" s="155">
        <f t="shared" si="132"/>
        <v>0.70993321431893075</v>
      </c>
      <c r="AU108" s="155">
        <f t="shared" si="132"/>
        <v>0.87761855285500701</v>
      </c>
      <c r="AV108" s="155">
        <f t="shared" si="132"/>
        <v>0.94018696401280266</v>
      </c>
      <c r="AW108" s="155">
        <f t="shared" si="132"/>
        <v>0.98441295799097039</v>
      </c>
      <c r="AX108" s="155">
        <f t="shared" si="95"/>
        <v>0.98510735919704762</v>
      </c>
      <c r="AY108" s="155">
        <f t="shared" si="95"/>
        <v>0.96600306396399616</v>
      </c>
      <c r="AZ108" s="155">
        <f t="shared" si="95"/>
        <v>0.96001811109850155</v>
      </c>
      <c r="BA108" s="155">
        <f t="shared" si="95"/>
        <v>0.95137369772262681</v>
      </c>
      <c r="BB108" s="155">
        <f t="shared" si="95"/>
        <v>0.71135995762407989</v>
      </c>
      <c r="BC108" s="155">
        <f t="shared" si="95"/>
        <v>2.4215686274509807</v>
      </c>
      <c r="BD108" s="155" t="str">
        <f t="shared" si="75"/>
        <v/>
      </c>
      <c r="BE108" s="155" t="str">
        <f t="shared" si="75"/>
        <v/>
      </c>
      <c r="BF108" s="155" t="str">
        <f t="shared" si="75"/>
        <v/>
      </c>
      <c r="BG108" s="155" t="str">
        <f t="shared" si="75"/>
        <v/>
      </c>
      <c r="BH108" s="155" t="str">
        <f t="shared" ref="BH108:CM108" si="133">IF(AND(BH$5&gt;=$F40,BH$5&lt;=$G40),BH40,"")</f>
        <v/>
      </c>
      <c r="BI108" s="155" t="str">
        <f t="shared" si="133"/>
        <v/>
      </c>
      <c r="BJ108" s="155" t="str">
        <f t="shared" si="133"/>
        <v/>
      </c>
      <c r="BK108" s="155" t="str">
        <f t="shared" si="133"/>
        <v/>
      </c>
      <c r="BL108" s="155" t="str">
        <f t="shared" si="133"/>
        <v/>
      </c>
      <c r="BM108" s="155" t="str">
        <f t="shared" si="133"/>
        <v/>
      </c>
      <c r="BN108" s="155" t="str">
        <f t="shared" si="133"/>
        <v/>
      </c>
      <c r="BO108" s="155" t="str">
        <f t="shared" si="133"/>
        <v/>
      </c>
      <c r="BP108" s="155" t="str">
        <f t="shared" si="133"/>
        <v/>
      </c>
      <c r="BQ108" s="155" t="str">
        <f t="shared" si="133"/>
        <v/>
      </c>
      <c r="BR108" s="155" t="str">
        <f t="shared" si="133"/>
        <v/>
      </c>
      <c r="BS108" s="155" t="str">
        <f t="shared" si="133"/>
        <v/>
      </c>
      <c r="BT108" s="155" t="str">
        <f t="shared" si="133"/>
        <v/>
      </c>
      <c r="BU108" s="155" t="str">
        <f t="shared" si="133"/>
        <v/>
      </c>
      <c r="BV108" s="155" t="str">
        <f t="shared" si="133"/>
        <v/>
      </c>
      <c r="BW108" s="155" t="str">
        <f t="shared" si="133"/>
        <v/>
      </c>
      <c r="BX108" s="155" t="str">
        <f t="shared" si="133"/>
        <v/>
      </c>
      <c r="BY108" s="155" t="str">
        <f t="shared" si="133"/>
        <v/>
      </c>
      <c r="BZ108" s="155" t="str">
        <f t="shared" si="133"/>
        <v/>
      </c>
      <c r="CA108" s="155" t="str">
        <f t="shared" si="133"/>
        <v/>
      </c>
      <c r="CB108" s="155" t="str">
        <f t="shared" si="133"/>
        <v/>
      </c>
      <c r="CC108" s="155" t="str">
        <f t="shared" si="133"/>
        <v/>
      </c>
      <c r="CD108" s="155" t="str">
        <f t="shared" si="133"/>
        <v/>
      </c>
      <c r="CE108" s="155" t="str">
        <f t="shared" si="133"/>
        <v/>
      </c>
      <c r="CF108" s="155" t="str">
        <f t="shared" si="133"/>
        <v/>
      </c>
      <c r="CG108" s="155" t="str">
        <f t="shared" si="133"/>
        <v/>
      </c>
      <c r="CH108" s="155" t="str">
        <f t="shared" si="133"/>
        <v/>
      </c>
      <c r="CI108" s="155" t="str">
        <f t="shared" si="133"/>
        <v/>
      </c>
      <c r="CJ108" s="155" t="str">
        <f t="shared" si="133"/>
        <v/>
      </c>
      <c r="CK108" s="155" t="str">
        <f t="shared" si="133"/>
        <v/>
      </c>
      <c r="CL108" s="155" t="str">
        <f t="shared" si="133"/>
        <v/>
      </c>
      <c r="CM108" s="155" t="str">
        <f t="shared" si="133"/>
        <v/>
      </c>
      <c r="CN108" s="155" t="str">
        <f t="shared" ref="CN108:DD108" si="134">IF(AND(CN$5&gt;=$F40,CN$5&lt;=$G40),CN40,"")</f>
        <v/>
      </c>
      <c r="CO108" s="155" t="str">
        <f t="shared" si="134"/>
        <v/>
      </c>
      <c r="CP108" s="155" t="str">
        <f t="shared" si="134"/>
        <v/>
      </c>
      <c r="CQ108" s="155" t="str">
        <f t="shared" si="134"/>
        <v/>
      </c>
      <c r="CR108" s="155" t="str">
        <f t="shared" si="134"/>
        <v/>
      </c>
      <c r="CS108" s="155" t="str">
        <f t="shared" si="134"/>
        <v/>
      </c>
      <c r="CT108" s="155" t="str">
        <f t="shared" si="134"/>
        <v/>
      </c>
      <c r="CU108" s="155" t="str">
        <f t="shared" si="134"/>
        <v/>
      </c>
      <c r="CV108" s="155" t="str">
        <f t="shared" si="134"/>
        <v/>
      </c>
      <c r="CW108" s="155" t="str">
        <f t="shared" si="134"/>
        <v/>
      </c>
      <c r="CX108" s="155" t="str">
        <f t="shared" si="134"/>
        <v/>
      </c>
      <c r="CY108" s="155" t="str">
        <f t="shared" si="134"/>
        <v/>
      </c>
      <c r="CZ108" s="155" t="str">
        <f t="shared" si="134"/>
        <v/>
      </c>
      <c r="DA108" s="155" t="str">
        <f t="shared" si="134"/>
        <v/>
      </c>
      <c r="DB108" s="155" t="str">
        <f t="shared" si="134"/>
        <v/>
      </c>
      <c r="DC108" s="155" t="str">
        <f t="shared" si="134"/>
        <v/>
      </c>
      <c r="DD108" s="155" t="str">
        <f t="shared" si="134"/>
        <v/>
      </c>
      <c r="DE108" s="155" t="str">
        <f t="shared" si="115"/>
        <v/>
      </c>
      <c r="DF108" s="155" t="str">
        <f t="shared" si="115"/>
        <v/>
      </c>
      <c r="DG108" s="155" t="str">
        <f t="shared" si="115"/>
        <v/>
      </c>
      <c r="DH108" s="156"/>
      <c r="DI108" s="152">
        <f t="shared" ref="DI108:DI139" si="135">MAX($I108:$DG108)</f>
        <v>2.4215686274509807</v>
      </c>
      <c r="DJ108" s="152">
        <f t="shared" ref="DJ108:DJ139" si="136">MIN($I108:$DG108)</f>
        <v>0.5062147745571659</v>
      </c>
      <c r="DK108" s="152">
        <f t="shared" ref="DK108:DK139" si="137">AVERAGE($I108:$DG108)</f>
        <v>0.88225214727348034</v>
      </c>
      <c r="DL108" s="152">
        <f t="shared" ref="DL108:DL139" si="138">MEDIAN($I108:$DG108)</f>
        <v>0.8679660650713602</v>
      </c>
      <c r="DM108" s="152">
        <f t="shared" ref="DM108:DM139" si="139">_xlfn.STDEV.P($I108:$DG108)</f>
        <v>0.29175175265482112</v>
      </c>
    </row>
    <row r="109" spans="1:117" x14ac:dyDescent="0.25">
      <c r="A109" s="151" t="s">
        <v>169</v>
      </c>
      <c r="B109" s="151" t="s">
        <v>170</v>
      </c>
      <c r="C109" s="151" t="s">
        <v>171</v>
      </c>
      <c r="D109" s="151" t="s">
        <v>164</v>
      </c>
      <c r="E109" s="153" t="s">
        <v>172</v>
      </c>
      <c r="F109" s="154">
        <v>1927</v>
      </c>
      <c r="G109" s="154">
        <v>1963</v>
      </c>
      <c r="H109" s="134"/>
      <c r="I109" s="155" t="str">
        <f t="shared" si="94"/>
        <v/>
      </c>
      <c r="J109" s="155" t="str">
        <f t="shared" si="94"/>
        <v/>
      </c>
      <c r="K109" s="155" t="str">
        <f t="shared" si="94"/>
        <v/>
      </c>
      <c r="L109" s="155" t="str">
        <f t="shared" si="130"/>
        <v/>
      </c>
      <c r="M109" s="155" t="str">
        <f t="shared" si="130"/>
        <v/>
      </c>
      <c r="N109" s="155" t="str">
        <f t="shared" si="130"/>
        <v/>
      </c>
      <c r="O109" s="155" t="str">
        <f t="shared" ref="O109:U109" si="140">IF(AND(O$5&gt;=$F41,O$5&lt;=$G41),O41,"")</f>
        <v/>
      </c>
      <c r="P109" s="155" t="str">
        <f t="shared" si="140"/>
        <v/>
      </c>
      <c r="Q109" s="155" t="str">
        <f t="shared" si="140"/>
        <v/>
      </c>
      <c r="R109" s="155" t="str">
        <f t="shared" si="140"/>
        <v/>
      </c>
      <c r="S109" s="155" t="str">
        <f t="shared" si="140"/>
        <v/>
      </c>
      <c r="T109" s="155" t="str">
        <f t="shared" si="140"/>
        <v/>
      </c>
      <c r="U109" s="155" t="str">
        <f t="shared" si="140"/>
        <v/>
      </c>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f t="shared" ref="AT109:AW111" si="141">IF(AND(AT$5&gt;=$F41,AT$5&lt;=$G41),AT41,"")</f>
        <v>1</v>
      </c>
      <c r="AU109" s="155">
        <f t="shared" si="141"/>
        <v>1.0045662100456623</v>
      </c>
      <c r="AV109" s="155">
        <f t="shared" si="141"/>
        <v>1.0042918454935621</v>
      </c>
      <c r="AW109" s="155">
        <f t="shared" si="141"/>
        <v>1.0033333333333332</v>
      </c>
      <c r="AX109" s="155">
        <f t="shared" si="95"/>
        <v>1.0030935808197989</v>
      </c>
      <c r="AY109" s="155">
        <f t="shared" si="95"/>
        <v>1.0023837902264601</v>
      </c>
      <c r="AZ109" s="155">
        <f t="shared" si="95"/>
        <v>1.00255918106206</v>
      </c>
      <c r="BA109" s="155">
        <f t="shared" si="95"/>
        <v>1.0024494794856094</v>
      </c>
      <c r="BB109" s="155">
        <f t="shared" si="95"/>
        <v>1.0025031289111388</v>
      </c>
      <c r="BC109" s="155">
        <f t="shared" si="95"/>
        <v>1.0103658536585367</v>
      </c>
      <c r="BD109" s="155">
        <f t="shared" si="75"/>
        <v>1.0183639398998332</v>
      </c>
      <c r="BE109" s="155">
        <f t="shared" si="75"/>
        <v>1.0237154150197629</v>
      </c>
      <c r="BF109" s="155">
        <f t="shared" si="75"/>
        <v>1.0284926470588234</v>
      </c>
      <c r="BG109" s="155" t="str">
        <f t="shared" si="75"/>
        <v/>
      </c>
      <c r="BH109" s="155" t="str">
        <f t="shared" ref="BH109:CM109" si="142">IF(AND(BH$5&gt;=$F41,BH$5&lt;=$G41),BH41,"")</f>
        <v/>
      </c>
      <c r="BI109" s="155" t="str">
        <f t="shared" si="142"/>
        <v/>
      </c>
      <c r="BJ109" s="155" t="str">
        <f t="shared" si="142"/>
        <v/>
      </c>
      <c r="BK109" s="155" t="str">
        <f t="shared" si="142"/>
        <v/>
      </c>
      <c r="BL109" s="155" t="str">
        <f t="shared" si="142"/>
        <v/>
      </c>
      <c r="BM109" s="155" t="str">
        <f t="shared" si="142"/>
        <v/>
      </c>
      <c r="BN109" s="155" t="str">
        <f t="shared" si="142"/>
        <v/>
      </c>
      <c r="BO109" s="155" t="str">
        <f t="shared" si="142"/>
        <v/>
      </c>
      <c r="BP109" s="155" t="str">
        <f t="shared" si="142"/>
        <v/>
      </c>
      <c r="BQ109" s="155" t="str">
        <f t="shared" si="142"/>
        <v/>
      </c>
      <c r="BR109" s="155" t="str">
        <f t="shared" si="142"/>
        <v/>
      </c>
      <c r="BS109" s="155" t="str">
        <f t="shared" si="142"/>
        <v/>
      </c>
      <c r="BT109" s="155" t="str">
        <f t="shared" si="142"/>
        <v/>
      </c>
      <c r="BU109" s="155" t="str">
        <f t="shared" si="142"/>
        <v/>
      </c>
      <c r="BV109" s="155" t="str">
        <f t="shared" si="142"/>
        <v/>
      </c>
      <c r="BW109" s="155" t="str">
        <f t="shared" si="142"/>
        <v/>
      </c>
      <c r="BX109" s="155" t="str">
        <f t="shared" si="142"/>
        <v/>
      </c>
      <c r="BY109" s="155" t="str">
        <f t="shared" si="142"/>
        <v/>
      </c>
      <c r="BZ109" s="155" t="str">
        <f t="shared" si="142"/>
        <v/>
      </c>
      <c r="CA109" s="155" t="str">
        <f t="shared" si="142"/>
        <v/>
      </c>
      <c r="CB109" s="155" t="str">
        <f t="shared" si="142"/>
        <v/>
      </c>
      <c r="CC109" s="155" t="str">
        <f t="shared" si="142"/>
        <v/>
      </c>
      <c r="CD109" s="155" t="str">
        <f t="shared" si="142"/>
        <v/>
      </c>
      <c r="CE109" s="155" t="str">
        <f t="shared" si="142"/>
        <v/>
      </c>
      <c r="CF109" s="155" t="str">
        <f t="shared" si="142"/>
        <v/>
      </c>
      <c r="CG109" s="155" t="str">
        <f t="shared" si="142"/>
        <v/>
      </c>
      <c r="CH109" s="155" t="str">
        <f t="shared" si="142"/>
        <v/>
      </c>
      <c r="CI109" s="155" t="str">
        <f t="shared" si="142"/>
        <v/>
      </c>
      <c r="CJ109" s="155" t="str">
        <f t="shared" si="142"/>
        <v/>
      </c>
      <c r="CK109" s="155" t="str">
        <f t="shared" si="142"/>
        <v/>
      </c>
      <c r="CL109" s="155" t="str">
        <f t="shared" si="142"/>
        <v/>
      </c>
      <c r="CM109" s="155" t="str">
        <f t="shared" si="142"/>
        <v/>
      </c>
      <c r="CN109" s="155" t="str">
        <f t="shared" ref="CN109:DD109" si="143">IF(AND(CN$5&gt;=$F41,CN$5&lt;=$G41),CN41,"")</f>
        <v/>
      </c>
      <c r="CO109" s="155" t="str">
        <f t="shared" si="143"/>
        <v/>
      </c>
      <c r="CP109" s="155" t="str">
        <f t="shared" si="143"/>
        <v/>
      </c>
      <c r="CQ109" s="155" t="str">
        <f t="shared" si="143"/>
        <v/>
      </c>
      <c r="CR109" s="155" t="str">
        <f t="shared" si="143"/>
        <v/>
      </c>
      <c r="CS109" s="155" t="str">
        <f t="shared" si="143"/>
        <v/>
      </c>
      <c r="CT109" s="155" t="str">
        <f t="shared" si="143"/>
        <v/>
      </c>
      <c r="CU109" s="155" t="str">
        <f t="shared" si="143"/>
        <v/>
      </c>
      <c r="CV109" s="155" t="str">
        <f t="shared" si="143"/>
        <v/>
      </c>
      <c r="CW109" s="155" t="str">
        <f t="shared" si="143"/>
        <v/>
      </c>
      <c r="CX109" s="155" t="str">
        <f t="shared" si="143"/>
        <v/>
      </c>
      <c r="CY109" s="155" t="str">
        <f t="shared" si="143"/>
        <v/>
      </c>
      <c r="CZ109" s="155" t="str">
        <f t="shared" si="143"/>
        <v/>
      </c>
      <c r="DA109" s="155" t="str">
        <f t="shared" si="143"/>
        <v/>
      </c>
      <c r="DB109" s="155" t="str">
        <f t="shared" si="143"/>
        <v/>
      </c>
      <c r="DC109" s="155" t="str">
        <f t="shared" si="143"/>
        <v/>
      </c>
      <c r="DD109" s="155" t="str">
        <f t="shared" si="143"/>
        <v/>
      </c>
      <c r="DE109" s="155" t="str">
        <f t="shared" si="115"/>
        <v/>
      </c>
      <c r="DF109" s="155" t="str">
        <f t="shared" si="115"/>
        <v/>
      </c>
      <c r="DG109" s="155" t="str">
        <f t="shared" si="115"/>
        <v/>
      </c>
      <c r="DH109" s="156"/>
      <c r="DI109" s="152">
        <f t="shared" si="135"/>
        <v>1.0284926470588234</v>
      </c>
      <c r="DJ109" s="152">
        <f t="shared" si="136"/>
        <v>1</v>
      </c>
      <c r="DK109" s="152">
        <f t="shared" si="137"/>
        <v>1.0081629542318908</v>
      </c>
      <c r="DL109" s="152">
        <f t="shared" si="138"/>
        <v>1.0033333333333332</v>
      </c>
      <c r="DM109" s="152">
        <f t="shared" si="139"/>
        <v>8.9319926554781628E-3</v>
      </c>
    </row>
    <row r="110" spans="1:117" x14ac:dyDescent="0.25">
      <c r="A110" s="151" t="s">
        <v>173</v>
      </c>
      <c r="B110" s="151" t="s">
        <v>174</v>
      </c>
      <c r="C110" s="151" t="s">
        <v>175</v>
      </c>
      <c r="D110" s="151" t="s">
        <v>176</v>
      </c>
      <c r="E110" s="153" t="s">
        <v>177</v>
      </c>
      <c r="F110" s="154">
        <v>1898</v>
      </c>
      <c r="G110" s="154">
        <v>1965</v>
      </c>
      <c r="H110" s="134"/>
      <c r="I110" s="155">
        <f t="shared" si="94"/>
        <v>1.0000000000000002</v>
      </c>
      <c r="J110" s="155">
        <f t="shared" si="94"/>
        <v>1.0000000000000002</v>
      </c>
      <c r="K110" s="155">
        <f t="shared" si="94"/>
        <v>1.0321335574184536</v>
      </c>
      <c r="L110" s="155">
        <f t="shared" si="130"/>
        <v>1.0379555974740051</v>
      </c>
      <c r="M110" s="155">
        <f t="shared" si="130"/>
        <v>1.0638857839641807</v>
      </c>
      <c r="N110" s="155">
        <f t="shared" si="130"/>
        <v>1.0986628179889191</v>
      </c>
      <c r="O110" s="155"/>
      <c r="P110" s="155"/>
      <c r="Q110" s="155">
        <f t="shared" ref="Q110:AS110" si="144">IF(AND(Q$5&gt;=$F42,Q$5&lt;=$G42),Q42,"")</f>
        <v>2.0170383529387039</v>
      </c>
      <c r="R110" s="155">
        <f t="shared" si="144"/>
        <v>0.86279467067614546</v>
      </c>
      <c r="S110" s="155">
        <f t="shared" si="144"/>
        <v>0.49042130843795911</v>
      </c>
      <c r="T110" s="155">
        <f t="shared" si="144"/>
        <v>0.50047807659894306</v>
      </c>
      <c r="U110" s="155">
        <f t="shared" si="144"/>
        <v>0.61928284680123424</v>
      </c>
      <c r="V110" s="155">
        <f t="shared" si="144"/>
        <v>0.59890420882346518</v>
      </c>
      <c r="W110" s="155">
        <f t="shared" si="144"/>
        <v>0.5973627998088491</v>
      </c>
      <c r="X110" s="155">
        <f t="shared" si="144"/>
        <v>0.59345840960117913</v>
      </c>
      <c r="Y110" s="155">
        <f t="shared" si="144"/>
        <v>0.6100274448693358</v>
      </c>
      <c r="Z110" s="155">
        <f t="shared" si="144"/>
        <v>0.4380715716418398</v>
      </c>
      <c r="AA110" s="155">
        <f t="shared" si="144"/>
        <v>0.32674585064451189</v>
      </c>
      <c r="AB110" s="155">
        <f t="shared" si="144"/>
        <v>0.34932573566235248</v>
      </c>
      <c r="AC110" s="155">
        <f t="shared" si="144"/>
        <v>0.34864406862317565</v>
      </c>
      <c r="AD110" s="155">
        <f t="shared" si="144"/>
        <v>0.30945508191397691</v>
      </c>
      <c r="AE110" s="155">
        <f t="shared" si="144"/>
        <v>0.4038035316197921</v>
      </c>
      <c r="AF110" s="155">
        <f t="shared" si="144"/>
        <v>0.44087955423973635</v>
      </c>
      <c r="AG110" s="155">
        <f t="shared" si="144"/>
        <v>0.51742289332622238</v>
      </c>
      <c r="AH110" s="155">
        <f t="shared" si="144"/>
        <v>0.55657933377734992</v>
      </c>
      <c r="AI110" s="155">
        <f t="shared" si="144"/>
        <v>0.5477614201484271</v>
      </c>
      <c r="AJ110" s="155">
        <f t="shared" si="144"/>
        <v>0.5984789011779742</v>
      </c>
      <c r="AK110" s="155">
        <f t="shared" si="144"/>
        <v>0.68673886110219806</v>
      </c>
      <c r="AL110" s="155">
        <f t="shared" si="144"/>
        <v>0.82646259779442233</v>
      </c>
      <c r="AM110" s="155">
        <f t="shared" si="144"/>
        <v>0.88969787638243536</v>
      </c>
      <c r="AN110" s="155">
        <f t="shared" si="144"/>
        <v>0.99909249487233043</v>
      </c>
      <c r="AO110" s="155">
        <f t="shared" si="144"/>
        <v>0.99843953045941758</v>
      </c>
      <c r="AP110" s="155">
        <f t="shared" si="144"/>
        <v>0.99981673991450681</v>
      </c>
      <c r="AQ110" s="155">
        <f t="shared" si="144"/>
        <v>1.0091137957300294</v>
      </c>
      <c r="AR110" s="155">
        <f t="shared" si="144"/>
        <v>1.0339082414432685</v>
      </c>
      <c r="AS110" s="155">
        <f t="shared" si="144"/>
        <v>1.0321944334468842</v>
      </c>
      <c r="AT110" s="155">
        <f t="shared" si="141"/>
        <v>1.0808002020578833</v>
      </c>
      <c r="AU110" s="155">
        <f t="shared" si="141"/>
        <v>1.0751984686312888</v>
      </c>
      <c r="AV110" s="155">
        <f t="shared" si="141"/>
        <v>1.0126357500916729</v>
      </c>
      <c r="AW110" s="155">
        <f t="shared" si="141"/>
        <v>1.0792400228021757</v>
      </c>
      <c r="AX110" s="155">
        <f t="shared" ref="AX110:BC115" si="145">IF(AND(AX$5&gt;=$F42,AX$5&lt;=$G42),AX42,"")</f>
        <v>1.1157445893551519</v>
      </c>
      <c r="AY110" s="155">
        <f t="shared" si="145"/>
        <v>1.0668506813886187</v>
      </c>
      <c r="AZ110" s="155">
        <f t="shared" si="145"/>
        <v>1.0420161809405735</v>
      </c>
      <c r="BA110" s="155">
        <f t="shared" si="145"/>
        <v>0.98508181246918902</v>
      </c>
      <c r="BB110" s="155">
        <f t="shared" si="145"/>
        <v>0.98227310060185602</v>
      </c>
      <c r="BC110" s="155">
        <f t="shared" si="145"/>
        <v>0.9694649086147944</v>
      </c>
      <c r="BD110" s="155">
        <f t="shared" si="75"/>
        <v>0.90932513670834703</v>
      </c>
      <c r="BE110" s="155">
        <f t="shared" si="75"/>
        <v>0.95031838856843787</v>
      </c>
      <c r="BF110" s="155">
        <f t="shared" si="75"/>
        <v>0.96362463944962984</v>
      </c>
      <c r="BG110" s="155">
        <f t="shared" si="75"/>
        <v>0.89430909641996781</v>
      </c>
      <c r="BH110" s="155">
        <f t="shared" ref="BH110:CM110" si="146">IF(AND(BH$5&gt;=$F42,BH$5&lt;=$G42),BH42,"")</f>
        <v>0.85809205023978974</v>
      </c>
      <c r="BI110" s="155" t="str">
        <f t="shared" si="146"/>
        <v/>
      </c>
      <c r="BJ110" s="155" t="str">
        <f t="shared" si="146"/>
        <v/>
      </c>
      <c r="BK110" s="155" t="str">
        <f t="shared" si="146"/>
        <v/>
      </c>
      <c r="BL110" s="155" t="str">
        <f t="shared" si="146"/>
        <v/>
      </c>
      <c r="BM110" s="155" t="str">
        <f t="shared" si="146"/>
        <v/>
      </c>
      <c r="BN110" s="155" t="str">
        <f t="shared" si="146"/>
        <v/>
      </c>
      <c r="BO110" s="155" t="str">
        <f t="shared" si="146"/>
        <v/>
      </c>
      <c r="BP110" s="155" t="str">
        <f t="shared" si="146"/>
        <v/>
      </c>
      <c r="BQ110" s="155" t="str">
        <f t="shared" si="146"/>
        <v/>
      </c>
      <c r="BR110" s="155" t="str">
        <f t="shared" si="146"/>
        <v/>
      </c>
      <c r="BS110" s="155" t="str">
        <f t="shared" si="146"/>
        <v/>
      </c>
      <c r="BT110" s="155" t="str">
        <f t="shared" si="146"/>
        <v/>
      </c>
      <c r="BU110" s="155" t="str">
        <f t="shared" si="146"/>
        <v/>
      </c>
      <c r="BV110" s="155" t="str">
        <f t="shared" si="146"/>
        <v/>
      </c>
      <c r="BW110" s="155" t="str">
        <f t="shared" si="146"/>
        <v/>
      </c>
      <c r="BX110" s="155" t="str">
        <f t="shared" si="146"/>
        <v/>
      </c>
      <c r="BY110" s="155" t="str">
        <f t="shared" si="146"/>
        <v/>
      </c>
      <c r="BZ110" s="155" t="str">
        <f t="shared" si="146"/>
        <v/>
      </c>
      <c r="CA110" s="155" t="str">
        <f t="shared" si="146"/>
        <v/>
      </c>
      <c r="CB110" s="155" t="str">
        <f t="shared" si="146"/>
        <v/>
      </c>
      <c r="CC110" s="155" t="str">
        <f t="shared" si="146"/>
        <v/>
      </c>
      <c r="CD110" s="155" t="str">
        <f t="shared" si="146"/>
        <v/>
      </c>
      <c r="CE110" s="155" t="str">
        <f t="shared" si="146"/>
        <v/>
      </c>
      <c r="CF110" s="155" t="str">
        <f t="shared" si="146"/>
        <v/>
      </c>
      <c r="CG110" s="155" t="str">
        <f t="shared" si="146"/>
        <v/>
      </c>
      <c r="CH110" s="155" t="str">
        <f t="shared" si="146"/>
        <v/>
      </c>
      <c r="CI110" s="155" t="str">
        <f t="shared" si="146"/>
        <v/>
      </c>
      <c r="CJ110" s="155" t="str">
        <f t="shared" si="146"/>
        <v/>
      </c>
      <c r="CK110" s="155" t="str">
        <f t="shared" si="146"/>
        <v/>
      </c>
      <c r="CL110" s="155" t="str">
        <f t="shared" si="146"/>
        <v/>
      </c>
      <c r="CM110" s="155" t="str">
        <f t="shared" si="146"/>
        <v/>
      </c>
      <c r="CN110" s="155" t="str">
        <f t="shared" ref="CN110:DD110" si="147">IF(AND(CN$5&gt;=$F42,CN$5&lt;=$G42),CN42,"")</f>
        <v/>
      </c>
      <c r="CO110" s="155" t="str">
        <f t="shared" si="147"/>
        <v/>
      </c>
      <c r="CP110" s="155" t="str">
        <f t="shared" si="147"/>
        <v/>
      </c>
      <c r="CQ110" s="155" t="str">
        <f t="shared" si="147"/>
        <v/>
      </c>
      <c r="CR110" s="155" t="str">
        <f t="shared" si="147"/>
        <v/>
      </c>
      <c r="CS110" s="155" t="str">
        <f t="shared" si="147"/>
        <v/>
      </c>
      <c r="CT110" s="155" t="str">
        <f t="shared" si="147"/>
        <v/>
      </c>
      <c r="CU110" s="155" t="str">
        <f t="shared" si="147"/>
        <v/>
      </c>
      <c r="CV110" s="155" t="str">
        <f t="shared" si="147"/>
        <v/>
      </c>
      <c r="CW110" s="155" t="str">
        <f t="shared" si="147"/>
        <v/>
      </c>
      <c r="CX110" s="155" t="str">
        <f t="shared" si="147"/>
        <v/>
      </c>
      <c r="CY110" s="155" t="str">
        <f t="shared" si="147"/>
        <v/>
      </c>
      <c r="CZ110" s="155" t="str">
        <f t="shared" si="147"/>
        <v/>
      </c>
      <c r="DA110" s="155" t="str">
        <f t="shared" si="147"/>
        <v/>
      </c>
      <c r="DB110" s="155" t="str">
        <f t="shared" si="147"/>
        <v/>
      </c>
      <c r="DC110" s="155" t="str">
        <f t="shared" si="147"/>
        <v/>
      </c>
      <c r="DD110" s="155" t="str">
        <f t="shared" si="147"/>
        <v/>
      </c>
      <c r="DE110" s="155" t="str">
        <f t="shared" si="115"/>
        <v/>
      </c>
      <c r="DF110" s="155" t="str">
        <f t="shared" si="115"/>
        <v/>
      </c>
      <c r="DG110" s="155" t="str">
        <f t="shared" si="115"/>
        <v/>
      </c>
      <c r="DH110" s="156"/>
      <c r="DI110" s="152">
        <f t="shared" si="135"/>
        <v>2.0170383529387039</v>
      </c>
      <c r="DJ110" s="152">
        <f t="shared" si="136"/>
        <v>0.30945508191397691</v>
      </c>
      <c r="DK110" s="152">
        <f t="shared" si="137"/>
        <v>0.82840026835323199</v>
      </c>
      <c r="DL110" s="152">
        <f t="shared" si="138"/>
        <v>0.92982176263839245</v>
      </c>
      <c r="DM110" s="152">
        <f t="shared" si="139"/>
        <v>0.30575193705688369</v>
      </c>
    </row>
    <row r="111" spans="1:117" x14ac:dyDescent="0.25">
      <c r="A111" s="151" t="s">
        <v>178</v>
      </c>
      <c r="B111" s="151"/>
      <c r="C111" s="151" t="s">
        <v>179</v>
      </c>
      <c r="D111" s="151" t="s">
        <v>180</v>
      </c>
      <c r="E111" s="153" t="s">
        <v>181</v>
      </c>
      <c r="F111" s="154">
        <v>1961</v>
      </c>
      <c r="G111" s="154">
        <v>1968</v>
      </c>
      <c r="H111" s="134"/>
      <c r="I111" s="155" t="str">
        <f t="shared" si="94"/>
        <v/>
      </c>
      <c r="J111" s="155" t="str">
        <f t="shared" si="94"/>
        <v/>
      </c>
      <c r="K111" s="155" t="str">
        <f t="shared" si="94"/>
        <v/>
      </c>
      <c r="L111" s="155" t="str">
        <f t="shared" si="130"/>
        <v/>
      </c>
      <c r="M111" s="155" t="str">
        <f t="shared" si="130"/>
        <v/>
      </c>
      <c r="N111" s="155" t="str">
        <f t="shared" si="130"/>
        <v/>
      </c>
      <c r="O111" s="155" t="str">
        <f t="shared" ref="O111:P116" si="148">IF(AND(O$5&gt;=$F43,O$5&lt;=$G43),O43,"")</f>
        <v/>
      </c>
      <c r="P111" s="155" t="str">
        <f t="shared" si="148"/>
        <v/>
      </c>
      <c r="Q111" s="155" t="str">
        <f t="shared" ref="Q111:AS111" si="149">IF(AND(Q$5&gt;=$F43,Q$5&lt;=$G43),Q43,"")</f>
        <v/>
      </c>
      <c r="R111" s="155" t="str">
        <f t="shared" si="149"/>
        <v/>
      </c>
      <c r="S111" s="155" t="str">
        <f t="shared" si="149"/>
        <v/>
      </c>
      <c r="T111" s="155" t="str">
        <f t="shared" si="149"/>
        <v/>
      </c>
      <c r="U111" s="155" t="str">
        <f t="shared" si="149"/>
        <v/>
      </c>
      <c r="V111" s="155" t="str">
        <f t="shared" si="149"/>
        <v/>
      </c>
      <c r="W111" s="155" t="str">
        <f t="shared" si="149"/>
        <v/>
      </c>
      <c r="X111" s="155" t="str">
        <f t="shared" si="149"/>
        <v/>
      </c>
      <c r="Y111" s="155" t="str">
        <f t="shared" si="149"/>
        <v/>
      </c>
      <c r="Z111" s="155" t="str">
        <f t="shared" si="149"/>
        <v/>
      </c>
      <c r="AA111" s="155" t="str">
        <f t="shared" si="149"/>
        <v/>
      </c>
      <c r="AB111" s="155" t="str">
        <f t="shared" si="149"/>
        <v/>
      </c>
      <c r="AC111" s="155" t="str">
        <f t="shared" si="149"/>
        <v/>
      </c>
      <c r="AD111" s="155" t="str">
        <f t="shared" si="149"/>
        <v/>
      </c>
      <c r="AE111" s="155" t="str">
        <f t="shared" si="149"/>
        <v/>
      </c>
      <c r="AF111" s="155" t="str">
        <f t="shared" si="149"/>
        <v/>
      </c>
      <c r="AG111" s="155" t="str">
        <f t="shared" si="149"/>
        <v/>
      </c>
      <c r="AH111" s="155" t="str">
        <f t="shared" si="149"/>
        <v/>
      </c>
      <c r="AI111" s="155" t="str">
        <f t="shared" si="149"/>
        <v/>
      </c>
      <c r="AJ111" s="155" t="str">
        <f t="shared" si="149"/>
        <v/>
      </c>
      <c r="AK111" s="155" t="str">
        <f t="shared" si="149"/>
        <v/>
      </c>
      <c r="AL111" s="155" t="str">
        <f t="shared" si="149"/>
        <v/>
      </c>
      <c r="AM111" s="155" t="str">
        <f t="shared" si="149"/>
        <v/>
      </c>
      <c r="AN111" s="155" t="str">
        <f t="shared" si="149"/>
        <v/>
      </c>
      <c r="AO111" s="155" t="str">
        <f t="shared" si="149"/>
        <v/>
      </c>
      <c r="AP111" s="155" t="str">
        <f t="shared" si="149"/>
        <v/>
      </c>
      <c r="AQ111" s="155" t="str">
        <f t="shared" si="149"/>
        <v/>
      </c>
      <c r="AR111" s="155" t="str">
        <f t="shared" si="149"/>
        <v/>
      </c>
      <c r="AS111" s="155" t="str">
        <f t="shared" si="149"/>
        <v/>
      </c>
      <c r="AT111" s="155" t="str">
        <f t="shared" si="141"/>
        <v/>
      </c>
      <c r="AU111" s="155" t="str">
        <f t="shared" si="141"/>
        <v/>
      </c>
      <c r="AV111" s="155" t="str">
        <f t="shared" si="141"/>
        <v/>
      </c>
      <c r="AW111" s="155" t="str">
        <f t="shared" si="141"/>
        <v/>
      </c>
      <c r="AX111" s="155" t="str">
        <f t="shared" si="145"/>
        <v/>
      </c>
      <c r="AY111" s="155" t="str">
        <f t="shared" si="145"/>
        <v/>
      </c>
      <c r="AZ111" s="155" t="str">
        <f t="shared" si="145"/>
        <v/>
      </c>
      <c r="BA111" s="155" t="str">
        <f t="shared" si="145"/>
        <v/>
      </c>
      <c r="BB111" s="155" t="str">
        <f t="shared" si="145"/>
        <v/>
      </c>
      <c r="BC111" s="155" t="str">
        <f t="shared" si="145"/>
        <v/>
      </c>
      <c r="BD111" s="155"/>
      <c r="BE111" s="155">
        <f t="shared" ref="BE111:BG127" si="150">IF(AND(BE$5&gt;=$F43,BE$5&lt;=$G43),BE43,"")</f>
        <v>1.0117025597903644</v>
      </c>
      <c r="BF111" s="155">
        <f t="shared" si="150"/>
        <v>1.0160002379255191</v>
      </c>
      <c r="BG111" s="155">
        <f t="shared" si="150"/>
        <v>1.024367951252505</v>
      </c>
      <c r="BH111" s="155">
        <f t="shared" ref="BH111:CM111" si="151">IF(AND(BH$5&gt;=$F43,BH$5&lt;=$G43),BH43,"")</f>
        <v>1.0439640220645336</v>
      </c>
      <c r="BI111" s="155">
        <f t="shared" si="151"/>
        <v>1.0599991229123475</v>
      </c>
      <c r="BJ111" s="155">
        <f t="shared" si="151"/>
        <v>1.0804141973471915</v>
      </c>
      <c r="BK111" s="155">
        <f t="shared" si="151"/>
        <v>1.1341911764705883</v>
      </c>
      <c r="BL111" s="155" t="str">
        <f t="shared" si="151"/>
        <v/>
      </c>
      <c r="BM111" s="155" t="str">
        <f t="shared" si="151"/>
        <v/>
      </c>
      <c r="BN111" s="155" t="str">
        <f t="shared" si="151"/>
        <v/>
      </c>
      <c r="BO111" s="155" t="str">
        <f t="shared" si="151"/>
        <v/>
      </c>
      <c r="BP111" s="155" t="str">
        <f t="shared" si="151"/>
        <v/>
      </c>
      <c r="BQ111" s="155" t="str">
        <f t="shared" si="151"/>
        <v/>
      </c>
      <c r="BR111" s="155" t="str">
        <f t="shared" si="151"/>
        <v/>
      </c>
      <c r="BS111" s="155" t="str">
        <f t="shared" si="151"/>
        <v/>
      </c>
      <c r="BT111" s="155" t="str">
        <f t="shared" si="151"/>
        <v/>
      </c>
      <c r="BU111" s="155" t="str">
        <f t="shared" si="151"/>
        <v/>
      </c>
      <c r="BV111" s="155" t="str">
        <f t="shared" si="151"/>
        <v/>
      </c>
      <c r="BW111" s="155" t="str">
        <f t="shared" si="151"/>
        <v/>
      </c>
      <c r="BX111" s="155" t="str">
        <f t="shared" si="151"/>
        <v/>
      </c>
      <c r="BY111" s="155" t="str">
        <f t="shared" si="151"/>
        <v/>
      </c>
      <c r="BZ111" s="155" t="str">
        <f t="shared" si="151"/>
        <v/>
      </c>
      <c r="CA111" s="155" t="str">
        <f t="shared" si="151"/>
        <v/>
      </c>
      <c r="CB111" s="155" t="str">
        <f t="shared" si="151"/>
        <v/>
      </c>
      <c r="CC111" s="155" t="str">
        <f t="shared" si="151"/>
        <v/>
      </c>
      <c r="CD111" s="155" t="str">
        <f t="shared" si="151"/>
        <v/>
      </c>
      <c r="CE111" s="155" t="str">
        <f t="shared" si="151"/>
        <v/>
      </c>
      <c r="CF111" s="155" t="str">
        <f t="shared" si="151"/>
        <v/>
      </c>
      <c r="CG111" s="155" t="str">
        <f t="shared" si="151"/>
        <v/>
      </c>
      <c r="CH111" s="155" t="str">
        <f t="shared" si="151"/>
        <v/>
      </c>
      <c r="CI111" s="155" t="str">
        <f t="shared" si="151"/>
        <v/>
      </c>
      <c r="CJ111" s="155" t="str">
        <f t="shared" si="151"/>
        <v/>
      </c>
      <c r="CK111" s="155" t="str">
        <f t="shared" si="151"/>
        <v/>
      </c>
      <c r="CL111" s="155" t="str">
        <f t="shared" si="151"/>
        <v/>
      </c>
      <c r="CM111" s="155" t="str">
        <f t="shared" si="151"/>
        <v/>
      </c>
      <c r="CN111" s="155" t="str">
        <f t="shared" ref="CN111:DD111" si="152">IF(AND(CN$5&gt;=$F43,CN$5&lt;=$G43),CN43,"")</f>
        <v/>
      </c>
      <c r="CO111" s="155" t="str">
        <f t="shared" si="152"/>
        <v/>
      </c>
      <c r="CP111" s="155" t="str">
        <f t="shared" si="152"/>
        <v/>
      </c>
      <c r="CQ111" s="155" t="str">
        <f t="shared" si="152"/>
        <v/>
      </c>
      <c r="CR111" s="155" t="str">
        <f t="shared" si="152"/>
        <v/>
      </c>
      <c r="CS111" s="155" t="str">
        <f t="shared" si="152"/>
        <v/>
      </c>
      <c r="CT111" s="155" t="str">
        <f t="shared" si="152"/>
        <v/>
      </c>
      <c r="CU111" s="155" t="str">
        <f t="shared" si="152"/>
        <v/>
      </c>
      <c r="CV111" s="155" t="str">
        <f t="shared" si="152"/>
        <v/>
      </c>
      <c r="CW111" s="155" t="str">
        <f t="shared" si="152"/>
        <v/>
      </c>
      <c r="CX111" s="155" t="str">
        <f t="shared" si="152"/>
        <v/>
      </c>
      <c r="CY111" s="155" t="str">
        <f t="shared" si="152"/>
        <v/>
      </c>
      <c r="CZ111" s="155" t="str">
        <f t="shared" si="152"/>
        <v/>
      </c>
      <c r="DA111" s="155" t="str">
        <f t="shared" si="152"/>
        <v/>
      </c>
      <c r="DB111" s="155" t="str">
        <f t="shared" si="152"/>
        <v/>
      </c>
      <c r="DC111" s="155" t="str">
        <f t="shared" si="152"/>
        <v/>
      </c>
      <c r="DD111" s="155" t="str">
        <f t="shared" si="152"/>
        <v/>
      </c>
      <c r="DE111" s="155" t="str">
        <f t="shared" si="115"/>
        <v/>
      </c>
      <c r="DF111" s="155" t="str">
        <f t="shared" si="115"/>
        <v/>
      </c>
      <c r="DG111" s="155" t="str">
        <f t="shared" si="115"/>
        <v/>
      </c>
      <c r="DH111" s="156"/>
      <c r="DI111" s="152">
        <f t="shared" si="135"/>
        <v>1.1341911764705883</v>
      </c>
      <c r="DJ111" s="152">
        <f t="shared" si="136"/>
        <v>1.0117025597903644</v>
      </c>
      <c r="DK111" s="152">
        <f t="shared" si="137"/>
        <v>1.0529484668232929</v>
      </c>
      <c r="DL111" s="152">
        <f t="shared" si="138"/>
        <v>1.0439640220645336</v>
      </c>
      <c r="DM111" s="152">
        <f t="shared" si="139"/>
        <v>4.0299625235582531E-2</v>
      </c>
    </row>
    <row r="112" spans="1:117" x14ac:dyDescent="0.25">
      <c r="A112" s="151" t="s">
        <v>182</v>
      </c>
      <c r="B112" s="151" t="s">
        <v>183</v>
      </c>
      <c r="C112" s="151" t="s">
        <v>184</v>
      </c>
      <c r="D112" s="151" t="s">
        <v>185</v>
      </c>
      <c r="E112" s="153" t="s">
        <v>186</v>
      </c>
      <c r="F112" s="154">
        <v>1952</v>
      </c>
      <c r="G112" s="154">
        <v>1955</v>
      </c>
      <c r="H112" s="134"/>
      <c r="I112" s="155" t="str">
        <f t="shared" si="94"/>
        <v/>
      </c>
      <c r="J112" s="155" t="str">
        <f t="shared" si="94"/>
        <v/>
      </c>
      <c r="K112" s="155" t="str">
        <f t="shared" si="94"/>
        <v/>
      </c>
      <c r="L112" s="155" t="str">
        <f t="shared" si="130"/>
        <v/>
      </c>
      <c r="M112" s="155" t="str">
        <f t="shared" si="130"/>
        <v/>
      </c>
      <c r="N112" s="155" t="str">
        <f t="shared" si="130"/>
        <v/>
      </c>
      <c r="O112" s="155" t="str">
        <f t="shared" si="148"/>
        <v/>
      </c>
      <c r="P112" s="155" t="str">
        <f t="shared" si="148"/>
        <v/>
      </c>
      <c r="Q112" s="155" t="str">
        <f t="shared" ref="Q112:AS112" si="153">IF(AND(Q$5&gt;=$F44,Q$5&lt;=$G44),Q44,"")</f>
        <v/>
      </c>
      <c r="R112" s="155" t="str">
        <f t="shared" si="153"/>
        <v/>
      </c>
      <c r="S112" s="155" t="str">
        <f t="shared" si="153"/>
        <v/>
      </c>
      <c r="T112" s="155" t="str">
        <f t="shared" si="153"/>
        <v/>
      </c>
      <c r="U112" s="155" t="str">
        <f t="shared" si="153"/>
        <v/>
      </c>
      <c r="V112" s="155" t="str">
        <f t="shared" si="153"/>
        <v/>
      </c>
      <c r="W112" s="155" t="str">
        <f t="shared" si="153"/>
        <v/>
      </c>
      <c r="X112" s="155" t="str">
        <f t="shared" si="153"/>
        <v/>
      </c>
      <c r="Y112" s="155" t="str">
        <f t="shared" si="153"/>
        <v/>
      </c>
      <c r="Z112" s="155" t="str">
        <f t="shared" si="153"/>
        <v/>
      </c>
      <c r="AA112" s="155" t="str">
        <f t="shared" si="153"/>
        <v/>
      </c>
      <c r="AB112" s="155" t="str">
        <f t="shared" si="153"/>
        <v/>
      </c>
      <c r="AC112" s="155" t="str">
        <f t="shared" si="153"/>
        <v/>
      </c>
      <c r="AD112" s="155" t="str">
        <f t="shared" si="153"/>
        <v/>
      </c>
      <c r="AE112" s="155" t="str">
        <f t="shared" si="153"/>
        <v/>
      </c>
      <c r="AF112" s="155" t="str">
        <f t="shared" si="153"/>
        <v/>
      </c>
      <c r="AG112" s="155" t="str">
        <f t="shared" si="153"/>
        <v/>
      </c>
      <c r="AH112" s="155" t="str">
        <f t="shared" si="153"/>
        <v/>
      </c>
      <c r="AI112" s="155" t="str">
        <f t="shared" si="153"/>
        <v/>
      </c>
      <c r="AJ112" s="155" t="str">
        <f t="shared" si="153"/>
        <v/>
      </c>
      <c r="AK112" s="155" t="str">
        <f t="shared" si="153"/>
        <v/>
      </c>
      <c r="AL112" s="155" t="str">
        <f t="shared" si="153"/>
        <v/>
      </c>
      <c r="AM112" s="155" t="str">
        <f t="shared" si="153"/>
        <v/>
      </c>
      <c r="AN112" s="155" t="str">
        <f t="shared" si="153"/>
        <v/>
      </c>
      <c r="AO112" s="155" t="str">
        <f t="shared" si="153"/>
        <v/>
      </c>
      <c r="AP112" s="155" t="str">
        <f t="shared" si="153"/>
        <v/>
      </c>
      <c r="AQ112" s="155" t="str">
        <f t="shared" si="153"/>
        <v/>
      </c>
      <c r="AR112" s="155" t="str">
        <f t="shared" si="153"/>
        <v/>
      </c>
      <c r="AS112" s="155" t="str">
        <f t="shared" si="153"/>
        <v/>
      </c>
      <c r="AT112" s="155" t="str">
        <f>IF(AND(AT$5&gt;=$F44,AT$5&lt;=$G44),AT44,"")</f>
        <v/>
      </c>
      <c r="AU112" s="155"/>
      <c r="AV112" s="155">
        <f t="shared" ref="AV112:AW115" si="154">IF(AND(AV$5&gt;=$F44,AV$5&lt;=$G44),AV44,"")</f>
        <v>1.0624651355929933</v>
      </c>
      <c r="AW112" s="155">
        <f t="shared" si="154"/>
        <v>1.0337488609886127</v>
      </c>
      <c r="AX112" s="155">
        <f t="shared" si="145"/>
        <v>1.0164025803987291</v>
      </c>
      <c r="AY112" s="155" t="str">
        <f t="shared" si="145"/>
        <v/>
      </c>
      <c r="AZ112" s="155" t="str">
        <f t="shared" si="145"/>
        <v/>
      </c>
      <c r="BA112" s="155" t="str">
        <f t="shared" si="145"/>
        <v/>
      </c>
      <c r="BB112" s="155" t="str">
        <f t="shared" si="145"/>
        <v/>
      </c>
      <c r="BC112" s="155" t="str">
        <f t="shared" si="145"/>
        <v/>
      </c>
      <c r="BD112" s="155" t="str">
        <f>IF(AND(BD$5&gt;=$F44,BD$5&lt;=$G44),BD44,"")</f>
        <v/>
      </c>
      <c r="BE112" s="155" t="str">
        <f t="shared" si="150"/>
        <v/>
      </c>
      <c r="BF112" s="155" t="str">
        <f t="shared" si="150"/>
        <v/>
      </c>
      <c r="BG112" s="155" t="str">
        <f t="shared" si="150"/>
        <v/>
      </c>
      <c r="BH112" s="155" t="str">
        <f t="shared" ref="BH112:CM112" si="155">IF(AND(BH$5&gt;=$F44,BH$5&lt;=$G44),BH44,"")</f>
        <v/>
      </c>
      <c r="BI112" s="155" t="str">
        <f t="shared" si="155"/>
        <v/>
      </c>
      <c r="BJ112" s="155" t="str">
        <f t="shared" si="155"/>
        <v/>
      </c>
      <c r="BK112" s="155" t="str">
        <f t="shared" si="155"/>
        <v/>
      </c>
      <c r="BL112" s="155" t="str">
        <f t="shared" si="155"/>
        <v/>
      </c>
      <c r="BM112" s="155" t="str">
        <f t="shared" si="155"/>
        <v/>
      </c>
      <c r="BN112" s="155" t="str">
        <f t="shared" si="155"/>
        <v/>
      </c>
      <c r="BO112" s="155" t="str">
        <f t="shared" si="155"/>
        <v/>
      </c>
      <c r="BP112" s="155" t="str">
        <f t="shared" si="155"/>
        <v/>
      </c>
      <c r="BQ112" s="155" t="str">
        <f t="shared" si="155"/>
        <v/>
      </c>
      <c r="BR112" s="155" t="str">
        <f t="shared" si="155"/>
        <v/>
      </c>
      <c r="BS112" s="155" t="str">
        <f t="shared" si="155"/>
        <v/>
      </c>
      <c r="BT112" s="155" t="str">
        <f t="shared" si="155"/>
        <v/>
      </c>
      <c r="BU112" s="155" t="str">
        <f t="shared" si="155"/>
        <v/>
      </c>
      <c r="BV112" s="155" t="str">
        <f t="shared" si="155"/>
        <v/>
      </c>
      <c r="BW112" s="155" t="str">
        <f t="shared" si="155"/>
        <v/>
      </c>
      <c r="BX112" s="155" t="str">
        <f t="shared" si="155"/>
        <v/>
      </c>
      <c r="BY112" s="155" t="str">
        <f t="shared" si="155"/>
        <v/>
      </c>
      <c r="BZ112" s="155" t="str">
        <f t="shared" si="155"/>
        <v/>
      </c>
      <c r="CA112" s="155" t="str">
        <f t="shared" si="155"/>
        <v/>
      </c>
      <c r="CB112" s="155" t="str">
        <f t="shared" si="155"/>
        <v/>
      </c>
      <c r="CC112" s="155" t="str">
        <f t="shared" si="155"/>
        <v/>
      </c>
      <c r="CD112" s="155" t="str">
        <f t="shared" si="155"/>
        <v/>
      </c>
      <c r="CE112" s="155" t="str">
        <f t="shared" si="155"/>
        <v/>
      </c>
      <c r="CF112" s="155" t="str">
        <f t="shared" si="155"/>
        <v/>
      </c>
      <c r="CG112" s="155" t="str">
        <f t="shared" si="155"/>
        <v/>
      </c>
      <c r="CH112" s="155" t="str">
        <f t="shared" si="155"/>
        <v/>
      </c>
      <c r="CI112" s="155" t="str">
        <f t="shared" si="155"/>
        <v/>
      </c>
      <c r="CJ112" s="155" t="str">
        <f t="shared" si="155"/>
        <v/>
      </c>
      <c r="CK112" s="155" t="str">
        <f t="shared" si="155"/>
        <v/>
      </c>
      <c r="CL112" s="155" t="str">
        <f t="shared" si="155"/>
        <v/>
      </c>
      <c r="CM112" s="155" t="str">
        <f t="shared" si="155"/>
        <v/>
      </c>
      <c r="CN112" s="155" t="str">
        <f t="shared" ref="CN112:DD112" si="156">IF(AND(CN$5&gt;=$F44,CN$5&lt;=$G44),CN44,"")</f>
        <v/>
      </c>
      <c r="CO112" s="155" t="str">
        <f t="shared" si="156"/>
        <v/>
      </c>
      <c r="CP112" s="155" t="str">
        <f t="shared" si="156"/>
        <v/>
      </c>
      <c r="CQ112" s="155" t="str">
        <f t="shared" si="156"/>
        <v/>
      </c>
      <c r="CR112" s="155" t="str">
        <f t="shared" si="156"/>
        <v/>
      </c>
      <c r="CS112" s="155" t="str">
        <f t="shared" si="156"/>
        <v/>
      </c>
      <c r="CT112" s="155" t="str">
        <f t="shared" si="156"/>
        <v/>
      </c>
      <c r="CU112" s="155" t="str">
        <f t="shared" si="156"/>
        <v/>
      </c>
      <c r="CV112" s="155" t="str">
        <f t="shared" si="156"/>
        <v/>
      </c>
      <c r="CW112" s="155" t="str">
        <f t="shared" si="156"/>
        <v/>
      </c>
      <c r="CX112" s="155" t="str">
        <f t="shared" si="156"/>
        <v/>
      </c>
      <c r="CY112" s="155" t="str">
        <f t="shared" si="156"/>
        <v/>
      </c>
      <c r="CZ112" s="155" t="str">
        <f t="shared" si="156"/>
        <v/>
      </c>
      <c r="DA112" s="155" t="str">
        <f t="shared" si="156"/>
        <v/>
      </c>
      <c r="DB112" s="155" t="str">
        <f t="shared" si="156"/>
        <v/>
      </c>
      <c r="DC112" s="155" t="str">
        <f t="shared" si="156"/>
        <v/>
      </c>
      <c r="DD112" s="155" t="str">
        <f t="shared" si="156"/>
        <v/>
      </c>
      <c r="DE112" s="155" t="str">
        <f t="shared" si="115"/>
        <v/>
      </c>
      <c r="DF112" s="155" t="str">
        <f t="shared" si="115"/>
        <v/>
      </c>
      <c r="DG112" s="155" t="str">
        <f t="shared" si="115"/>
        <v/>
      </c>
      <c r="DH112" s="156"/>
      <c r="DI112" s="152">
        <f t="shared" si="135"/>
        <v>1.0624651355929933</v>
      </c>
      <c r="DJ112" s="152">
        <f t="shared" si="136"/>
        <v>1.0164025803987291</v>
      </c>
      <c r="DK112" s="152">
        <f t="shared" si="137"/>
        <v>1.0375388589934451</v>
      </c>
      <c r="DL112" s="152">
        <f t="shared" si="138"/>
        <v>1.0337488609886127</v>
      </c>
      <c r="DM112" s="152">
        <f t="shared" si="139"/>
        <v>1.8994960935532927E-2</v>
      </c>
    </row>
    <row r="113" spans="1:117" x14ac:dyDescent="0.25">
      <c r="A113" s="151" t="s">
        <v>187</v>
      </c>
      <c r="B113" s="151"/>
      <c r="C113" s="151" t="s">
        <v>188</v>
      </c>
      <c r="D113" s="153" t="s">
        <v>189</v>
      </c>
      <c r="E113" s="153" t="s">
        <v>190</v>
      </c>
      <c r="F113" s="154">
        <v>1994</v>
      </c>
      <c r="G113" s="154">
        <v>2014</v>
      </c>
      <c r="H113" s="134"/>
      <c r="I113" s="155" t="str">
        <f t="shared" si="94"/>
        <v/>
      </c>
      <c r="J113" s="155" t="str">
        <f t="shared" si="94"/>
        <v/>
      </c>
      <c r="K113" s="155" t="str">
        <f t="shared" si="94"/>
        <v/>
      </c>
      <c r="L113" s="155" t="str">
        <f t="shared" si="130"/>
        <v/>
      </c>
      <c r="M113" s="155" t="str">
        <f t="shared" si="130"/>
        <v/>
      </c>
      <c r="N113" s="155" t="str">
        <f t="shared" si="130"/>
        <v/>
      </c>
      <c r="O113" s="155" t="str">
        <f t="shared" si="148"/>
        <v/>
      </c>
      <c r="P113" s="155" t="str">
        <f t="shared" si="148"/>
        <v/>
      </c>
      <c r="Q113" s="155" t="str">
        <f t="shared" ref="Q113:AS113" si="157">IF(AND(Q$5&gt;=$F45,Q$5&lt;=$G45),Q45,"")</f>
        <v/>
      </c>
      <c r="R113" s="155" t="str">
        <f t="shared" si="157"/>
        <v/>
      </c>
      <c r="S113" s="155" t="str">
        <f t="shared" si="157"/>
        <v/>
      </c>
      <c r="T113" s="155" t="str">
        <f t="shared" si="157"/>
        <v/>
      </c>
      <c r="U113" s="155" t="str">
        <f t="shared" si="157"/>
        <v/>
      </c>
      <c r="V113" s="155" t="str">
        <f t="shared" si="157"/>
        <v/>
      </c>
      <c r="W113" s="155" t="str">
        <f t="shared" si="157"/>
        <v/>
      </c>
      <c r="X113" s="155" t="str">
        <f t="shared" si="157"/>
        <v/>
      </c>
      <c r="Y113" s="155" t="str">
        <f t="shared" si="157"/>
        <v/>
      </c>
      <c r="Z113" s="155" t="str">
        <f t="shared" si="157"/>
        <v/>
      </c>
      <c r="AA113" s="155" t="str">
        <f t="shared" si="157"/>
        <v/>
      </c>
      <c r="AB113" s="155" t="str">
        <f t="shared" si="157"/>
        <v/>
      </c>
      <c r="AC113" s="155" t="str">
        <f t="shared" si="157"/>
        <v/>
      </c>
      <c r="AD113" s="155" t="str">
        <f t="shared" si="157"/>
        <v/>
      </c>
      <c r="AE113" s="155" t="str">
        <f t="shared" si="157"/>
        <v/>
      </c>
      <c r="AF113" s="155" t="str">
        <f t="shared" si="157"/>
        <v/>
      </c>
      <c r="AG113" s="155" t="str">
        <f t="shared" si="157"/>
        <v/>
      </c>
      <c r="AH113" s="155" t="str">
        <f t="shared" si="157"/>
        <v/>
      </c>
      <c r="AI113" s="155" t="str">
        <f t="shared" si="157"/>
        <v/>
      </c>
      <c r="AJ113" s="155" t="str">
        <f t="shared" si="157"/>
        <v/>
      </c>
      <c r="AK113" s="155" t="str">
        <f t="shared" si="157"/>
        <v/>
      </c>
      <c r="AL113" s="155" t="str">
        <f t="shared" si="157"/>
        <v/>
      </c>
      <c r="AM113" s="155" t="str">
        <f t="shared" si="157"/>
        <v/>
      </c>
      <c r="AN113" s="155" t="str">
        <f t="shared" si="157"/>
        <v/>
      </c>
      <c r="AO113" s="155" t="str">
        <f t="shared" si="157"/>
        <v/>
      </c>
      <c r="AP113" s="155" t="str">
        <f t="shared" si="157"/>
        <v/>
      </c>
      <c r="AQ113" s="155" t="str">
        <f t="shared" si="157"/>
        <v/>
      </c>
      <c r="AR113" s="155" t="str">
        <f t="shared" si="157"/>
        <v/>
      </c>
      <c r="AS113" s="155" t="str">
        <f t="shared" si="157"/>
        <v/>
      </c>
      <c r="AT113" s="155" t="str">
        <f>IF(AND(AT$5&gt;=$F45,AT$5&lt;=$G45),AT45,"")</f>
        <v/>
      </c>
      <c r="AU113" s="155" t="str">
        <f>IF(AND(AU$5&gt;=$F45,AU$5&lt;=$G45),AU45,"")</f>
        <v/>
      </c>
      <c r="AV113" s="155" t="str">
        <f t="shared" si="154"/>
        <v/>
      </c>
      <c r="AW113" s="155" t="str">
        <f t="shared" si="154"/>
        <v/>
      </c>
      <c r="AX113" s="155" t="str">
        <f t="shared" si="145"/>
        <v/>
      </c>
      <c r="AY113" s="155" t="str">
        <f t="shared" si="145"/>
        <v/>
      </c>
      <c r="AZ113" s="155" t="str">
        <f t="shared" si="145"/>
        <v/>
      </c>
      <c r="BA113" s="155" t="str">
        <f t="shared" si="145"/>
        <v/>
      </c>
      <c r="BB113" s="155" t="str">
        <f t="shared" si="145"/>
        <v/>
      </c>
      <c r="BC113" s="155" t="str">
        <f t="shared" si="145"/>
        <v/>
      </c>
      <c r="BD113" s="155" t="str">
        <f>IF(AND(BD$5&gt;=$F45,BD$5&lt;=$G45),BD45,"")</f>
        <v/>
      </c>
      <c r="BE113" s="155" t="str">
        <f t="shared" si="150"/>
        <v/>
      </c>
      <c r="BF113" s="155" t="str">
        <f t="shared" si="150"/>
        <v/>
      </c>
      <c r="BG113" s="155" t="str">
        <f t="shared" si="150"/>
        <v/>
      </c>
      <c r="BH113" s="155" t="str">
        <f t="shared" ref="BH113:CY113" si="158">IF(AND(BH$5&gt;=$F45,BH$5&lt;=$G45),BH45,"")</f>
        <v/>
      </c>
      <c r="BI113" s="155" t="str">
        <f t="shared" si="158"/>
        <v/>
      </c>
      <c r="BJ113" s="155" t="str">
        <f t="shared" si="158"/>
        <v/>
      </c>
      <c r="BK113" s="155" t="str">
        <f t="shared" si="158"/>
        <v/>
      </c>
      <c r="BL113" s="155" t="str">
        <f t="shared" si="158"/>
        <v/>
      </c>
      <c r="BM113" s="155" t="str">
        <f t="shared" si="158"/>
        <v/>
      </c>
      <c r="BN113" s="155" t="str">
        <f t="shared" si="158"/>
        <v/>
      </c>
      <c r="BO113" s="155" t="str">
        <f t="shared" si="158"/>
        <v/>
      </c>
      <c r="BP113" s="155" t="str">
        <f t="shared" si="158"/>
        <v/>
      </c>
      <c r="BQ113" s="155" t="str">
        <f t="shared" si="158"/>
        <v/>
      </c>
      <c r="BR113" s="155" t="str">
        <f t="shared" si="158"/>
        <v/>
      </c>
      <c r="BS113" s="155" t="str">
        <f t="shared" si="158"/>
        <v/>
      </c>
      <c r="BT113" s="155" t="str">
        <f t="shared" si="158"/>
        <v/>
      </c>
      <c r="BU113" s="155" t="str">
        <f t="shared" si="158"/>
        <v/>
      </c>
      <c r="BV113" s="155" t="str">
        <f t="shared" si="158"/>
        <v/>
      </c>
      <c r="BW113" s="155" t="str">
        <f t="shared" si="158"/>
        <v/>
      </c>
      <c r="BX113" s="155" t="str">
        <f t="shared" si="158"/>
        <v/>
      </c>
      <c r="BY113" s="155" t="str">
        <f t="shared" si="158"/>
        <v/>
      </c>
      <c r="BZ113" s="155" t="str">
        <f t="shared" si="158"/>
        <v/>
      </c>
      <c r="CA113" s="155" t="str">
        <f t="shared" si="158"/>
        <v/>
      </c>
      <c r="CB113" s="155" t="str">
        <f t="shared" si="158"/>
        <v/>
      </c>
      <c r="CC113" s="155" t="str">
        <f t="shared" si="158"/>
        <v/>
      </c>
      <c r="CD113" s="155" t="str">
        <f t="shared" si="158"/>
        <v/>
      </c>
      <c r="CE113" s="155" t="str">
        <f t="shared" si="158"/>
        <v/>
      </c>
      <c r="CF113" s="155" t="str">
        <f t="shared" si="158"/>
        <v/>
      </c>
      <c r="CG113" s="155" t="str">
        <f t="shared" si="158"/>
        <v/>
      </c>
      <c r="CH113" s="155" t="str">
        <f t="shared" si="158"/>
        <v/>
      </c>
      <c r="CI113" s="155" t="str">
        <f t="shared" si="158"/>
        <v/>
      </c>
      <c r="CJ113" s="155" t="str">
        <f t="shared" si="158"/>
        <v/>
      </c>
      <c r="CK113" s="155">
        <f t="shared" si="158"/>
        <v>0.95284098433016984</v>
      </c>
      <c r="CL113" s="155">
        <f t="shared" si="158"/>
        <v>0.91463903196795027</v>
      </c>
      <c r="CM113" s="155">
        <f t="shared" si="158"/>
        <v>0.89890769415436333</v>
      </c>
      <c r="CN113" s="155">
        <f t="shared" si="158"/>
        <v>0.95967117988394601</v>
      </c>
      <c r="CO113" s="155">
        <f t="shared" si="158"/>
        <v>1.1345460520138955</v>
      </c>
      <c r="CP113" s="155">
        <f t="shared" si="158"/>
        <v>0.99166426142895581</v>
      </c>
      <c r="CQ113" s="155">
        <f t="shared" si="158"/>
        <v>1.1660145734237424</v>
      </c>
      <c r="CR113" s="155">
        <f t="shared" si="158"/>
        <v>1.3592548369006447</v>
      </c>
      <c r="CS113" s="155">
        <f t="shared" si="158"/>
        <v>1.4197852167182663</v>
      </c>
      <c r="CT113" s="155">
        <f t="shared" si="158"/>
        <v>1.3973025289746492</v>
      </c>
      <c r="CU113" s="155">
        <f t="shared" si="158"/>
        <v>1.2781033990288491</v>
      </c>
      <c r="CV113" s="155">
        <f t="shared" si="158"/>
        <v>1.2253778126049479</v>
      </c>
      <c r="CW113" s="155">
        <f t="shared" si="158"/>
        <v>1.3806814981695297</v>
      </c>
      <c r="CX113" s="155">
        <f t="shared" si="158"/>
        <v>1.3168466019417477</v>
      </c>
      <c r="CY113" s="155">
        <f t="shared" si="158"/>
        <v>1.2171186041028059</v>
      </c>
      <c r="CZ113" s="155"/>
      <c r="DA113" s="155"/>
      <c r="DB113" s="155"/>
      <c r="DC113" s="155"/>
      <c r="DD113" s="155"/>
      <c r="DE113" s="155"/>
      <c r="DF113" s="155" t="str">
        <f t="shared" ref="DF113:DG139" si="159">IF(AND(DF$5&gt;=$F45,DF$5&lt;=$G45),DF45,"")</f>
        <v/>
      </c>
      <c r="DG113" s="155" t="str">
        <f t="shared" si="159"/>
        <v/>
      </c>
      <c r="DH113" s="156"/>
      <c r="DI113" s="152">
        <f t="shared" si="135"/>
        <v>1.4197852167182663</v>
      </c>
      <c r="DJ113" s="152">
        <f t="shared" si="136"/>
        <v>0.89890769415436333</v>
      </c>
      <c r="DK113" s="152">
        <f t="shared" si="137"/>
        <v>1.1741836183762975</v>
      </c>
      <c r="DL113" s="152">
        <f t="shared" si="138"/>
        <v>1.2171186041028059</v>
      </c>
      <c r="DM113" s="152">
        <f t="shared" si="139"/>
        <v>0.18178940016774281</v>
      </c>
    </row>
    <row r="114" spans="1:117" x14ac:dyDescent="0.25">
      <c r="A114" s="151" t="s">
        <v>191</v>
      </c>
      <c r="B114" s="151" t="s">
        <v>192</v>
      </c>
      <c r="C114" s="151" t="s">
        <v>193</v>
      </c>
      <c r="D114" s="151" t="s">
        <v>194</v>
      </c>
      <c r="E114" s="153" t="s">
        <v>186</v>
      </c>
      <c r="F114" s="154">
        <v>1940</v>
      </c>
      <c r="G114" s="154">
        <v>1955</v>
      </c>
      <c r="H114" s="134"/>
      <c r="I114" s="155" t="str">
        <f t="shared" si="94"/>
        <v/>
      </c>
      <c r="J114" s="155" t="str">
        <f t="shared" si="94"/>
        <v/>
      </c>
      <c r="K114" s="155" t="str">
        <f t="shared" si="94"/>
        <v/>
      </c>
      <c r="L114" s="155" t="str">
        <f t="shared" si="130"/>
        <v/>
      </c>
      <c r="M114" s="155" t="str">
        <f t="shared" si="130"/>
        <v/>
      </c>
      <c r="N114" s="155" t="str">
        <f t="shared" si="130"/>
        <v/>
      </c>
      <c r="O114" s="155" t="str">
        <f t="shared" si="148"/>
        <v/>
      </c>
      <c r="P114" s="155" t="str">
        <f t="shared" si="148"/>
        <v/>
      </c>
      <c r="Q114" s="155" t="str">
        <f t="shared" ref="Q114:AS114" si="160">IF(AND(Q$5&gt;=$F46,Q$5&lt;=$G46),Q46,"")</f>
        <v/>
      </c>
      <c r="R114" s="155" t="str">
        <f t="shared" si="160"/>
        <v/>
      </c>
      <c r="S114" s="155" t="str">
        <f t="shared" si="160"/>
        <v/>
      </c>
      <c r="T114" s="155" t="str">
        <f t="shared" si="160"/>
        <v/>
      </c>
      <c r="U114" s="155" t="str">
        <f t="shared" si="160"/>
        <v/>
      </c>
      <c r="V114" s="155" t="str">
        <f t="shared" si="160"/>
        <v/>
      </c>
      <c r="W114" s="155" t="str">
        <f t="shared" si="160"/>
        <v/>
      </c>
      <c r="X114" s="155" t="str">
        <f t="shared" si="160"/>
        <v/>
      </c>
      <c r="Y114" s="155" t="str">
        <f t="shared" si="160"/>
        <v/>
      </c>
      <c r="Z114" s="155" t="str">
        <f t="shared" si="160"/>
        <v/>
      </c>
      <c r="AA114" s="155" t="str">
        <f t="shared" si="160"/>
        <v/>
      </c>
      <c r="AB114" s="155" t="str">
        <f t="shared" si="160"/>
        <v/>
      </c>
      <c r="AC114" s="155" t="str">
        <f t="shared" si="160"/>
        <v/>
      </c>
      <c r="AD114" s="155" t="str">
        <f t="shared" si="160"/>
        <v/>
      </c>
      <c r="AE114" s="155" t="str">
        <f t="shared" si="160"/>
        <v/>
      </c>
      <c r="AF114" s="155" t="str">
        <f t="shared" si="160"/>
        <v/>
      </c>
      <c r="AG114" s="155" t="str">
        <f t="shared" si="160"/>
        <v/>
      </c>
      <c r="AH114" s="155" t="str">
        <f t="shared" si="160"/>
        <v/>
      </c>
      <c r="AI114" s="155">
        <f t="shared" si="160"/>
        <v>0.92655849352269448</v>
      </c>
      <c r="AJ114" s="155">
        <f t="shared" si="160"/>
        <v>1.012500607024782</v>
      </c>
      <c r="AK114" s="155">
        <f t="shared" si="160"/>
        <v>1.0081139405047004</v>
      </c>
      <c r="AL114" s="155">
        <f t="shared" si="160"/>
        <v>0.9937098247921532</v>
      </c>
      <c r="AM114" s="155">
        <f t="shared" si="160"/>
        <v>0.99433121393133728</v>
      </c>
      <c r="AN114" s="155">
        <f t="shared" si="160"/>
        <v>0.99474017960072247</v>
      </c>
      <c r="AO114" s="155">
        <f t="shared" si="160"/>
        <v>0.99597934103848618</v>
      </c>
      <c r="AP114" s="155">
        <f t="shared" si="160"/>
        <v>0.99533687722190312</v>
      </c>
      <c r="AQ114" s="155">
        <f t="shared" si="160"/>
        <v>1.0055416075171832</v>
      </c>
      <c r="AR114" s="155">
        <f t="shared" si="160"/>
        <v>0.9948367353188956</v>
      </c>
      <c r="AS114" s="155">
        <f t="shared" si="160"/>
        <v>1.004330757703725</v>
      </c>
      <c r="AT114" s="155">
        <f>IF(AND(AT$5&gt;=$F46,AT$5&lt;=$G46),AT46,"")</f>
        <v>1.0028542726672345</v>
      </c>
      <c r="AU114" s="155">
        <f>IF(AND(AU$5&gt;=$F46,AU$5&lt;=$G46),AU46,"")</f>
        <v>1.002471877725903</v>
      </c>
      <c r="AV114" s="155">
        <f t="shared" si="154"/>
        <v>1.0026533179425094</v>
      </c>
      <c r="AW114" s="155">
        <f t="shared" si="154"/>
        <v>1.0150415005206512</v>
      </c>
      <c r="AX114" s="155">
        <f t="shared" si="145"/>
        <v>1.0267213068145267</v>
      </c>
      <c r="AY114" s="155" t="str">
        <f t="shared" si="145"/>
        <v/>
      </c>
      <c r="AZ114" s="155" t="str">
        <f t="shared" si="145"/>
        <v/>
      </c>
      <c r="BA114" s="155" t="str">
        <f t="shared" si="145"/>
        <v/>
      </c>
      <c r="BB114" s="155" t="str">
        <f t="shared" si="145"/>
        <v/>
      </c>
      <c r="BC114" s="155" t="str">
        <f t="shared" si="145"/>
        <v/>
      </c>
      <c r="BD114" s="155" t="str">
        <f>IF(AND(BD$5&gt;=$F46,BD$5&lt;=$G46),BD46,"")</f>
        <v/>
      </c>
      <c r="BE114" s="155" t="str">
        <f t="shared" si="150"/>
        <v/>
      </c>
      <c r="BF114" s="155" t="str">
        <f t="shared" si="150"/>
        <v/>
      </c>
      <c r="BG114" s="155" t="str">
        <f t="shared" si="150"/>
        <v/>
      </c>
      <c r="BH114" s="155" t="str">
        <f t="shared" ref="BH114:CY114" si="161">IF(AND(BH$5&gt;=$F46,BH$5&lt;=$G46),BH46,"")</f>
        <v/>
      </c>
      <c r="BI114" s="155" t="str">
        <f t="shared" si="161"/>
        <v/>
      </c>
      <c r="BJ114" s="155" t="str">
        <f t="shared" si="161"/>
        <v/>
      </c>
      <c r="BK114" s="155" t="str">
        <f t="shared" si="161"/>
        <v/>
      </c>
      <c r="BL114" s="155" t="str">
        <f t="shared" si="161"/>
        <v/>
      </c>
      <c r="BM114" s="155" t="str">
        <f t="shared" si="161"/>
        <v/>
      </c>
      <c r="BN114" s="155" t="str">
        <f t="shared" si="161"/>
        <v/>
      </c>
      <c r="BO114" s="155" t="str">
        <f t="shared" si="161"/>
        <v/>
      </c>
      <c r="BP114" s="155" t="str">
        <f t="shared" si="161"/>
        <v/>
      </c>
      <c r="BQ114" s="155" t="str">
        <f t="shared" si="161"/>
        <v/>
      </c>
      <c r="BR114" s="155" t="str">
        <f t="shared" si="161"/>
        <v/>
      </c>
      <c r="BS114" s="155" t="str">
        <f t="shared" si="161"/>
        <v/>
      </c>
      <c r="BT114" s="155" t="str">
        <f t="shared" si="161"/>
        <v/>
      </c>
      <c r="BU114" s="155" t="str">
        <f t="shared" si="161"/>
        <v/>
      </c>
      <c r="BV114" s="155" t="str">
        <f t="shared" si="161"/>
        <v/>
      </c>
      <c r="BW114" s="155" t="str">
        <f t="shared" si="161"/>
        <v/>
      </c>
      <c r="BX114" s="155" t="str">
        <f t="shared" si="161"/>
        <v/>
      </c>
      <c r="BY114" s="155" t="str">
        <f t="shared" si="161"/>
        <v/>
      </c>
      <c r="BZ114" s="155" t="str">
        <f t="shared" si="161"/>
        <v/>
      </c>
      <c r="CA114" s="155" t="str">
        <f t="shared" si="161"/>
        <v/>
      </c>
      <c r="CB114" s="155" t="str">
        <f t="shared" si="161"/>
        <v/>
      </c>
      <c r="CC114" s="155" t="str">
        <f t="shared" si="161"/>
        <v/>
      </c>
      <c r="CD114" s="155" t="str">
        <f t="shared" si="161"/>
        <v/>
      </c>
      <c r="CE114" s="155" t="str">
        <f t="shared" si="161"/>
        <v/>
      </c>
      <c r="CF114" s="155" t="str">
        <f t="shared" si="161"/>
        <v/>
      </c>
      <c r="CG114" s="155" t="str">
        <f t="shared" si="161"/>
        <v/>
      </c>
      <c r="CH114" s="155" t="str">
        <f t="shared" si="161"/>
        <v/>
      </c>
      <c r="CI114" s="155" t="str">
        <f t="shared" si="161"/>
        <v/>
      </c>
      <c r="CJ114" s="155" t="str">
        <f t="shared" si="161"/>
        <v/>
      </c>
      <c r="CK114" s="155" t="str">
        <f t="shared" si="161"/>
        <v/>
      </c>
      <c r="CL114" s="155" t="str">
        <f t="shared" si="161"/>
        <v/>
      </c>
      <c r="CM114" s="155" t="str">
        <f t="shared" si="161"/>
        <v/>
      </c>
      <c r="CN114" s="155" t="str">
        <f t="shared" si="161"/>
        <v/>
      </c>
      <c r="CO114" s="155" t="str">
        <f t="shared" si="161"/>
        <v/>
      </c>
      <c r="CP114" s="155" t="str">
        <f t="shared" si="161"/>
        <v/>
      </c>
      <c r="CQ114" s="155" t="str">
        <f t="shared" si="161"/>
        <v/>
      </c>
      <c r="CR114" s="155" t="str">
        <f t="shared" si="161"/>
        <v/>
      </c>
      <c r="CS114" s="155" t="str">
        <f t="shared" si="161"/>
        <v/>
      </c>
      <c r="CT114" s="155" t="str">
        <f t="shared" si="161"/>
        <v/>
      </c>
      <c r="CU114" s="155" t="str">
        <f t="shared" si="161"/>
        <v/>
      </c>
      <c r="CV114" s="155" t="str">
        <f t="shared" si="161"/>
        <v/>
      </c>
      <c r="CW114" s="155" t="str">
        <f t="shared" si="161"/>
        <v/>
      </c>
      <c r="CX114" s="155" t="str">
        <f t="shared" si="161"/>
        <v/>
      </c>
      <c r="CY114" s="155" t="str">
        <f t="shared" si="161"/>
        <v/>
      </c>
      <c r="CZ114" s="155" t="str">
        <f t="shared" ref="CZ114:DE123" si="162">IF(AND(CZ$5&gt;=$F46,CZ$5&lt;=$G46),CZ46,"")</f>
        <v/>
      </c>
      <c r="DA114" s="155" t="str">
        <f t="shared" si="162"/>
        <v/>
      </c>
      <c r="DB114" s="155" t="str">
        <f t="shared" si="162"/>
        <v/>
      </c>
      <c r="DC114" s="155" t="str">
        <f t="shared" si="162"/>
        <v/>
      </c>
      <c r="DD114" s="155" t="str">
        <f t="shared" si="162"/>
        <v/>
      </c>
      <c r="DE114" s="155" t="str">
        <f t="shared" si="162"/>
        <v/>
      </c>
      <c r="DF114" s="155" t="str">
        <f t="shared" si="159"/>
        <v/>
      </c>
      <c r="DG114" s="155" t="str">
        <f t="shared" si="159"/>
        <v/>
      </c>
      <c r="DH114" s="156"/>
      <c r="DI114" s="152">
        <f t="shared" si="135"/>
        <v>1.0267213068145267</v>
      </c>
      <c r="DJ114" s="152">
        <f t="shared" si="136"/>
        <v>0.92655849352269448</v>
      </c>
      <c r="DK114" s="152">
        <f t="shared" si="137"/>
        <v>0.99848261586546283</v>
      </c>
      <c r="DL114" s="152">
        <f t="shared" si="138"/>
        <v>1.0025625978342063</v>
      </c>
      <c r="DM114" s="152">
        <f t="shared" si="139"/>
        <v>2.05455145216395E-2</v>
      </c>
    </row>
    <row r="115" spans="1:117" x14ac:dyDescent="0.25">
      <c r="A115" s="151" t="s">
        <v>195</v>
      </c>
      <c r="B115" s="151" t="s">
        <v>196</v>
      </c>
      <c r="C115" s="151" t="s">
        <v>197</v>
      </c>
      <c r="D115" s="151" t="s">
        <v>198</v>
      </c>
      <c r="E115" s="153" t="s">
        <v>199</v>
      </c>
      <c r="F115" s="154">
        <v>1945</v>
      </c>
      <c r="G115" s="154">
        <v>1966</v>
      </c>
      <c r="H115" s="134"/>
      <c r="I115" s="155" t="str">
        <f t="shared" si="94"/>
        <v/>
      </c>
      <c r="J115" s="155" t="str">
        <f t="shared" si="94"/>
        <v/>
      </c>
      <c r="K115" s="155" t="str">
        <f t="shared" si="94"/>
        <v/>
      </c>
      <c r="L115" s="155" t="str">
        <f t="shared" si="130"/>
        <v/>
      </c>
      <c r="M115" s="155" t="str">
        <f t="shared" si="130"/>
        <v/>
      </c>
      <c r="N115" s="155" t="str">
        <f t="shared" si="130"/>
        <v/>
      </c>
      <c r="O115" s="155" t="str">
        <f t="shared" si="148"/>
        <v/>
      </c>
      <c r="P115" s="155" t="str">
        <f t="shared" si="148"/>
        <v/>
      </c>
      <c r="Q115" s="155" t="str">
        <f t="shared" ref="Q115:AM115" si="163">IF(AND(Q$5&gt;=$F47,Q$5&lt;=$G47),Q47,"")</f>
        <v/>
      </c>
      <c r="R115" s="155" t="str">
        <f t="shared" si="163"/>
        <v/>
      </c>
      <c r="S115" s="155" t="str">
        <f t="shared" si="163"/>
        <v/>
      </c>
      <c r="T115" s="155" t="str">
        <f t="shared" si="163"/>
        <v/>
      </c>
      <c r="U115" s="155" t="str">
        <f t="shared" si="163"/>
        <v/>
      </c>
      <c r="V115" s="155" t="str">
        <f t="shared" si="163"/>
        <v/>
      </c>
      <c r="W115" s="155" t="str">
        <f t="shared" si="163"/>
        <v/>
      </c>
      <c r="X115" s="155" t="str">
        <f t="shared" si="163"/>
        <v/>
      </c>
      <c r="Y115" s="155" t="str">
        <f t="shared" si="163"/>
        <v/>
      </c>
      <c r="Z115" s="155" t="str">
        <f t="shared" si="163"/>
        <v/>
      </c>
      <c r="AA115" s="155" t="str">
        <f t="shared" si="163"/>
        <v/>
      </c>
      <c r="AB115" s="155" t="str">
        <f t="shared" si="163"/>
        <v/>
      </c>
      <c r="AC115" s="155" t="str">
        <f t="shared" si="163"/>
        <v/>
      </c>
      <c r="AD115" s="155" t="str">
        <f t="shared" si="163"/>
        <v/>
      </c>
      <c r="AE115" s="155" t="str">
        <f t="shared" si="163"/>
        <v/>
      </c>
      <c r="AF115" s="155" t="str">
        <f t="shared" si="163"/>
        <v/>
      </c>
      <c r="AG115" s="155" t="str">
        <f t="shared" si="163"/>
        <v/>
      </c>
      <c r="AH115" s="155" t="str">
        <f t="shared" si="163"/>
        <v/>
      </c>
      <c r="AI115" s="155" t="str">
        <f t="shared" si="163"/>
        <v/>
      </c>
      <c r="AJ115" s="155" t="str">
        <f t="shared" si="163"/>
        <v/>
      </c>
      <c r="AK115" s="155" t="str">
        <f t="shared" si="163"/>
        <v/>
      </c>
      <c r="AL115" s="155" t="str">
        <f t="shared" si="163"/>
        <v/>
      </c>
      <c r="AM115" s="155" t="str">
        <f t="shared" si="163"/>
        <v/>
      </c>
      <c r="AN115" s="155"/>
      <c r="AO115" s="155"/>
      <c r="AP115" s="155"/>
      <c r="AQ115" s="155"/>
      <c r="AR115" s="155"/>
      <c r="AS115" s="155">
        <f>IF(AND(AS$5&gt;=$F47,AS$5&lt;=$G47),AS47,"")</f>
        <v>1.3298507462686566</v>
      </c>
      <c r="AT115" s="155">
        <f>IF(AND(AT$5&gt;=$F47,AT$5&lt;=$G47),AT47,"")</f>
        <v>1.4882571075401732</v>
      </c>
      <c r="AU115" s="155">
        <f>IF(AND(AU$5&gt;=$F47,AU$5&lt;=$G47),AU47,"")</f>
        <v>1.534131736526946</v>
      </c>
      <c r="AV115" s="155">
        <f t="shared" si="154"/>
        <v>1.5091863517060367</v>
      </c>
      <c r="AW115" s="155">
        <f t="shared" si="154"/>
        <v>1.6114570361145704</v>
      </c>
      <c r="AX115" s="155">
        <f t="shared" si="145"/>
        <v>1.5613107822410148</v>
      </c>
      <c r="AY115" s="155">
        <f t="shared" si="145"/>
        <v>1.6322778345250255</v>
      </c>
      <c r="AZ115" s="155">
        <f t="shared" si="145"/>
        <v>1.5605289928789421</v>
      </c>
      <c r="BA115" s="155">
        <f t="shared" si="145"/>
        <v>1.5524193548387097</v>
      </c>
      <c r="BB115" s="155">
        <f t="shared" si="145"/>
        <v>1.3486311334479566</v>
      </c>
      <c r="BC115" s="155">
        <f t="shared" si="145"/>
        <v>1.3533871970167806</v>
      </c>
      <c r="BD115" s="155">
        <f>IF(AND(BD$5&gt;=$F47,BD$5&lt;=$G47),BD47,"")</f>
        <v>1.2941247728649306</v>
      </c>
      <c r="BE115" s="155">
        <f t="shared" si="150"/>
        <v>1.3500349243306171</v>
      </c>
      <c r="BF115" s="155">
        <f t="shared" si="150"/>
        <v>1.3284847147114005</v>
      </c>
      <c r="BG115" s="155">
        <f t="shared" si="150"/>
        <v>1.3391364165520161</v>
      </c>
      <c r="BH115" s="155">
        <f t="shared" ref="BH115:CY115" si="164">IF(AND(BH$5&gt;=$F47,BH$5&lt;=$G47),BH47,"")</f>
        <v>1.0568122405043827</v>
      </c>
      <c r="BI115" s="155">
        <f t="shared" si="164"/>
        <v>1.2862771374966497</v>
      </c>
      <c r="BJ115" s="155" t="str">
        <f t="shared" si="164"/>
        <v/>
      </c>
      <c r="BK115" s="155" t="str">
        <f t="shared" si="164"/>
        <v/>
      </c>
      <c r="BL115" s="155" t="str">
        <f t="shared" si="164"/>
        <v/>
      </c>
      <c r="BM115" s="155" t="str">
        <f t="shared" si="164"/>
        <v/>
      </c>
      <c r="BN115" s="155" t="str">
        <f t="shared" si="164"/>
        <v/>
      </c>
      <c r="BO115" s="155" t="str">
        <f t="shared" si="164"/>
        <v/>
      </c>
      <c r="BP115" s="155" t="str">
        <f t="shared" si="164"/>
        <v/>
      </c>
      <c r="BQ115" s="155" t="str">
        <f t="shared" si="164"/>
        <v/>
      </c>
      <c r="BR115" s="155" t="str">
        <f t="shared" si="164"/>
        <v/>
      </c>
      <c r="BS115" s="155" t="str">
        <f t="shared" si="164"/>
        <v/>
      </c>
      <c r="BT115" s="155" t="str">
        <f t="shared" si="164"/>
        <v/>
      </c>
      <c r="BU115" s="155" t="str">
        <f t="shared" si="164"/>
        <v/>
      </c>
      <c r="BV115" s="155" t="str">
        <f t="shared" si="164"/>
        <v/>
      </c>
      <c r="BW115" s="155" t="str">
        <f t="shared" si="164"/>
        <v/>
      </c>
      <c r="BX115" s="155" t="str">
        <f t="shared" si="164"/>
        <v/>
      </c>
      <c r="BY115" s="155" t="str">
        <f t="shared" si="164"/>
        <v/>
      </c>
      <c r="BZ115" s="155" t="str">
        <f t="shared" si="164"/>
        <v/>
      </c>
      <c r="CA115" s="155" t="str">
        <f t="shared" si="164"/>
        <v/>
      </c>
      <c r="CB115" s="155" t="str">
        <f t="shared" si="164"/>
        <v/>
      </c>
      <c r="CC115" s="155" t="str">
        <f t="shared" si="164"/>
        <v/>
      </c>
      <c r="CD115" s="155" t="str">
        <f t="shared" si="164"/>
        <v/>
      </c>
      <c r="CE115" s="155" t="str">
        <f t="shared" si="164"/>
        <v/>
      </c>
      <c r="CF115" s="155" t="str">
        <f t="shared" si="164"/>
        <v/>
      </c>
      <c r="CG115" s="155" t="str">
        <f t="shared" si="164"/>
        <v/>
      </c>
      <c r="CH115" s="155" t="str">
        <f t="shared" si="164"/>
        <v/>
      </c>
      <c r="CI115" s="155" t="str">
        <f t="shared" si="164"/>
        <v/>
      </c>
      <c r="CJ115" s="155" t="str">
        <f t="shared" si="164"/>
        <v/>
      </c>
      <c r="CK115" s="155" t="str">
        <f t="shared" si="164"/>
        <v/>
      </c>
      <c r="CL115" s="155" t="str">
        <f t="shared" si="164"/>
        <v/>
      </c>
      <c r="CM115" s="155" t="str">
        <f t="shared" si="164"/>
        <v/>
      </c>
      <c r="CN115" s="155" t="str">
        <f t="shared" si="164"/>
        <v/>
      </c>
      <c r="CO115" s="155" t="str">
        <f t="shared" si="164"/>
        <v/>
      </c>
      <c r="CP115" s="155" t="str">
        <f t="shared" si="164"/>
        <v/>
      </c>
      <c r="CQ115" s="155" t="str">
        <f t="shared" si="164"/>
        <v/>
      </c>
      <c r="CR115" s="155" t="str">
        <f t="shared" si="164"/>
        <v/>
      </c>
      <c r="CS115" s="155" t="str">
        <f t="shared" si="164"/>
        <v/>
      </c>
      <c r="CT115" s="155" t="str">
        <f t="shared" si="164"/>
        <v/>
      </c>
      <c r="CU115" s="155" t="str">
        <f t="shared" si="164"/>
        <v/>
      </c>
      <c r="CV115" s="155" t="str">
        <f t="shared" si="164"/>
        <v/>
      </c>
      <c r="CW115" s="155" t="str">
        <f t="shared" si="164"/>
        <v/>
      </c>
      <c r="CX115" s="155" t="str">
        <f t="shared" si="164"/>
        <v/>
      </c>
      <c r="CY115" s="155" t="str">
        <f t="shared" si="164"/>
        <v/>
      </c>
      <c r="CZ115" s="155" t="str">
        <f t="shared" si="162"/>
        <v/>
      </c>
      <c r="DA115" s="155" t="str">
        <f t="shared" si="162"/>
        <v/>
      </c>
      <c r="DB115" s="155" t="str">
        <f t="shared" si="162"/>
        <v/>
      </c>
      <c r="DC115" s="155" t="str">
        <f t="shared" si="162"/>
        <v/>
      </c>
      <c r="DD115" s="155" t="str">
        <f t="shared" si="162"/>
        <v/>
      </c>
      <c r="DE115" s="155" t="str">
        <f t="shared" si="162"/>
        <v/>
      </c>
      <c r="DF115" s="155" t="str">
        <f t="shared" si="159"/>
        <v/>
      </c>
      <c r="DG115" s="155" t="str">
        <f t="shared" si="159"/>
        <v/>
      </c>
      <c r="DH115" s="156"/>
      <c r="DI115" s="152">
        <f t="shared" si="135"/>
        <v>1.6322778345250255</v>
      </c>
      <c r="DJ115" s="152">
        <f t="shared" si="136"/>
        <v>1.0568122405043827</v>
      </c>
      <c r="DK115" s="152">
        <f t="shared" si="137"/>
        <v>1.4197828517391062</v>
      </c>
      <c r="DL115" s="152">
        <f t="shared" si="138"/>
        <v>1.3533871970167806</v>
      </c>
      <c r="DM115" s="152">
        <f t="shared" si="139"/>
        <v>0.14707074295616654</v>
      </c>
    </row>
    <row r="116" spans="1:117" x14ac:dyDescent="0.25">
      <c r="A116" s="151" t="s">
        <v>200</v>
      </c>
      <c r="B116" s="151"/>
      <c r="C116" s="151" t="s">
        <v>79</v>
      </c>
      <c r="D116" s="151" t="s">
        <v>201</v>
      </c>
      <c r="E116" s="153" t="s">
        <v>202</v>
      </c>
      <c r="F116" s="154">
        <v>1940</v>
      </c>
      <c r="G116" s="154">
        <v>1967</v>
      </c>
      <c r="H116" s="134"/>
      <c r="I116" s="155" t="str">
        <f t="shared" si="94"/>
        <v/>
      </c>
      <c r="J116" s="155" t="str">
        <f t="shared" si="94"/>
        <v/>
      </c>
      <c r="K116" s="155" t="str">
        <f t="shared" si="94"/>
        <v/>
      </c>
      <c r="L116" s="155" t="str">
        <f t="shared" si="130"/>
        <v/>
      </c>
      <c r="M116" s="155" t="str">
        <f t="shared" si="130"/>
        <v/>
      </c>
      <c r="N116" s="155" t="str">
        <f t="shared" si="130"/>
        <v/>
      </c>
      <c r="O116" s="155" t="str">
        <f t="shared" si="148"/>
        <v/>
      </c>
      <c r="P116" s="155" t="str">
        <f t="shared" si="148"/>
        <v/>
      </c>
      <c r="Q116" s="155" t="str">
        <f t="shared" ref="Q116:Y116" si="165">IF(AND(Q$5&gt;=$F48,Q$5&lt;=$G48),Q48,"")</f>
        <v/>
      </c>
      <c r="R116" s="155" t="str">
        <f t="shared" si="165"/>
        <v/>
      </c>
      <c r="S116" s="155" t="str">
        <f t="shared" si="165"/>
        <v/>
      </c>
      <c r="T116" s="155" t="str">
        <f t="shared" si="165"/>
        <v/>
      </c>
      <c r="U116" s="155" t="str">
        <f t="shared" si="165"/>
        <v/>
      </c>
      <c r="V116" s="155" t="str">
        <f t="shared" si="165"/>
        <v/>
      </c>
      <c r="W116" s="155" t="str">
        <f t="shared" si="165"/>
        <v/>
      </c>
      <c r="X116" s="155" t="str">
        <f t="shared" si="165"/>
        <v/>
      </c>
      <c r="Y116" s="155" t="str">
        <f t="shared" si="165"/>
        <v/>
      </c>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f t="shared" si="150"/>
        <v>0.97449125824018357</v>
      </c>
      <c r="BF116" s="155">
        <f t="shared" si="150"/>
        <v>0.98328025477707004</v>
      </c>
      <c r="BG116" s="155">
        <f t="shared" si="150"/>
        <v>0.96020143560449467</v>
      </c>
      <c r="BH116" s="155">
        <f t="shared" ref="BH116:CY116" si="166">IF(AND(BH$5&gt;=$F48,BH$5&lt;=$G48),BH48,"")</f>
        <v>0.99943234229759459</v>
      </c>
      <c r="BI116" s="155">
        <f t="shared" si="166"/>
        <v>1.0524251536148517</v>
      </c>
      <c r="BJ116" s="155">
        <f t="shared" si="166"/>
        <v>1.0949333646451005</v>
      </c>
      <c r="BK116" s="155" t="str">
        <f t="shared" si="166"/>
        <v/>
      </c>
      <c r="BL116" s="155" t="str">
        <f t="shared" si="166"/>
        <v/>
      </c>
      <c r="BM116" s="155" t="str">
        <f t="shared" si="166"/>
        <v/>
      </c>
      <c r="BN116" s="155" t="str">
        <f t="shared" si="166"/>
        <v/>
      </c>
      <c r="BO116" s="155" t="str">
        <f t="shared" si="166"/>
        <v/>
      </c>
      <c r="BP116" s="155" t="str">
        <f t="shared" si="166"/>
        <v/>
      </c>
      <c r="BQ116" s="155" t="str">
        <f t="shared" si="166"/>
        <v/>
      </c>
      <c r="BR116" s="155" t="str">
        <f t="shared" si="166"/>
        <v/>
      </c>
      <c r="BS116" s="155" t="str">
        <f t="shared" si="166"/>
        <v/>
      </c>
      <c r="BT116" s="155" t="str">
        <f t="shared" si="166"/>
        <v/>
      </c>
      <c r="BU116" s="155" t="str">
        <f t="shared" si="166"/>
        <v/>
      </c>
      <c r="BV116" s="155" t="str">
        <f t="shared" si="166"/>
        <v/>
      </c>
      <c r="BW116" s="155" t="str">
        <f t="shared" si="166"/>
        <v/>
      </c>
      <c r="BX116" s="155" t="str">
        <f t="shared" si="166"/>
        <v/>
      </c>
      <c r="BY116" s="155" t="str">
        <f t="shared" si="166"/>
        <v/>
      </c>
      <c r="BZ116" s="155" t="str">
        <f t="shared" si="166"/>
        <v/>
      </c>
      <c r="CA116" s="155" t="str">
        <f t="shared" si="166"/>
        <v/>
      </c>
      <c r="CB116" s="155" t="str">
        <f t="shared" si="166"/>
        <v/>
      </c>
      <c r="CC116" s="155" t="str">
        <f t="shared" si="166"/>
        <v/>
      </c>
      <c r="CD116" s="155" t="str">
        <f t="shared" si="166"/>
        <v/>
      </c>
      <c r="CE116" s="155" t="str">
        <f t="shared" si="166"/>
        <v/>
      </c>
      <c r="CF116" s="155" t="str">
        <f t="shared" si="166"/>
        <v/>
      </c>
      <c r="CG116" s="155" t="str">
        <f t="shared" si="166"/>
        <v/>
      </c>
      <c r="CH116" s="155" t="str">
        <f t="shared" si="166"/>
        <v/>
      </c>
      <c r="CI116" s="155" t="str">
        <f t="shared" si="166"/>
        <v/>
      </c>
      <c r="CJ116" s="155" t="str">
        <f t="shared" si="166"/>
        <v/>
      </c>
      <c r="CK116" s="155" t="str">
        <f t="shared" si="166"/>
        <v/>
      </c>
      <c r="CL116" s="155" t="str">
        <f t="shared" si="166"/>
        <v/>
      </c>
      <c r="CM116" s="155" t="str">
        <f t="shared" si="166"/>
        <v/>
      </c>
      <c r="CN116" s="155" t="str">
        <f t="shared" si="166"/>
        <v/>
      </c>
      <c r="CO116" s="155" t="str">
        <f t="shared" si="166"/>
        <v/>
      </c>
      <c r="CP116" s="155" t="str">
        <f t="shared" si="166"/>
        <v/>
      </c>
      <c r="CQ116" s="155" t="str">
        <f t="shared" si="166"/>
        <v/>
      </c>
      <c r="CR116" s="155" t="str">
        <f t="shared" si="166"/>
        <v/>
      </c>
      <c r="CS116" s="155" t="str">
        <f t="shared" si="166"/>
        <v/>
      </c>
      <c r="CT116" s="155" t="str">
        <f t="shared" si="166"/>
        <v/>
      </c>
      <c r="CU116" s="155" t="str">
        <f t="shared" si="166"/>
        <v/>
      </c>
      <c r="CV116" s="155" t="str">
        <f t="shared" si="166"/>
        <v/>
      </c>
      <c r="CW116" s="155" t="str">
        <f t="shared" si="166"/>
        <v/>
      </c>
      <c r="CX116" s="155" t="str">
        <f t="shared" si="166"/>
        <v/>
      </c>
      <c r="CY116" s="155" t="str">
        <f t="shared" si="166"/>
        <v/>
      </c>
      <c r="CZ116" s="155" t="str">
        <f t="shared" si="162"/>
        <v/>
      </c>
      <c r="DA116" s="155" t="str">
        <f t="shared" si="162"/>
        <v/>
      </c>
      <c r="DB116" s="155" t="str">
        <f t="shared" si="162"/>
        <v/>
      </c>
      <c r="DC116" s="155" t="str">
        <f t="shared" si="162"/>
        <v/>
      </c>
      <c r="DD116" s="155" t="str">
        <f t="shared" si="162"/>
        <v/>
      </c>
      <c r="DE116" s="155" t="str">
        <f t="shared" si="162"/>
        <v/>
      </c>
      <c r="DF116" s="155" t="str">
        <f t="shared" si="159"/>
        <v/>
      </c>
      <c r="DG116" s="155" t="str">
        <f t="shared" si="159"/>
        <v/>
      </c>
      <c r="DH116" s="156"/>
      <c r="DI116" s="152">
        <f t="shared" si="135"/>
        <v>1.0949333646451005</v>
      </c>
      <c r="DJ116" s="152">
        <f t="shared" si="136"/>
        <v>0.96020143560449467</v>
      </c>
      <c r="DK116" s="152">
        <f t="shared" si="137"/>
        <v>1.0107939681965492</v>
      </c>
      <c r="DL116" s="152">
        <f t="shared" si="138"/>
        <v>0.99135629853733231</v>
      </c>
      <c r="DM116" s="152">
        <f t="shared" si="139"/>
        <v>4.7567803725332779E-2</v>
      </c>
    </row>
    <row r="117" spans="1:117" x14ac:dyDescent="0.25">
      <c r="A117" s="151" t="s">
        <v>203</v>
      </c>
      <c r="B117" s="151"/>
      <c r="C117" s="151" t="s">
        <v>204</v>
      </c>
      <c r="D117" s="151" t="s">
        <v>205</v>
      </c>
      <c r="E117" s="153" t="s">
        <v>206</v>
      </c>
      <c r="F117" s="154">
        <v>1849</v>
      </c>
      <c r="G117" s="154">
        <v>1966</v>
      </c>
      <c r="H117" s="134"/>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f t="shared" ref="AY117:BD123" si="167">IF(AND(AY$5&gt;=$F49,AY$5&lt;=$G49),AY49,"")</f>
        <v>1.1336633663366338</v>
      </c>
      <c r="AZ117" s="155">
        <f t="shared" si="167"/>
        <v>1.1376146788990826</v>
      </c>
      <c r="BA117" s="155">
        <f t="shared" si="167"/>
        <v>1.1545064377682404</v>
      </c>
      <c r="BB117" s="155">
        <f t="shared" si="167"/>
        <v>1.1426735218508999</v>
      </c>
      <c r="BC117" s="155">
        <f t="shared" si="167"/>
        <v>1.0502577319587629</v>
      </c>
      <c r="BD117" s="155">
        <f t="shared" si="167"/>
        <v>1.0620437956204378</v>
      </c>
      <c r="BE117" s="155">
        <f t="shared" si="150"/>
        <v>1.0742092457420924</v>
      </c>
      <c r="BF117" s="155">
        <f t="shared" si="150"/>
        <v>0.91196834817012862</v>
      </c>
      <c r="BG117" s="155">
        <f t="shared" si="150"/>
        <v>0.92944785276073627</v>
      </c>
      <c r="BH117" s="155">
        <f t="shared" ref="BH117:CY117" si="168">IF(AND(BH$5&gt;=$F49,BH$5&lt;=$G49),BH49,"")</f>
        <v>0.95959595959595956</v>
      </c>
      <c r="BI117" s="155">
        <f t="shared" si="168"/>
        <v>0.93387589013224825</v>
      </c>
      <c r="BJ117" s="155" t="str">
        <f t="shared" si="168"/>
        <v/>
      </c>
      <c r="BK117" s="155" t="str">
        <f t="shared" si="168"/>
        <v/>
      </c>
      <c r="BL117" s="155" t="str">
        <f t="shared" si="168"/>
        <v/>
      </c>
      <c r="BM117" s="155" t="str">
        <f t="shared" si="168"/>
        <v/>
      </c>
      <c r="BN117" s="155" t="str">
        <f t="shared" si="168"/>
        <v/>
      </c>
      <c r="BO117" s="155" t="str">
        <f t="shared" si="168"/>
        <v/>
      </c>
      <c r="BP117" s="155" t="str">
        <f t="shared" si="168"/>
        <v/>
      </c>
      <c r="BQ117" s="155" t="str">
        <f t="shared" si="168"/>
        <v/>
      </c>
      <c r="BR117" s="155" t="str">
        <f t="shared" si="168"/>
        <v/>
      </c>
      <c r="BS117" s="155" t="str">
        <f t="shared" si="168"/>
        <v/>
      </c>
      <c r="BT117" s="155" t="str">
        <f t="shared" si="168"/>
        <v/>
      </c>
      <c r="BU117" s="155" t="str">
        <f t="shared" si="168"/>
        <v/>
      </c>
      <c r="BV117" s="155" t="str">
        <f t="shared" si="168"/>
        <v/>
      </c>
      <c r="BW117" s="155" t="str">
        <f t="shared" si="168"/>
        <v/>
      </c>
      <c r="BX117" s="155" t="str">
        <f t="shared" si="168"/>
        <v/>
      </c>
      <c r="BY117" s="155" t="str">
        <f t="shared" si="168"/>
        <v/>
      </c>
      <c r="BZ117" s="155" t="str">
        <f t="shared" si="168"/>
        <v/>
      </c>
      <c r="CA117" s="155" t="str">
        <f t="shared" si="168"/>
        <v/>
      </c>
      <c r="CB117" s="155" t="str">
        <f t="shared" si="168"/>
        <v/>
      </c>
      <c r="CC117" s="155" t="str">
        <f t="shared" si="168"/>
        <v/>
      </c>
      <c r="CD117" s="155" t="str">
        <f t="shared" si="168"/>
        <v/>
      </c>
      <c r="CE117" s="155" t="str">
        <f t="shared" si="168"/>
        <v/>
      </c>
      <c r="CF117" s="155" t="str">
        <f t="shared" si="168"/>
        <v/>
      </c>
      <c r="CG117" s="155" t="str">
        <f t="shared" si="168"/>
        <v/>
      </c>
      <c r="CH117" s="155" t="str">
        <f t="shared" si="168"/>
        <v/>
      </c>
      <c r="CI117" s="155" t="str">
        <f t="shared" si="168"/>
        <v/>
      </c>
      <c r="CJ117" s="155" t="str">
        <f t="shared" si="168"/>
        <v/>
      </c>
      <c r="CK117" s="155" t="str">
        <f t="shared" si="168"/>
        <v/>
      </c>
      <c r="CL117" s="155" t="str">
        <f t="shared" si="168"/>
        <v/>
      </c>
      <c r="CM117" s="155" t="str">
        <f t="shared" si="168"/>
        <v/>
      </c>
      <c r="CN117" s="155" t="str">
        <f t="shared" si="168"/>
        <v/>
      </c>
      <c r="CO117" s="155" t="str">
        <f t="shared" si="168"/>
        <v/>
      </c>
      <c r="CP117" s="155" t="str">
        <f t="shared" si="168"/>
        <v/>
      </c>
      <c r="CQ117" s="155" t="str">
        <f t="shared" si="168"/>
        <v/>
      </c>
      <c r="CR117" s="155" t="str">
        <f t="shared" si="168"/>
        <v/>
      </c>
      <c r="CS117" s="155" t="str">
        <f t="shared" si="168"/>
        <v/>
      </c>
      <c r="CT117" s="155" t="str">
        <f t="shared" si="168"/>
        <v/>
      </c>
      <c r="CU117" s="155" t="str">
        <f t="shared" si="168"/>
        <v/>
      </c>
      <c r="CV117" s="155" t="str">
        <f t="shared" si="168"/>
        <v/>
      </c>
      <c r="CW117" s="155" t="str">
        <f t="shared" si="168"/>
        <v/>
      </c>
      <c r="CX117" s="155" t="str">
        <f t="shared" si="168"/>
        <v/>
      </c>
      <c r="CY117" s="155" t="str">
        <f t="shared" si="168"/>
        <v/>
      </c>
      <c r="CZ117" s="155" t="str">
        <f t="shared" si="162"/>
        <v/>
      </c>
      <c r="DA117" s="155" t="str">
        <f t="shared" si="162"/>
        <v/>
      </c>
      <c r="DB117" s="155" t="str">
        <f t="shared" si="162"/>
        <v/>
      </c>
      <c r="DC117" s="155" t="str">
        <f t="shared" si="162"/>
        <v/>
      </c>
      <c r="DD117" s="155" t="str">
        <f t="shared" si="162"/>
        <v/>
      </c>
      <c r="DE117" s="155" t="str">
        <f t="shared" si="162"/>
        <v/>
      </c>
      <c r="DF117" s="155" t="str">
        <f t="shared" si="159"/>
        <v/>
      </c>
      <c r="DG117" s="155" t="str">
        <f t="shared" si="159"/>
        <v/>
      </c>
      <c r="DH117" s="156"/>
      <c r="DI117" s="152">
        <f t="shared" si="135"/>
        <v>1.1545064377682404</v>
      </c>
      <c r="DJ117" s="152">
        <f t="shared" si="136"/>
        <v>0.91196834817012862</v>
      </c>
      <c r="DK117" s="152">
        <f t="shared" si="137"/>
        <v>1.0445324389850201</v>
      </c>
      <c r="DL117" s="152">
        <f t="shared" si="138"/>
        <v>1.0620437956204378</v>
      </c>
      <c r="DM117" s="152">
        <f t="shared" si="139"/>
        <v>9.0368686802046017E-2</v>
      </c>
    </row>
    <row r="118" spans="1:117" x14ac:dyDescent="0.25">
      <c r="A118" s="151" t="s">
        <v>207</v>
      </c>
      <c r="B118" s="151"/>
      <c r="C118" s="151" t="s">
        <v>133</v>
      </c>
      <c r="D118" s="151" t="s">
        <v>129</v>
      </c>
      <c r="E118" s="153" t="s">
        <v>208</v>
      </c>
      <c r="F118" s="154">
        <v>1913</v>
      </c>
      <c r="G118" s="154">
        <v>1958</v>
      </c>
      <c r="H118" s="134"/>
      <c r="I118" s="155">
        <f t="shared" ref="I118:AX118" si="169">IF(AND(I$5&gt;=$F50,I$5&lt;=$G50),I50,"")</f>
        <v>0.77618362770800631</v>
      </c>
      <c r="J118" s="155">
        <f t="shared" si="169"/>
        <v>0.72810521886878155</v>
      </c>
      <c r="K118" s="155">
        <f t="shared" si="169"/>
        <v>1.0300280976000273</v>
      </c>
      <c r="L118" s="155">
        <f t="shared" si="169"/>
        <v>1.1146439765928389</v>
      </c>
      <c r="M118" s="155">
        <f t="shared" si="169"/>
        <v>1.2347503107242706</v>
      </c>
      <c r="N118" s="155">
        <f t="shared" si="169"/>
        <v>1.1848450835468771</v>
      </c>
      <c r="O118" s="155">
        <f t="shared" si="169"/>
        <v>1.0191524402031957</v>
      </c>
      <c r="P118" s="155">
        <f t="shared" si="169"/>
        <v>0.81048036757774078</v>
      </c>
      <c r="Q118" s="155">
        <f t="shared" si="169"/>
        <v>0.90551569054195324</v>
      </c>
      <c r="R118" s="155">
        <f t="shared" si="169"/>
        <v>0.95333869053055909</v>
      </c>
      <c r="S118" s="155">
        <f t="shared" si="169"/>
        <v>0.9795232281184465</v>
      </c>
      <c r="T118" s="155">
        <f t="shared" si="169"/>
        <v>0.97456692515059207</v>
      </c>
      <c r="U118" s="155">
        <f t="shared" si="169"/>
        <v>0.97889782561950889</v>
      </c>
      <c r="V118" s="155">
        <f t="shared" si="169"/>
        <v>0.99886508697593646</v>
      </c>
      <c r="W118" s="155">
        <f t="shared" si="169"/>
        <v>1.0380548567164913</v>
      </c>
      <c r="X118" s="155">
        <f t="shared" si="169"/>
        <v>1.0407807210973328</v>
      </c>
      <c r="Y118" s="155">
        <f t="shared" si="169"/>
        <v>1.0337634507934068</v>
      </c>
      <c r="Z118" s="155">
        <f t="shared" si="169"/>
        <v>1.0674131026526947</v>
      </c>
      <c r="AA118" s="155">
        <f t="shared" si="169"/>
        <v>1.1240424925058317</v>
      </c>
      <c r="AB118" s="155">
        <f t="shared" si="169"/>
        <v>1.1428647874732882</v>
      </c>
      <c r="AC118" s="155">
        <f t="shared" si="169"/>
        <v>1.1817810804675857</v>
      </c>
      <c r="AD118" s="155">
        <f t="shared" si="169"/>
        <v>1.1968176065508145</v>
      </c>
      <c r="AE118" s="155">
        <f t="shared" si="169"/>
        <v>1.1331149687494604</v>
      </c>
      <c r="AF118" s="155">
        <f t="shared" si="169"/>
        <v>1.0432877552164621</v>
      </c>
      <c r="AG118" s="155">
        <f t="shared" si="169"/>
        <v>1.0961924609142231</v>
      </c>
      <c r="AH118" s="155">
        <f t="shared" si="169"/>
        <v>1.088728784729412</v>
      </c>
      <c r="AI118" s="155">
        <f t="shared" si="169"/>
        <v>1.1331110354667595</v>
      </c>
      <c r="AJ118" s="155">
        <f t="shared" si="169"/>
        <v>1.1816845912208609</v>
      </c>
      <c r="AK118" s="155">
        <f t="shared" si="169"/>
        <v>1.1526121651535299</v>
      </c>
      <c r="AL118" s="155">
        <f t="shared" si="169"/>
        <v>1.1240778182043212</v>
      </c>
      <c r="AM118" s="155">
        <f t="shared" si="169"/>
        <v>1.0498042438490214</v>
      </c>
      <c r="AN118" s="155">
        <f t="shared" si="169"/>
        <v>1.0655990395095194</v>
      </c>
      <c r="AO118" s="155">
        <f t="shared" si="169"/>
        <v>1.1147855439267123</v>
      </c>
      <c r="AP118" s="155">
        <f t="shared" si="169"/>
        <v>1.043733831465673</v>
      </c>
      <c r="AQ118" s="155">
        <f t="shared" si="169"/>
        <v>1.0410056654015609</v>
      </c>
      <c r="AR118" s="155">
        <f t="shared" si="169"/>
        <v>0.98107357921173299</v>
      </c>
      <c r="AS118" s="155">
        <f t="shared" si="169"/>
        <v>1.0012438372550425</v>
      </c>
      <c r="AT118" s="155">
        <f t="shared" si="169"/>
        <v>1.0002352236768477</v>
      </c>
      <c r="AU118" s="155">
        <f t="shared" si="169"/>
        <v>1.0158969231302131</v>
      </c>
      <c r="AV118" s="155">
        <f t="shared" si="169"/>
        <v>1.0838053016405758</v>
      </c>
      <c r="AW118" s="155">
        <f t="shared" si="169"/>
        <v>1.1236616023739483</v>
      </c>
      <c r="AX118" s="155">
        <f t="shared" si="169"/>
        <v>1.0767286531233569</v>
      </c>
      <c r="AY118" s="155">
        <f t="shared" si="167"/>
        <v>1.0941128516288419</v>
      </c>
      <c r="AZ118" s="155">
        <f t="shared" si="167"/>
        <v>1.121701012733354</v>
      </c>
      <c r="BA118" s="155">
        <f t="shared" si="167"/>
        <v>1.1692334116837602</v>
      </c>
      <c r="BB118" s="155" t="str">
        <f t="shared" si="167"/>
        <v/>
      </c>
      <c r="BC118" s="155" t="str">
        <f t="shared" si="167"/>
        <v/>
      </c>
      <c r="BD118" s="155" t="str">
        <f t="shared" si="167"/>
        <v/>
      </c>
      <c r="BE118" s="155" t="str">
        <f t="shared" si="150"/>
        <v/>
      </c>
      <c r="BF118" s="155" t="str">
        <f t="shared" si="150"/>
        <v/>
      </c>
      <c r="BG118" s="155" t="str">
        <f t="shared" si="150"/>
        <v/>
      </c>
      <c r="BH118" s="155" t="str">
        <f t="shared" ref="BH118:CY118" si="170">IF(AND(BH$5&gt;=$F50,BH$5&lt;=$G50),BH50,"")</f>
        <v/>
      </c>
      <c r="BI118" s="155" t="str">
        <f t="shared" si="170"/>
        <v/>
      </c>
      <c r="BJ118" s="155" t="str">
        <f t="shared" si="170"/>
        <v/>
      </c>
      <c r="BK118" s="155" t="str">
        <f t="shared" si="170"/>
        <v/>
      </c>
      <c r="BL118" s="155" t="str">
        <f t="shared" si="170"/>
        <v/>
      </c>
      <c r="BM118" s="155" t="str">
        <f t="shared" si="170"/>
        <v/>
      </c>
      <c r="BN118" s="155" t="str">
        <f t="shared" si="170"/>
        <v/>
      </c>
      <c r="BO118" s="155" t="str">
        <f t="shared" si="170"/>
        <v/>
      </c>
      <c r="BP118" s="155" t="str">
        <f t="shared" si="170"/>
        <v/>
      </c>
      <c r="BQ118" s="155" t="str">
        <f t="shared" si="170"/>
        <v/>
      </c>
      <c r="BR118" s="155" t="str">
        <f t="shared" si="170"/>
        <v/>
      </c>
      <c r="BS118" s="155" t="str">
        <f t="shared" si="170"/>
        <v/>
      </c>
      <c r="BT118" s="155" t="str">
        <f t="shared" si="170"/>
        <v/>
      </c>
      <c r="BU118" s="155" t="str">
        <f t="shared" si="170"/>
        <v/>
      </c>
      <c r="BV118" s="155" t="str">
        <f t="shared" si="170"/>
        <v/>
      </c>
      <c r="BW118" s="155" t="str">
        <f t="shared" si="170"/>
        <v/>
      </c>
      <c r="BX118" s="155" t="str">
        <f t="shared" si="170"/>
        <v/>
      </c>
      <c r="BY118" s="155" t="str">
        <f t="shared" si="170"/>
        <v/>
      </c>
      <c r="BZ118" s="155" t="str">
        <f t="shared" si="170"/>
        <v/>
      </c>
      <c r="CA118" s="155" t="str">
        <f t="shared" si="170"/>
        <v/>
      </c>
      <c r="CB118" s="155" t="str">
        <f t="shared" si="170"/>
        <v/>
      </c>
      <c r="CC118" s="155" t="str">
        <f t="shared" si="170"/>
        <v/>
      </c>
      <c r="CD118" s="155" t="str">
        <f t="shared" si="170"/>
        <v/>
      </c>
      <c r="CE118" s="155" t="str">
        <f t="shared" si="170"/>
        <v/>
      </c>
      <c r="CF118" s="155" t="str">
        <f t="shared" si="170"/>
        <v/>
      </c>
      <c r="CG118" s="155" t="str">
        <f t="shared" si="170"/>
        <v/>
      </c>
      <c r="CH118" s="155" t="str">
        <f t="shared" si="170"/>
        <v/>
      </c>
      <c r="CI118" s="155" t="str">
        <f t="shared" si="170"/>
        <v/>
      </c>
      <c r="CJ118" s="155" t="str">
        <f t="shared" si="170"/>
        <v/>
      </c>
      <c r="CK118" s="155" t="str">
        <f t="shared" si="170"/>
        <v/>
      </c>
      <c r="CL118" s="155" t="str">
        <f t="shared" si="170"/>
        <v/>
      </c>
      <c r="CM118" s="155" t="str">
        <f t="shared" si="170"/>
        <v/>
      </c>
      <c r="CN118" s="155" t="str">
        <f t="shared" si="170"/>
        <v/>
      </c>
      <c r="CO118" s="155" t="str">
        <f t="shared" si="170"/>
        <v/>
      </c>
      <c r="CP118" s="155" t="str">
        <f t="shared" si="170"/>
        <v/>
      </c>
      <c r="CQ118" s="155" t="str">
        <f t="shared" si="170"/>
        <v/>
      </c>
      <c r="CR118" s="155" t="str">
        <f t="shared" si="170"/>
        <v/>
      </c>
      <c r="CS118" s="155" t="str">
        <f t="shared" si="170"/>
        <v/>
      </c>
      <c r="CT118" s="155" t="str">
        <f t="shared" si="170"/>
        <v/>
      </c>
      <c r="CU118" s="155" t="str">
        <f t="shared" si="170"/>
        <v/>
      </c>
      <c r="CV118" s="155" t="str">
        <f t="shared" si="170"/>
        <v/>
      </c>
      <c r="CW118" s="155" t="str">
        <f t="shared" si="170"/>
        <v/>
      </c>
      <c r="CX118" s="155" t="str">
        <f t="shared" si="170"/>
        <v/>
      </c>
      <c r="CY118" s="155" t="str">
        <f t="shared" si="170"/>
        <v/>
      </c>
      <c r="CZ118" s="155" t="str">
        <f t="shared" si="162"/>
        <v/>
      </c>
      <c r="DA118" s="155" t="str">
        <f t="shared" si="162"/>
        <v/>
      </c>
      <c r="DB118" s="155" t="str">
        <f t="shared" si="162"/>
        <v/>
      </c>
      <c r="DC118" s="155" t="str">
        <f t="shared" si="162"/>
        <v/>
      </c>
      <c r="DD118" s="155" t="str">
        <f t="shared" si="162"/>
        <v/>
      </c>
      <c r="DE118" s="155" t="str">
        <f t="shared" si="162"/>
        <v/>
      </c>
      <c r="DF118" s="155" t="str">
        <f t="shared" si="159"/>
        <v/>
      </c>
      <c r="DG118" s="155" t="str">
        <f t="shared" si="159"/>
        <v/>
      </c>
      <c r="DH118" s="156"/>
      <c r="DI118" s="152">
        <f t="shared" si="135"/>
        <v>1.2347503107242706</v>
      </c>
      <c r="DJ118" s="152">
        <f t="shared" si="136"/>
        <v>0.72810521886878155</v>
      </c>
      <c r="DK118" s="152">
        <f t="shared" si="137"/>
        <v>1.0544409992951418</v>
      </c>
      <c r="DL118" s="152">
        <f t="shared" si="138"/>
        <v>1.0655990395095194</v>
      </c>
      <c r="DM118" s="152">
        <f t="shared" si="139"/>
        <v>0.10435567701549017</v>
      </c>
    </row>
    <row r="119" spans="1:117" x14ac:dyDescent="0.25">
      <c r="A119" s="151" t="s">
        <v>209</v>
      </c>
      <c r="B119" s="151"/>
      <c r="C119" s="151" t="s">
        <v>210</v>
      </c>
      <c r="D119" s="151" t="s">
        <v>211</v>
      </c>
      <c r="E119" s="153" t="s">
        <v>212</v>
      </c>
      <c r="F119" s="154">
        <v>1970</v>
      </c>
      <c r="G119" s="154">
        <v>1974</v>
      </c>
      <c r="H119" s="134"/>
      <c r="I119" s="155" t="str">
        <f t="shared" ref="I119:AX119" si="171">IF(AND(I$5&gt;=$F51,I$5&lt;=$G51),I51,"")</f>
        <v/>
      </c>
      <c r="J119" s="155" t="str">
        <f t="shared" si="171"/>
        <v/>
      </c>
      <c r="K119" s="155" t="str">
        <f t="shared" si="171"/>
        <v/>
      </c>
      <c r="L119" s="155" t="str">
        <f t="shared" si="171"/>
        <v/>
      </c>
      <c r="M119" s="155" t="str">
        <f t="shared" si="171"/>
        <v/>
      </c>
      <c r="N119" s="155" t="str">
        <f t="shared" si="171"/>
        <v/>
      </c>
      <c r="O119" s="155" t="str">
        <f t="shared" si="171"/>
        <v/>
      </c>
      <c r="P119" s="155" t="str">
        <f t="shared" si="171"/>
        <v/>
      </c>
      <c r="Q119" s="155" t="str">
        <f t="shared" si="171"/>
        <v/>
      </c>
      <c r="R119" s="155" t="str">
        <f t="shared" si="171"/>
        <v/>
      </c>
      <c r="S119" s="155" t="str">
        <f t="shared" si="171"/>
        <v/>
      </c>
      <c r="T119" s="155" t="str">
        <f t="shared" si="171"/>
        <v/>
      </c>
      <c r="U119" s="155" t="str">
        <f t="shared" si="171"/>
        <v/>
      </c>
      <c r="V119" s="155" t="str">
        <f t="shared" si="171"/>
        <v/>
      </c>
      <c r="W119" s="155" t="str">
        <f t="shared" si="171"/>
        <v/>
      </c>
      <c r="X119" s="155" t="str">
        <f t="shared" si="171"/>
        <v/>
      </c>
      <c r="Y119" s="155" t="str">
        <f t="shared" si="171"/>
        <v/>
      </c>
      <c r="Z119" s="155" t="str">
        <f t="shared" si="171"/>
        <v/>
      </c>
      <c r="AA119" s="155" t="str">
        <f t="shared" si="171"/>
        <v/>
      </c>
      <c r="AB119" s="155" t="str">
        <f t="shared" si="171"/>
        <v/>
      </c>
      <c r="AC119" s="155" t="str">
        <f t="shared" si="171"/>
        <v/>
      </c>
      <c r="AD119" s="155" t="str">
        <f t="shared" si="171"/>
        <v/>
      </c>
      <c r="AE119" s="155" t="str">
        <f t="shared" si="171"/>
        <v/>
      </c>
      <c r="AF119" s="155" t="str">
        <f t="shared" si="171"/>
        <v/>
      </c>
      <c r="AG119" s="155" t="str">
        <f t="shared" si="171"/>
        <v/>
      </c>
      <c r="AH119" s="155" t="str">
        <f t="shared" si="171"/>
        <v/>
      </c>
      <c r="AI119" s="155" t="str">
        <f t="shared" si="171"/>
        <v/>
      </c>
      <c r="AJ119" s="155" t="str">
        <f t="shared" si="171"/>
        <v/>
      </c>
      <c r="AK119" s="155" t="str">
        <f t="shared" si="171"/>
        <v/>
      </c>
      <c r="AL119" s="155" t="str">
        <f t="shared" si="171"/>
        <v/>
      </c>
      <c r="AM119" s="155" t="str">
        <f t="shared" si="171"/>
        <v/>
      </c>
      <c r="AN119" s="155" t="str">
        <f t="shared" si="171"/>
        <v/>
      </c>
      <c r="AO119" s="155" t="str">
        <f t="shared" si="171"/>
        <v/>
      </c>
      <c r="AP119" s="155" t="str">
        <f t="shared" si="171"/>
        <v/>
      </c>
      <c r="AQ119" s="155" t="str">
        <f t="shared" si="171"/>
        <v/>
      </c>
      <c r="AR119" s="155" t="str">
        <f t="shared" si="171"/>
        <v/>
      </c>
      <c r="AS119" s="155" t="str">
        <f t="shared" si="171"/>
        <v/>
      </c>
      <c r="AT119" s="155" t="str">
        <f t="shared" si="171"/>
        <v/>
      </c>
      <c r="AU119" s="155" t="str">
        <f t="shared" si="171"/>
        <v/>
      </c>
      <c r="AV119" s="155" t="str">
        <f t="shared" si="171"/>
        <v/>
      </c>
      <c r="AW119" s="155" t="str">
        <f t="shared" si="171"/>
        <v/>
      </c>
      <c r="AX119" s="155" t="str">
        <f t="shared" si="171"/>
        <v/>
      </c>
      <c r="AY119" s="155" t="str">
        <f t="shared" si="167"/>
        <v/>
      </c>
      <c r="AZ119" s="155" t="str">
        <f t="shared" si="167"/>
        <v/>
      </c>
      <c r="BA119" s="155" t="str">
        <f t="shared" si="167"/>
        <v/>
      </c>
      <c r="BB119" s="155" t="str">
        <f t="shared" si="167"/>
        <v/>
      </c>
      <c r="BC119" s="155" t="str">
        <f t="shared" si="167"/>
        <v/>
      </c>
      <c r="BD119" s="155" t="str">
        <f t="shared" si="167"/>
        <v/>
      </c>
      <c r="BE119" s="155" t="str">
        <f t="shared" si="150"/>
        <v/>
      </c>
      <c r="BF119" s="155" t="str">
        <f t="shared" si="150"/>
        <v/>
      </c>
      <c r="BG119" s="155" t="str">
        <f t="shared" si="150"/>
        <v/>
      </c>
      <c r="BH119" s="155" t="str">
        <f t="shared" ref="BH119:CY119" si="172">IF(AND(BH$5&gt;=$F51,BH$5&lt;=$G51),BH51,"")</f>
        <v/>
      </c>
      <c r="BI119" s="155" t="str">
        <f t="shared" si="172"/>
        <v/>
      </c>
      <c r="BJ119" s="155" t="str">
        <f t="shared" si="172"/>
        <v/>
      </c>
      <c r="BK119" s="155" t="str">
        <f t="shared" si="172"/>
        <v/>
      </c>
      <c r="BL119" s="155" t="str">
        <f t="shared" si="172"/>
        <v/>
      </c>
      <c r="BM119" s="155">
        <f t="shared" si="172"/>
        <v>0.87602820211515864</v>
      </c>
      <c r="BN119" s="155">
        <f t="shared" si="172"/>
        <v>0.97808433990252175</v>
      </c>
      <c r="BO119" s="155">
        <f t="shared" si="172"/>
        <v>1.0196720132345536</v>
      </c>
      <c r="BP119" s="155">
        <f t="shared" si="172"/>
        <v>1.0088601385737936</v>
      </c>
      <c r="BQ119" s="155">
        <f t="shared" si="172"/>
        <v>1.0666844332967551</v>
      </c>
      <c r="BR119" s="155" t="str">
        <f t="shared" si="172"/>
        <v/>
      </c>
      <c r="BS119" s="155" t="str">
        <f t="shared" si="172"/>
        <v/>
      </c>
      <c r="BT119" s="155" t="str">
        <f t="shared" si="172"/>
        <v/>
      </c>
      <c r="BU119" s="155" t="str">
        <f t="shared" si="172"/>
        <v/>
      </c>
      <c r="BV119" s="155" t="str">
        <f t="shared" si="172"/>
        <v/>
      </c>
      <c r="BW119" s="155" t="str">
        <f t="shared" si="172"/>
        <v/>
      </c>
      <c r="BX119" s="155" t="str">
        <f t="shared" si="172"/>
        <v/>
      </c>
      <c r="BY119" s="155" t="str">
        <f t="shared" si="172"/>
        <v/>
      </c>
      <c r="BZ119" s="155" t="str">
        <f t="shared" si="172"/>
        <v/>
      </c>
      <c r="CA119" s="155" t="str">
        <f t="shared" si="172"/>
        <v/>
      </c>
      <c r="CB119" s="155" t="str">
        <f t="shared" si="172"/>
        <v/>
      </c>
      <c r="CC119" s="155" t="str">
        <f t="shared" si="172"/>
        <v/>
      </c>
      <c r="CD119" s="155" t="str">
        <f t="shared" si="172"/>
        <v/>
      </c>
      <c r="CE119" s="155" t="str">
        <f t="shared" si="172"/>
        <v/>
      </c>
      <c r="CF119" s="155" t="str">
        <f t="shared" si="172"/>
        <v/>
      </c>
      <c r="CG119" s="155" t="str">
        <f t="shared" si="172"/>
        <v/>
      </c>
      <c r="CH119" s="155" t="str">
        <f t="shared" si="172"/>
        <v/>
      </c>
      <c r="CI119" s="155" t="str">
        <f t="shared" si="172"/>
        <v/>
      </c>
      <c r="CJ119" s="155" t="str">
        <f t="shared" si="172"/>
        <v/>
      </c>
      <c r="CK119" s="155" t="str">
        <f t="shared" si="172"/>
        <v/>
      </c>
      <c r="CL119" s="155" t="str">
        <f t="shared" si="172"/>
        <v/>
      </c>
      <c r="CM119" s="155" t="str">
        <f t="shared" si="172"/>
        <v/>
      </c>
      <c r="CN119" s="155" t="str">
        <f t="shared" si="172"/>
        <v/>
      </c>
      <c r="CO119" s="155" t="str">
        <f t="shared" si="172"/>
        <v/>
      </c>
      <c r="CP119" s="155" t="str">
        <f t="shared" si="172"/>
        <v/>
      </c>
      <c r="CQ119" s="155" t="str">
        <f t="shared" si="172"/>
        <v/>
      </c>
      <c r="CR119" s="155" t="str">
        <f t="shared" si="172"/>
        <v/>
      </c>
      <c r="CS119" s="155" t="str">
        <f t="shared" si="172"/>
        <v/>
      </c>
      <c r="CT119" s="155" t="str">
        <f t="shared" si="172"/>
        <v/>
      </c>
      <c r="CU119" s="155" t="str">
        <f t="shared" si="172"/>
        <v/>
      </c>
      <c r="CV119" s="155" t="str">
        <f t="shared" si="172"/>
        <v/>
      </c>
      <c r="CW119" s="155" t="str">
        <f t="shared" si="172"/>
        <v/>
      </c>
      <c r="CX119" s="155" t="str">
        <f t="shared" si="172"/>
        <v/>
      </c>
      <c r="CY119" s="155" t="str">
        <f t="shared" si="172"/>
        <v/>
      </c>
      <c r="CZ119" s="155" t="str">
        <f t="shared" si="162"/>
        <v/>
      </c>
      <c r="DA119" s="155" t="str">
        <f t="shared" si="162"/>
        <v/>
      </c>
      <c r="DB119" s="155" t="str">
        <f t="shared" si="162"/>
        <v/>
      </c>
      <c r="DC119" s="155" t="str">
        <f t="shared" si="162"/>
        <v/>
      </c>
      <c r="DD119" s="155" t="str">
        <f t="shared" si="162"/>
        <v/>
      </c>
      <c r="DE119" s="155" t="str">
        <f t="shared" si="162"/>
        <v/>
      </c>
      <c r="DF119" s="155" t="str">
        <f t="shared" si="159"/>
        <v/>
      </c>
      <c r="DG119" s="155" t="str">
        <f t="shared" si="159"/>
        <v/>
      </c>
      <c r="DH119" s="156"/>
      <c r="DI119" s="152">
        <f t="shared" si="135"/>
        <v>1.0666844332967551</v>
      </c>
      <c r="DJ119" s="152">
        <f t="shared" si="136"/>
        <v>0.87602820211515864</v>
      </c>
      <c r="DK119" s="152">
        <f t="shared" si="137"/>
        <v>0.98986582542455659</v>
      </c>
      <c r="DL119" s="152">
        <f t="shared" si="138"/>
        <v>1.0088601385737936</v>
      </c>
      <c r="DM119" s="152">
        <f t="shared" si="139"/>
        <v>6.3636623356424241E-2</v>
      </c>
    </row>
    <row r="120" spans="1:117" x14ac:dyDescent="0.25">
      <c r="A120" s="151" t="s">
        <v>213</v>
      </c>
      <c r="B120" s="151"/>
      <c r="C120" s="151" t="s">
        <v>214</v>
      </c>
      <c r="D120" s="151" t="s">
        <v>215</v>
      </c>
      <c r="E120" s="151" t="s">
        <v>216</v>
      </c>
      <c r="F120" s="154">
        <v>1903</v>
      </c>
      <c r="G120" s="154">
        <v>1915</v>
      </c>
      <c r="H120" s="134"/>
      <c r="I120" s="155"/>
      <c r="J120" s="155"/>
      <c r="K120" s="155" t="str">
        <f t="shared" ref="K120:AX120" si="173">IF(AND(K$5&gt;=$F52,K$5&lt;=$G52),K52,"")</f>
        <v/>
      </c>
      <c r="L120" s="155" t="str">
        <f t="shared" si="173"/>
        <v/>
      </c>
      <c r="M120" s="155" t="str">
        <f t="shared" si="173"/>
        <v/>
      </c>
      <c r="N120" s="155" t="str">
        <f t="shared" si="173"/>
        <v/>
      </c>
      <c r="O120" s="155" t="str">
        <f t="shared" si="173"/>
        <v/>
      </c>
      <c r="P120" s="155" t="str">
        <f t="shared" si="173"/>
        <v/>
      </c>
      <c r="Q120" s="155" t="str">
        <f t="shared" si="173"/>
        <v/>
      </c>
      <c r="R120" s="155" t="str">
        <f t="shared" si="173"/>
        <v/>
      </c>
      <c r="S120" s="155" t="str">
        <f t="shared" si="173"/>
        <v/>
      </c>
      <c r="T120" s="155" t="str">
        <f t="shared" si="173"/>
        <v/>
      </c>
      <c r="U120" s="155" t="str">
        <f t="shared" si="173"/>
        <v/>
      </c>
      <c r="V120" s="155" t="str">
        <f t="shared" si="173"/>
        <v/>
      </c>
      <c r="W120" s="155" t="str">
        <f t="shared" si="173"/>
        <v/>
      </c>
      <c r="X120" s="155" t="str">
        <f t="shared" si="173"/>
        <v/>
      </c>
      <c r="Y120" s="155" t="str">
        <f t="shared" si="173"/>
        <v/>
      </c>
      <c r="Z120" s="155" t="str">
        <f t="shared" si="173"/>
        <v/>
      </c>
      <c r="AA120" s="155" t="str">
        <f t="shared" si="173"/>
        <v/>
      </c>
      <c r="AB120" s="155" t="str">
        <f t="shared" si="173"/>
        <v/>
      </c>
      <c r="AC120" s="155" t="str">
        <f t="shared" si="173"/>
        <v/>
      </c>
      <c r="AD120" s="155" t="str">
        <f t="shared" si="173"/>
        <v/>
      </c>
      <c r="AE120" s="155" t="str">
        <f t="shared" si="173"/>
        <v/>
      </c>
      <c r="AF120" s="155" t="str">
        <f t="shared" si="173"/>
        <v/>
      </c>
      <c r="AG120" s="155" t="str">
        <f t="shared" si="173"/>
        <v/>
      </c>
      <c r="AH120" s="155" t="str">
        <f t="shared" si="173"/>
        <v/>
      </c>
      <c r="AI120" s="155" t="str">
        <f t="shared" si="173"/>
        <v/>
      </c>
      <c r="AJ120" s="155" t="str">
        <f t="shared" si="173"/>
        <v/>
      </c>
      <c r="AK120" s="155" t="str">
        <f t="shared" si="173"/>
        <v/>
      </c>
      <c r="AL120" s="155" t="str">
        <f t="shared" si="173"/>
        <v/>
      </c>
      <c r="AM120" s="155" t="str">
        <f t="shared" si="173"/>
        <v/>
      </c>
      <c r="AN120" s="155" t="str">
        <f t="shared" si="173"/>
        <v/>
      </c>
      <c r="AO120" s="155" t="str">
        <f t="shared" si="173"/>
        <v/>
      </c>
      <c r="AP120" s="155" t="str">
        <f t="shared" si="173"/>
        <v/>
      </c>
      <c r="AQ120" s="155" t="str">
        <f t="shared" si="173"/>
        <v/>
      </c>
      <c r="AR120" s="155" t="str">
        <f t="shared" si="173"/>
        <v/>
      </c>
      <c r="AS120" s="155" t="str">
        <f t="shared" si="173"/>
        <v/>
      </c>
      <c r="AT120" s="155" t="str">
        <f t="shared" si="173"/>
        <v/>
      </c>
      <c r="AU120" s="155" t="str">
        <f t="shared" si="173"/>
        <v/>
      </c>
      <c r="AV120" s="155" t="str">
        <f t="shared" si="173"/>
        <v/>
      </c>
      <c r="AW120" s="155" t="str">
        <f t="shared" si="173"/>
        <v/>
      </c>
      <c r="AX120" s="155" t="str">
        <f t="shared" si="173"/>
        <v/>
      </c>
      <c r="AY120" s="155" t="str">
        <f t="shared" si="167"/>
        <v/>
      </c>
      <c r="AZ120" s="155" t="str">
        <f t="shared" si="167"/>
        <v/>
      </c>
      <c r="BA120" s="155" t="str">
        <f t="shared" si="167"/>
        <v/>
      </c>
      <c r="BB120" s="155" t="str">
        <f t="shared" si="167"/>
        <v/>
      </c>
      <c r="BC120" s="155" t="str">
        <f t="shared" si="167"/>
        <v/>
      </c>
      <c r="BD120" s="155" t="str">
        <f t="shared" si="167"/>
        <v/>
      </c>
      <c r="BE120" s="155" t="str">
        <f t="shared" si="150"/>
        <v/>
      </c>
      <c r="BF120" s="155" t="str">
        <f t="shared" si="150"/>
        <v/>
      </c>
      <c r="BG120" s="155" t="str">
        <f t="shared" si="150"/>
        <v/>
      </c>
      <c r="BH120" s="155" t="str">
        <f t="shared" ref="BH120:CY120" si="174">IF(AND(BH$5&gt;=$F52,BH$5&lt;=$G52),BH52,"")</f>
        <v/>
      </c>
      <c r="BI120" s="155" t="str">
        <f t="shared" si="174"/>
        <v/>
      </c>
      <c r="BJ120" s="155" t="str">
        <f t="shared" si="174"/>
        <v/>
      </c>
      <c r="BK120" s="155" t="str">
        <f t="shared" si="174"/>
        <v/>
      </c>
      <c r="BL120" s="155" t="str">
        <f t="shared" si="174"/>
        <v/>
      </c>
      <c r="BM120" s="155" t="str">
        <f t="shared" si="174"/>
        <v/>
      </c>
      <c r="BN120" s="155" t="str">
        <f t="shared" si="174"/>
        <v/>
      </c>
      <c r="BO120" s="155" t="str">
        <f t="shared" si="174"/>
        <v/>
      </c>
      <c r="BP120" s="155" t="str">
        <f t="shared" si="174"/>
        <v/>
      </c>
      <c r="BQ120" s="155" t="str">
        <f t="shared" si="174"/>
        <v/>
      </c>
      <c r="BR120" s="155" t="str">
        <f t="shared" si="174"/>
        <v/>
      </c>
      <c r="BS120" s="155" t="str">
        <f t="shared" si="174"/>
        <v/>
      </c>
      <c r="BT120" s="155" t="str">
        <f t="shared" si="174"/>
        <v/>
      </c>
      <c r="BU120" s="155" t="str">
        <f t="shared" si="174"/>
        <v/>
      </c>
      <c r="BV120" s="155" t="str">
        <f t="shared" si="174"/>
        <v/>
      </c>
      <c r="BW120" s="155" t="str">
        <f t="shared" si="174"/>
        <v/>
      </c>
      <c r="BX120" s="155" t="str">
        <f t="shared" si="174"/>
        <v/>
      </c>
      <c r="BY120" s="155" t="str">
        <f t="shared" si="174"/>
        <v/>
      </c>
      <c r="BZ120" s="155" t="str">
        <f t="shared" si="174"/>
        <v/>
      </c>
      <c r="CA120" s="155" t="str">
        <f t="shared" si="174"/>
        <v/>
      </c>
      <c r="CB120" s="155" t="str">
        <f t="shared" si="174"/>
        <v/>
      </c>
      <c r="CC120" s="155" t="str">
        <f t="shared" si="174"/>
        <v/>
      </c>
      <c r="CD120" s="155" t="str">
        <f t="shared" si="174"/>
        <v/>
      </c>
      <c r="CE120" s="155" t="str">
        <f t="shared" si="174"/>
        <v/>
      </c>
      <c r="CF120" s="155" t="str">
        <f t="shared" si="174"/>
        <v/>
      </c>
      <c r="CG120" s="155" t="str">
        <f t="shared" si="174"/>
        <v/>
      </c>
      <c r="CH120" s="155" t="str">
        <f t="shared" si="174"/>
        <v/>
      </c>
      <c r="CI120" s="155" t="str">
        <f t="shared" si="174"/>
        <v/>
      </c>
      <c r="CJ120" s="155" t="str">
        <f t="shared" si="174"/>
        <v/>
      </c>
      <c r="CK120" s="155" t="str">
        <f t="shared" si="174"/>
        <v/>
      </c>
      <c r="CL120" s="155" t="str">
        <f t="shared" si="174"/>
        <v/>
      </c>
      <c r="CM120" s="155" t="str">
        <f t="shared" si="174"/>
        <v/>
      </c>
      <c r="CN120" s="155" t="str">
        <f t="shared" si="174"/>
        <v/>
      </c>
      <c r="CO120" s="155" t="str">
        <f t="shared" si="174"/>
        <v/>
      </c>
      <c r="CP120" s="155" t="str">
        <f t="shared" si="174"/>
        <v/>
      </c>
      <c r="CQ120" s="155" t="str">
        <f t="shared" si="174"/>
        <v/>
      </c>
      <c r="CR120" s="155" t="str">
        <f t="shared" si="174"/>
        <v/>
      </c>
      <c r="CS120" s="155" t="str">
        <f t="shared" si="174"/>
        <v/>
      </c>
      <c r="CT120" s="155" t="str">
        <f t="shared" si="174"/>
        <v/>
      </c>
      <c r="CU120" s="155" t="str">
        <f t="shared" si="174"/>
        <v/>
      </c>
      <c r="CV120" s="155" t="str">
        <f t="shared" si="174"/>
        <v/>
      </c>
      <c r="CW120" s="155" t="str">
        <f t="shared" si="174"/>
        <v/>
      </c>
      <c r="CX120" s="155" t="str">
        <f t="shared" si="174"/>
        <v/>
      </c>
      <c r="CY120" s="155" t="str">
        <f t="shared" si="174"/>
        <v/>
      </c>
      <c r="CZ120" s="155" t="str">
        <f t="shared" si="162"/>
        <v/>
      </c>
      <c r="DA120" s="155" t="str">
        <f t="shared" si="162"/>
        <v/>
      </c>
      <c r="DB120" s="155" t="str">
        <f t="shared" si="162"/>
        <v/>
      </c>
      <c r="DC120" s="155" t="str">
        <f t="shared" si="162"/>
        <v/>
      </c>
      <c r="DD120" s="155" t="str">
        <f t="shared" si="162"/>
        <v/>
      </c>
      <c r="DE120" s="155" t="str">
        <f t="shared" si="162"/>
        <v/>
      </c>
      <c r="DF120" s="155" t="str">
        <f t="shared" si="159"/>
        <v/>
      </c>
      <c r="DG120" s="155" t="str">
        <f t="shared" si="159"/>
        <v/>
      </c>
      <c r="DH120" s="156"/>
      <c r="DI120" s="152"/>
      <c r="DJ120" s="152"/>
      <c r="DK120" s="152"/>
      <c r="DL120" s="152"/>
      <c r="DM120" s="152"/>
    </row>
    <row r="121" spans="1:117" x14ac:dyDescent="0.25">
      <c r="A121" s="151" t="s">
        <v>217</v>
      </c>
      <c r="B121" s="151"/>
      <c r="C121" s="151" t="s">
        <v>218</v>
      </c>
      <c r="D121" s="151" t="s">
        <v>219</v>
      </c>
      <c r="E121" s="151" t="s">
        <v>220</v>
      </c>
      <c r="F121" s="154">
        <v>1923</v>
      </c>
      <c r="G121" s="154">
        <v>1941</v>
      </c>
      <c r="H121" s="134"/>
      <c r="I121" s="155" t="str">
        <f t="shared" ref="I121:Q121" si="175">IF(AND(I$5&gt;=$F53,I$5&lt;=$G53),I53,"")</f>
        <v/>
      </c>
      <c r="J121" s="155" t="str">
        <f t="shared" si="175"/>
        <v/>
      </c>
      <c r="K121" s="155" t="str">
        <f t="shared" si="175"/>
        <v/>
      </c>
      <c r="L121" s="155" t="str">
        <f t="shared" si="175"/>
        <v/>
      </c>
      <c r="M121" s="155" t="str">
        <f t="shared" si="175"/>
        <v/>
      </c>
      <c r="N121" s="155" t="str">
        <f t="shared" si="175"/>
        <v/>
      </c>
      <c r="O121" s="155" t="str">
        <f t="shared" si="175"/>
        <v/>
      </c>
      <c r="P121" s="155" t="str">
        <f t="shared" si="175"/>
        <v/>
      </c>
      <c r="Q121" s="155" t="str">
        <f t="shared" si="175"/>
        <v/>
      </c>
      <c r="R121" s="155"/>
      <c r="S121" s="155"/>
      <c r="T121" s="155"/>
      <c r="U121" s="155"/>
      <c r="V121" s="155"/>
      <c r="W121" s="155"/>
      <c r="X121" s="155"/>
      <c r="Y121" s="155"/>
      <c r="Z121" s="155"/>
      <c r="AA121" s="155"/>
      <c r="AB121" s="155"/>
      <c r="AC121" s="155"/>
      <c r="AD121" s="155"/>
      <c r="AE121" s="155"/>
      <c r="AF121" s="155"/>
      <c r="AG121" s="155"/>
      <c r="AH121" s="155"/>
      <c r="AI121" s="155"/>
      <c r="AJ121" s="155"/>
      <c r="AK121" s="155" t="str">
        <f t="shared" ref="AK121:AX121" si="176">IF(AND(AK$5&gt;=$F53,AK$5&lt;=$G53),AK53,"")</f>
        <v/>
      </c>
      <c r="AL121" s="155" t="str">
        <f t="shared" si="176"/>
        <v/>
      </c>
      <c r="AM121" s="155" t="str">
        <f t="shared" si="176"/>
        <v/>
      </c>
      <c r="AN121" s="155" t="str">
        <f t="shared" si="176"/>
        <v/>
      </c>
      <c r="AO121" s="155" t="str">
        <f t="shared" si="176"/>
        <v/>
      </c>
      <c r="AP121" s="155" t="str">
        <f t="shared" si="176"/>
        <v/>
      </c>
      <c r="AQ121" s="155" t="str">
        <f t="shared" si="176"/>
        <v/>
      </c>
      <c r="AR121" s="155" t="str">
        <f t="shared" si="176"/>
        <v/>
      </c>
      <c r="AS121" s="155" t="str">
        <f t="shared" si="176"/>
        <v/>
      </c>
      <c r="AT121" s="155" t="str">
        <f t="shared" si="176"/>
        <v/>
      </c>
      <c r="AU121" s="155" t="str">
        <f t="shared" si="176"/>
        <v/>
      </c>
      <c r="AV121" s="155" t="str">
        <f t="shared" si="176"/>
        <v/>
      </c>
      <c r="AW121" s="155" t="str">
        <f t="shared" si="176"/>
        <v/>
      </c>
      <c r="AX121" s="155" t="str">
        <f t="shared" si="176"/>
        <v/>
      </c>
      <c r="AY121" s="155" t="str">
        <f t="shared" si="167"/>
        <v/>
      </c>
      <c r="AZ121" s="155" t="str">
        <f t="shared" si="167"/>
        <v/>
      </c>
      <c r="BA121" s="155" t="str">
        <f t="shared" si="167"/>
        <v/>
      </c>
      <c r="BB121" s="155" t="str">
        <f t="shared" si="167"/>
        <v/>
      </c>
      <c r="BC121" s="155" t="str">
        <f t="shared" si="167"/>
        <v/>
      </c>
      <c r="BD121" s="155" t="str">
        <f t="shared" si="167"/>
        <v/>
      </c>
      <c r="BE121" s="155" t="str">
        <f t="shared" si="150"/>
        <v/>
      </c>
      <c r="BF121" s="155" t="str">
        <f t="shared" si="150"/>
        <v/>
      </c>
      <c r="BG121" s="155" t="str">
        <f t="shared" si="150"/>
        <v/>
      </c>
      <c r="BH121" s="155" t="str">
        <f t="shared" ref="BH121:CY121" si="177">IF(AND(BH$5&gt;=$F53,BH$5&lt;=$G53),BH53,"")</f>
        <v/>
      </c>
      <c r="BI121" s="155" t="str">
        <f t="shared" si="177"/>
        <v/>
      </c>
      <c r="BJ121" s="155" t="str">
        <f t="shared" si="177"/>
        <v/>
      </c>
      <c r="BK121" s="155" t="str">
        <f t="shared" si="177"/>
        <v/>
      </c>
      <c r="BL121" s="155" t="str">
        <f t="shared" si="177"/>
        <v/>
      </c>
      <c r="BM121" s="155" t="str">
        <f t="shared" si="177"/>
        <v/>
      </c>
      <c r="BN121" s="155" t="str">
        <f t="shared" si="177"/>
        <v/>
      </c>
      <c r="BO121" s="155" t="str">
        <f t="shared" si="177"/>
        <v/>
      </c>
      <c r="BP121" s="155" t="str">
        <f t="shared" si="177"/>
        <v/>
      </c>
      <c r="BQ121" s="155" t="str">
        <f t="shared" si="177"/>
        <v/>
      </c>
      <c r="BR121" s="155" t="str">
        <f t="shared" si="177"/>
        <v/>
      </c>
      <c r="BS121" s="155" t="str">
        <f t="shared" si="177"/>
        <v/>
      </c>
      <c r="BT121" s="155" t="str">
        <f t="shared" si="177"/>
        <v/>
      </c>
      <c r="BU121" s="155" t="str">
        <f t="shared" si="177"/>
        <v/>
      </c>
      <c r="BV121" s="155" t="str">
        <f t="shared" si="177"/>
        <v/>
      </c>
      <c r="BW121" s="155" t="str">
        <f t="shared" si="177"/>
        <v/>
      </c>
      <c r="BX121" s="155" t="str">
        <f t="shared" si="177"/>
        <v/>
      </c>
      <c r="BY121" s="155" t="str">
        <f t="shared" si="177"/>
        <v/>
      </c>
      <c r="BZ121" s="155" t="str">
        <f t="shared" si="177"/>
        <v/>
      </c>
      <c r="CA121" s="155" t="str">
        <f t="shared" si="177"/>
        <v/>
      </c>
      <c r="CB121" s="155" t="str">
        <f t="shared" si="177"/>
        <v/>
      </c>
      <c r="CC121" s="155" t="str">
        <f t="shared" si="177"/>
        <v/>
      </c>
      <c r="CD121" s="155" t="str">
        <f t="shared" si="177"/>
        <v/>
      </c>
      <c r="CE121" s="155" t="str">
        <f t="shared" si="177"/>
        <v/>
      </c>
      <c r="CF121" s="155" t="str">
        <f t="shared" si="177"/>
        <v/>
      </c>
      <c r="CG121" s="155" t="str">
        <f t="shared" si="177"/>
        <v/>
      </c>
      <c r="CH121" s="155" t="str">
        <f t="shared" si="177"/>
        <v/>
      </c>
      <c r="CI121" s="155" t="str">
        <f t="shared" si="177"/>
        <v/>
      </c>
      <c r="CJ121" s="155" t="str">
        <f t="shared" si="177"/>
        <v/>
      </c>
      <c r="CK121" s="155" t="str">
        <f t="shared" si="177"/>
        <v/>
      </c>
      <c r="CL121" s="155" t="str">
        <f t="shared" si="177"/>
        <v/>
      </c>
      <c r="CM121" s="155" t="str">
        <f t="shared" si="177"/>
        <v/>
      </c>
      <c r="CN121" s="155" t="str">
        <f t="shared" si="177"/>
        <v/>
      </c>
      <c r="CO121" s="155" t="str">
        <f t="shared" si="177"/>
        <v/>
      </c>
      <c r="CP121" s="155" t="str">
        <f t="shared" si="177"/>
        <v/>
      </c>
      <c r="CQ121" s="155" t="str">
        <f t="shared" si="177"/>
        <v/>
      </c>
      <c r="CR121" s="155" t="str">
        <f t="shared" si="177"/>
        <v/>
      </c>
      <c r="CS121" s="155" t="str">
        <f t="shared" si="177"/>
        <v/>
      </c>
      <c r="CT121" s="155" t="str">
        <f t="shared" si="177"/>
        <v/>
      </c>
      <c r="CU121" s="155" t="str">
        <f t="shared" si="177"/>
        <v/>
      </c>
      <c r="CV121" s="155" t="str">
        <f t="shared" si="177"/>
        <v/>
      </c>
      <c r="CW121" s="155" t="str">
        <f t="shared" si="177"/>
        <v/>
      </c>
      <c r="CX121" s="155" t="str">
        <f t="shared" si="177"/>
        <v/>
      </c>
      <c r="CY121" s="155" t="str">
        <f t="shared" si="177"/>
        <v/>
      </c>
      <c r="CZ121" s="155" t="str">
        <f t="shared" si="162"/>
        <v/>
      </c>
      <c r="DA121" s="155" t="str">
        <f t="shared" si="162"/>
        <v/>
      </c>
      <c r="DB121" s="155" t="str">
        <f t="shared" si="162"/>
        <v/>
      </c>
      <c r="DC121" s="155" t="str">
        <f t="shared" si="162"/>
        <v/>
      </c>
      <c r="DD121" s="155" t="str">
        <f t="shared" si="162"/>
        <v/>
      </c>
      <c r="DE121" s="155" t="str">
        <f t="shared" si="162"/>
        <v/>
      </c>
      <c r="DF121" s="155" t="str">
        <f t="shared" si="159"/>
        <v/>
      </c>
      <c r="DG121" s="155" t="str">
        <f t="shared" si="159"/>
        <v/>
      </c>
      <c r="DH121" s="156"/>
      <c r="DI121" s="152"/>
      <c r="DJ121" s="152"/>
      <c r="DK121" s="152"/>
      <c r="DL121" s="152"/>
      <c r="DM121" s="152"/>
    </row>
    <row r="122" spans="1:117" x14ac:dyDescent="0.25">
      <c r="A122" s="151" t="s">
        <v>221</v>
      </c>
      <c r="B122" s="151"/>
      <c r="C122" s="151" t="s">
        <v>218</v>
      </c>
      <c r="D122" s="151" t="s">
        <v>222</v>
      </c>
      <c r="E122" s="153" t="s">
        <v>223</v>
      </c>
      <c r="F122" s="154">
        <v>1945</v>
      </c>
      <c r="G122" s="154">
        <v>1948</v>
      </c>
      <c r="H122" s="134"/>
      <c r="I122" s="155" t="str">
        <f t="shared" ref="I122:Q122" si="178">IF(AND(I$5&gt;=$F54,I$5&lt;=$G54),I54,"")</f>
        <v/>
      </c>
      <c r="J122" s="155" t="str">
        <f t="shared" si="178"/>
        <v/>
      </c>
      <c r="K122" s="155" t="str">
        <f t="shared" si="178"/>
        <v/>
      </c>
      <c r="L122" s="155" t="str">
        <f t="shared" si="178"/>
        <v/>
      </c>
      <c r="M122" s="155" t="str">
        <f t="shared" si="178"/>
        <v/>
      </c>
      <c r="N122" s="155" t="str">
        <f t="shared" si="178"/>
        <v/>
      </c>
      <c r="O122" s="155" t="str">
        <f t="shared" si="178"/>
        <v/>
      </c>
      <c r="P122" s="155" t="str">
        <f t="shared" si="178"/>
        <v/>
      </c>
      <c r="Q122" s="155" t="str">
        <f t="shared" si="178"/>
        <v/>
      </c>
      <c r="R122" s="155" t="str">
        <f t="shared" ref="R122:AM122" si="179">IF(AND(R$5&gt;=$F54,R$5&lt;=$G54),R54,"")</f>
        <v/>
      </c>
      <c r="S122" s="155" t="str">
        <f t="shared" si="179"/>
        <v/>
      </c>
      <c r="T122" s="155" t="str">
        <f t="shared" si="179"/>
        <v/>
      </c>
      <c r="U122" s="155" t="str">
        <f t="shared" si="179"/>
        <v/>
      </c>
      <c r="V122" s="155" t="str">
        <f t="shared" si="179"/>
        <v/>
      </c>
      <c r="W122" s="155" t="str">
        <f t="shared" si="179"/>
        <v/>
      </c>
      <c r="X122" s="155" t="str">
        <f t="shared" si="179"/>
        <v/>
      </c>
      <c r="Y122" s="155" t="str">
        <f t="shared" si="179"/>
        <v/>
      </c>
      <c r="Z122" s="155" t="str">
        <f t="shared" si="179"/>
        <v/>
      </c>
      <c r="AA122" s="155" t="str">
        <f t="shared" si="179"/>
        <v/>
      </c>
      <c r="AB122" s="155" t="str">
        <f t="shared" si="179"/>
        <v/>
      </c>
      <c r="AC122" s="155" t="str">
        <f t="shared" si="179"/>
        <v/>
      </c>
      <c r="AD122" s="155" t="str">
        <f t="shared" si="179"/>
        <v/>
      </c>
      <c r="AE122" s="155" t="str">
        <f t="shared" si="179"/>
        <v/>
      </c>
      <c r="AF122" s="155" t="str">
        <f t="shared" si="179"/>
        <v/>
      </c>
      <c r="AG122" s="155" t="str">
        <f t="shared" si="179"/>
        <v/>
      </c>
      <c r="AH122" s="155" t="str">
        <f t="shared" si="179"/>
        <v/>
      </c>
      <c r="AI122" s="155" t="str">
        <f t="shared" si="179"/>
        <v/>
      </c>
      <c r="AJ122" s="155" t="str">
        <f t="shared" si="179"/>
        <v/>
      </c>
      <c r="AK122" s="155" t="str">
        <f t="shared" si="179"/>
        <v/>
      </c>
      <c r="AL122" s="155" t="str">
        <f t="shared" si="179"/>
        <v/>
      </c>
      <c r="AM122" s="155" t="str">
        <f t="shared" si="179"/>
        <v/>
      </c>
      <c r="AN122" s="155"/>
      <c r="AO122" s="155"/>
      <c r="AP122" s="155"/>
      <c r="AQ122" s="155"/>
      <c r="AR122" s="155" t="str">
        <f t="shared" ref="AR122:AX123" si="180">IF(AND(AR$5&gt;=$F54,AR$5&lt;=$G54),AR54,"")</f>
        <v/>
      </c>
      <c r="AS122" s="155" t="str">
        <f t="shared" si="180"/>
        <v/>
      </c>
      <c r="AT122" s="155" t="str">
        <f t="shared" si="180"/>
        <v/>
      </c>
      <c r="AU122" s="155" t="str">
        <f t="shared" si="180"/>
        <v/>
      </c>
      <c r="AV122" s="155" t="str">
        <f t="shared" si="180"/>
        <v/>
      </c>
      <c r="AW122" s="155" t="str">
        <f t="shared" si="180"/>
        <v/>
      </c>
      <c r="AX122" s="155" t="str">
        <f t="shared" si="180"/>
        <v/>
      </c>
      <c r="AY122" s="155" t="str">
        <f t="shared" si="167"/>
        <v/>
      </c>
      <c r="AZ122" s="155" t="str">
        <f t="shared" si="167"/>
        <v/>
      </c>
      <c r="BA122" s="155" t="str">
        <f t="shared" si="167"/>
        <v/>
      </c>
      <c r="BB122" s="155" t="str">
        <f t="shared" si="167"/>
        <v/>
      </c>
      <c r="BC122" s="155" t="str">
        <f t="shared" si="167"/>
        <v/>
      </c>
      <c r="BD122" s="155" t="str">
        <f t="shared" si="167"/>
        <v/>
      </c>
      <c r="BE122" s="155" t="str">
        <f t="shared" si="150"/>
        <v/>
      </c>
      <c r="BF122" s="155" t="str">
        <f t="shared" si="150"/>
        <v/>
      </c>
      <c r="BG122" s="155" t="str">
        <f t="shared" si="150"/>
        <v/>
      </c>
      <c r="BH122" s="155" t="str">
        <f t="shared" ref="BH122:CY122" si="181">IF(AND(BH$5&gt;=$F54,BH$5&lt;=$G54),BH54,"")</f>
        <v/>
      </c>
      <c r="BI122" s="155" t="str">
        <f t="shared" si="181"/>
        <v/>
      </c>
      <c r="BJ122" s="155" t="str">
        <f t="shared" si="181"/>
        <v/>
      </c>
      <c r="BK122" s="155" t="str">
        <f t="shared" si="181"/>
        <v/>
      </c>
      <c r="BL122" s="155" t="str">
        <f t="shared" si="181"/>
        <v/>
      </c>
      <c r="BM122" s="155" t="str">
        <f t="shared" si="181"/>
        <v/>
      </c>
      <c r="BN122" s="155" t="str">
        <f t="shared" si="181"/>
        <v/>
      </c>
      <c r="BO122" s="155" t="str">
        <f t="shared" si="181"/>
        <v/>
      </c>
      <c r="BP122" s="155" t="str">
        <f t="shared" si="181"/>
        <v/>
      </c>
      <c r="BQ122" s="155" t="str">
        <f t="shared" si="181"/>
        <v/>
      </c>
      <c r="BR122" s="155" t="str">
        <f t="shared" si="181"/>
        <v/>
      </c>
      <c r="BS122" s="155" t="str">
        <f t="shared" si="181"/>
        <v/>
      </c>
      <c r="BT122" s="155" t="str">
        <f t="shared" si="181"/>
        <v/>
      </c>
      <c r="BU122" s="155" t="str">
        <f t="shared" si="181"/>
        <v/>
      </c>
      <c r="BV122" s="155" t="str">
        <f t="shared" si="181"/>
        <v/>
      </c>
      <c r="BW122" s="155" t="str">
        <f t="shared" si="181"/>
        <v/>
      </c>
      <c r="BX122" s="155" t="str">
        <f t="shared" si="181"/>
        <v/>
      </c>
      <c r="BY122" s="155" t="str">
        <f t="shared" si="181"/>
        <v/>
      </c>
      <c r="BZ122" s="155" t="str">
        <f t="shared" si="181"/>
        <v/>
      </c>
      <c r="CA122" s="155" t="str">
        <f t="shared" si="181"/>
        <v/>
      </c>
      <c r="CB122" s="155" t="str">
        <f t="shared" si="181"/>
        <v/>
      </c>
      <c r="CC122" s="155" t="str">
        <f t="shared" si="181"/>
        <v/>
      </c>
      <c r="CD122" s="155" t="str">
        <f t="shared" si="181"/>
        <v/>
      </c>
      <c r="CE122" s="155" t="str">
        <f t="shared" si="181"/>
        <v/>
      </c>
      <c r="CF122" s="155" t="str">
        <f t="shared" si="181"/>
        <v/>
      </c>
      <c r="CG122" s="155" t="str">
        <f t="shared" si="181"/>
        <v/>
      </c>
      <c r="CH122" s="155" t="str">
        <f t="shared" si="181"/>
        <v/>
      </c>
      <c r="CI122" s="155" t="str">
        <f t="shared" si="181"/>
        <v/>
      </c>
      <c r="CJ122" s="155" t="str">
        <f t="shared" si="181"/>
        <v/>
      </c>
      <c r="CK122" s="155" t="str">
        <f t="shared" si="181"/>
        <v/>
      </c>
      <c r="CL122" s="155" t="str">
        <f t="shared" si="181"/>
        <v/>
      </c>
      <c r="CM122" s="155" t="str">
        <f t="shared" si="181"/>
        <v/>
      </c>
      <c r="CN122" s="155" t="str">
        <f t="shared" si="181"/>
        <v/>
      </c>
      <c r="CO122" s="155" t="str">
        <f t="shared" si="181"/>
        <v/>
      </c>
      <c r="CP122" s="155" t="str">
        <f t="shared" si="181"/>
        <v/>
      </c>
      <c r="CQ122" s="155" t="str">
        <f t="shared" si="181"/>
        <v/>
      </c>
      <c r="CR122" s="155" t="str">
        <f t="shared" si="181"/>
        <v/>
      </c>
      <c r="CS122" s="155" t="str">
        <f t="shared" si="181"/>
        <v/>
      </c>
      <c r="CT122" s="155" t="str">
        <f t="shared" si="181"/>
        <v/>
      </c>
      <c r="CU122" s="155" t="str">
        <f t="shared" si="181"/>
        <v/>
      </c>
      <c r="CV122" s="155" t="str">
        <f t="shared" si="181"/>
        <v/>
      </c>
      <c r="CW122" s="155" t="str">
        <f t="shared" si="181"/>
        <v/>
      </c>
      <c r="CX122" s="155" t="str">
        <f t="shared" si="181"/>
        <v/>
      </c>
      <c r="CY122" s="155" t="str">
        <f t="shared" si="181"/>
        <v/>
      </c>
      <c r="CZ122" s="155" t="str">
        <f t="shared" si="162"/>
        <v/>
      </c>
      <c r="DA122" s="155" t="str">
        <f t="shared" si="162"/>
        <v/>
      </c>
      <c r="DB122" s="155" t="str">
        <f t="shared" si="162"/>
        <v/>
      </c>
      <c r="DC122" s="155" t="str">
        <f t="shared" si="162"/>
        <v/>
      </c>
      <c r="DD122" s="155" t="str">
        <f t="shared" si="162"/>
        <v/>
      </c>
      <c r="DE122" s="155" t="str">
        <f t="shared" si="162"/>
        <v/>
      </c>
      <c r="DF122" s="155" t="str">
        <f t="shared" si="159"/>
        <v/>
      </c>
      <c r="DG122" s="155" t="str">
        <f t="shared" si="159"/>
        <v/>
      </c>
      <c r="DH122" s="156"/>
      <c r="DI122" s="152"/>
      <c r="DJ122" s="152"/>
      <c r="DK122" s="152"/>
      <c r="DL122" s="152"/>
      <c r="DM122" s="152"/>
    </row>
    <row r="123" spans="1:117" x14ac:dyDescent="0.25">
      <c r="A123" s="151" t="s">
        <v>224</v>
      </c>
      <c r="B123" s="151"/>
      <c r="C123" s="151" t="s">
        <v>225</v>
      </c>
      <c r="D123" s="151" t="s">
        <v>226</v>
      </c>
      <c r="E123" s="153" t="s">
        <v>227</v>
      </c>
      <c r="F123" s="154">
        <v>1966</v>
      </c>
      <c r="G123" s="154">
        <v>1972</v>
      </c>
      <c r="H123" s="134"/>
      <c r="I123" s="155" t="str">
        <f t="shared" ref="I123:Q123" si="182">IF(AND(I$5&gt;=$F55,I$5&lt;=$G55),I55,"")</f>
        <v/>
      </c>
      <c r="J123" s="155" t="str">
        <f t="shared" si="182"/>
        <v/>
      </c>
      <c r="K123" s="155" t="str">
        <f t="shared" si="182"/>
        <v/>
      </c>
      <c r="L123" s="155" t="str">
        <f t="shared" si="182"/>
        <v/>
      </c>
      <c r="M123" s="155" t="str">
        <f t="shared" si="182"/>
        <v/>
      </c>
      <c r="N123" s="155" t="str">
        <f t="shared" si="182"/>
        <v/>
      </c>
      <c r="O123" s="155" t="str">
        <f t="shared" si="182"/>
        <v/>
      </c>
      <c r="P123" s="155" t="str">
        <f t="shared" si="182"/>
        <v/>
      </c>
      <c r="Q123" s="155" t="str">
        <f t="shared" si="182"/>
        <v/>
      </c>
      <c r="R123" s="155" t="str">
        <f t="shared" ref="R123:AM123" si="183">IF(AND(R$5&gt;=$F55,R$5&lt;=$G55),R55,"")</f>
        <v/>
      </c>
      <c r="S123" s="155" t="str">
        <f t="shared" si="183"/>
        <v/>
      </c>
      <c r="T123" s="155" t="str">
        <f t="shared" si="183"/>
        <v/>
      </c>
      <c r="U123" s="155" t="str">
        <f t="shared" si="183"/>
        <v/>
      </c>
      <c r="V123" s="155" t="str">
        <f t="shared" si="183"/>
        <v/>
      </c>
      <c r="W123" s="155" t="str">
        <f t="shared" si="183"/>
        <v/>
      </c>
      <c r="X123" s="155" t="str">
        <f t="shared" si="183"/>
        <v/>
      </c>
      <c r="Y123" s="155" t="str">
        <f t="shared" si="183"/>
        <v/>
      </c>
      <c r="Z123" s="155" t="str">
        <f t="shared" si="183"/>
        <v/>
      </c>
      <c r="AA123" s="155" t="str">
        <f t="shared" si="183"/>
        <v/>
      </c>
      <c r="AB123" s="155" t="str">
        <f t="shared" si="183"/>
        <v/>
      </c>
      <c r="AC123" s="155" t="str">
        <f t="shared" si="183"/>
        <v/>
      </c>
      <c r="AD123" s="155" t="str">
        <f t="shared" si="183"/>
        <v/>
      </c>
      <c r="AE123" s="155" t="str">
        <f t="shared" si="183"/>
        <v/>
      </c>
      <c r="AF123" s="155" t="str">
        <f t="shared" si="183"/>
        <v/>
      </c>
      <c r="AG123" s="155" t="str">
        <f t="shared" si="183"/>
        <v/>
      </c>
      <c r="AH123" s="155" t="str">
        <f t="shared" si="183"/>
        <v/>
      </c>
      <c r="AI123" s="155" t="str">
        <f t="shared" si="183"/>
        <v/>
      </c>
      <c r="AJ123" s="155" t="str">
        <f t="shared" si="183"/>
        <v/>
      </c>
      <c r="AK123" s="155" t="str">
        <f t="shared" si="183"/>
        <v/>
      </c>
      <c r="AL123" s="155" t="str">
        <f t="shared" si="183"/>
        <v/>
      </c>
      <c r="AM123" s="155" t="str">
        <f t="shared" si="183"/>
        <v/>
      </c>
      <c r="AN123" s="155" t="str">
        <f>IF(AND(AN$5&gt;=$F55,AN$5&lt;=$G55),AN55,"")</f>
        <v/>
      </c>
      <c r="AO123" s="155" t="str">
        <f>IF(AND(AO$5&gt;=$F55,AO$5&lt;=$G55),AO55,"")</f>
        <v/>
      </c>
      <c r="AP123" s="155" t="str">
        <f>IF(AND(AP$5&gt;=$F55,AP$5&lt;=$G55),AP55,"")</f>
        <v/>
      </c>
      <c r="AQ123" s="155" t="str">
        <f>IF(AND(AQ$5&gt;=$F55,AQ$5&lt;=$G55),AQ55,"")</f>
        <v/>
      </c>
      <c r="AR123" s="155" t="str">
        <f t="shared" si="180"/>
        <v/>
      </c>
      <c r="AS123" s="155" t="str">
        <f t="shared" si="180"/>
        <v/>
      </c>
      <c r="AT123" s="155" t="str">
        <f t="shared" si="180"/>
        <v/>
      </c>
      <c r="AU123" s="155" t="str">
        <f t="shared" si="180"/>
        <v/>
      </c>
      <c r="AV123" s="155" t="str">
        <f t="shared" si="180"/>
        <v/>
      </c>
      <c r="AW123" s="155" t="str">
        <f t="shared" si="180"/>
        <v/>
      </c>
      <c r="AX123" s="155" t="str">
        <f t="shared" si="180"/>
        <v/>
      </c>
      <c r="AY123" s="155" t="str">
        <f t="shared" si="167"/>
        <v/>
      </c>
      <c r="AZ123" s="155" t="str">
        <f t="shared" si="167"/>
        <v/>
      </c>
      <c r="BA123" s="155" t="str">
        <f t="shared" si="167"/>
        <v/>
      </c>
      <c r="BB123" s="155" t="str">
        <f t="shared" si="167"/>
        <v/>
      </c>
      <c r="BC123" s="155" t="str">
        <f t="shared" si="167"/>
        <v/>
      </c>
      <c r="BD123" s="155" t="str">
        <f t="shared" si="167"/>
        <v/>
      </c>
      <c r="BE123" s="155" t="str">
        <f t="shared" si="150"/>
        <v/>
      </c>
      <c r="BF123" s="155" t="str">
        <f t="shared" si="150"/>
        <v/>
      </c>
      <c r="BG123" s="155" t="str">
        <f t="shared" si="150"/>
        <v/>
      </c>
      <c r="BH123" s="155" t="str">
        <f t="shared" ref="BH123:CY123" si="184">IF(AND(BH$5&gt;=$F55,BH$5&lt;=$G55),BH55,"")</f>
        <v/>
      </c>
      <c r="BI123" s="155">
        <f t="shared" si="184"/>
        <v>1.0035097981866044</v>
      </c>
      <c r="BJ123" s="155">
        <f t="shared" si="184"/>
        <v>1.0015311004784688</v>
      </c>
      <c r="BK123" s="155">
        <f t="shared" si="184"/>
        <v>1.114977823268509</v>
      </c>
      <c r="BL123" s="155">
        <f t="shared" si="184"/>
        <v>1.2346304774362329</v>
      </c>
      <c r="BM123" s="155">
        <f t="shared" si="184"/>
        <v>1.3918474687705458</v>
      </c>
      <c r="BN123" s="155">
        <f t="shared" si="184"/>
        <v>1.3503722794959907</v>
      </c>
      <c r="BO123" s="155">
        <f t="shared" si="184"/>
        <v>1.356085738905644</v>
      </c>
      <c r="BP123" s="155" t="str">
        <f t="shared" si="184"/>
        <v/>
      </c>
      <c r="BQ123" s="155" t="str">
        <f t="shared" si="184"/>
        <v/>
      </c>
      <c r="BR123" s="155" t="str">
        <f t="shared" si="184"/>
        <v/>
      </c>
      <c r="BS123" s="155" t="str">
        <f t="shared" si="184"/>
        <v/>
      </c>
      <c r="BT123" s="155" t="str">
        <f t="shared" si="184"/>
        <v/>
      </c>
      <c r="BU123" s="155" t="str">
        <f t="shared" si="184"/>
        <v/>
      </c>
      <c r="BV123" s="155" t="str">
        <f t="shared" si="184"/>
        <v/>
      </c>
      <c r="BW123" s="155" t="str">
        <f t="shared" si="184"/>
        <v/>
      </c>
      <c r="BX123" s="155" t="str">
        <f t="shared" si="184"/>
        <v/>
      </c>
      <c r="BY123" s="155" t="str">
        <f t="shared" si="184"/>
        <v/>
      </c>
      <c r="BZ123" s="155" t="str">
        <f t="shared" si="184"/>
        <v/>
      </c>
      <c r="CA123" s="155" t="str">
        <f t="shared" si="184"/>
        <v/>
      </c>
      <c r="CB123" s="155" t="str">
        <f t="shared" si="184"/>
        <v/>
      </c>
      <c r="CC123" s="155" t="str">
        <f t="shared" si="184"/>
        <v/>
      </c>
      <c r="CD123" s="155" t="str">
        <f t="shared" si="184"/>
        <v/>
      </c>
      <c r="CE123" s="155" t="str">
        <f t="shared" si="184"/>
        <v/>
      </c>
      <c r="CF123" s="155" t="str">
        <f t="shared" si="184"/>
        <v/>
      </c>
      <c r="CG123" s="155" t="str">
        <f t="shared" si="184"/>
        <v/>
      </c>
      <c r="CH123" s="155" t="str">
        <f t="shared" si="184"/>
        <v/>
      </c>
      <c r="CI123" s="155" t="str">
        <f t="shared" si="184"/>
        <v/>
      </c>
      <c r="CJ123" s="155" t="str">
        <f t="shared" si="184"/>
        <v/>
      </c>
      <c r="CK123" s="155" t="str">
        <f t="shared" si="184"/>
        <v/>
      </c>
      <c r="CL123" s="155" t="str">
        <f t="shared" si="184"/>
        <v/>
      </c>
      <c r="CM123" s="155" t="str">
        <f t="shared" si="184"/>
        <v/>
      </c>
      <c r="CN123" s="155" t="str">
        <f t="shared" si="184"/>
        <v/>
      </c>
      <c r="CO123" s="155" t="str">
        <f t="shared" si="184"/>
        <v/>
      </c>
      <c r="CP123" s="155" t="str">
        <f t="shared" si="184"/>
        <v/>
      </c>
      <c r="CQ123" s="155" t="str">
        <f t="shared" si="184"/>
        <v/>
      </c>
      <c r="CR123" s="155" t="str">
        <f t="shared" si="184"/>
        <v/>
      </c>
      <c r="CS123" s="155" t="str">
        <f t="shared" si="184"/>
        <v/>
      </c>
      <c r="CT123" s="155" t="str">
        <f t="shared" si="184"/>
        <v/>
      </c>
      <c r="CU123" s="155" t="str">
        <f t="shared" si="184"/>
        <v/>
      </c>
      <c r="CV123" s="155" t="str">
        <f t="shared" si="184"/>
        <v/>
      </c>
      <c r="CW123" s="155" t="str">
        <f t="shared" si="184"/>
        <v/>
      </c>
      <c r="CX123" s="155" t="str">
        <f t="shared" si="184"/>
        <v/>
      </c>
      <c r="CY123" s="155" t="str">
        <f t="shared" si="184"/>
        <v/>
      </c>
      <c r="CZ123" s="155" t="str">
        <f t="shared" si="162"/>
        <v/>
      </c>
      <c r="DA123" s="155" t="str">
        <f t="shared" si="162"/>
        <v/>
      </c>
      <c r="DB123" s="155" t="str">
        <f t="shared" si="162"/>
        <v/>
      </c>
      <c r="DC123" s="155" t="str">
        <f t="shared" si="162"/>
        <v/>
      </c>
      <c r="DD123" s="155" t="str">
        <f t="shared" si="162"/>
        <v/>
      </c>
      <c r="DE123" s="155" t="str">
        <f t="shared" si="162"/>
        <v/>
      </c>
      <c r="DF123" s="155" t="str">
        <f t="shared" si="159"/>
        <v/>
      </c>
      <c r="DG123" s="155" t="str">
        <f t="shared" si="159"/>
        <v/>
      </c>
      <c r="DH123" s="156"/>
      <c r="DI123" s="152">
        <f t="shared" si="135"/>
        <v>1.3918474687705458</v>
      </c>
      <c r="DJ123" s="152">
        <f t="shared" si="136"/>
        <v>1.0015311004784688</v>
      </c>
      <c r="DK123" s="152">
        <f t="shared" si="137"/>
        <v>1.2075649552202852</v>
      </c>
      <c r="DL123" s="152">
        <f t="shared" si="138"/>
        <v>1.2346304774362329</v>
      </c>
      <c r="DM123" s="152">
        <f t="shared" si="139"/>
        <v>0.15574969651948764</v>
      </c>
    </row>
    <row r="124" spans="1:117" x14ac:dyDescent="0.25">
      <c r="A124" s="151" t="s">
        <v>228</v>
      </c>
      <c r="B124" s="151" t="s">
        <v>229</v>
      </c>
      <c r="C124" s="151" t="s">
        <v>230</v>
      </c>
      <c r="D124" s="151" t="s">
        <v>231</v>
      </c>
      <c r="E124" s="153" t="s">
        <v>232</v>
      </c>
      <c r="F124" s="154">
        <v>1921</v>
      </c>
      <c r="G124" s="154">
        <v>1958</v>
      </c>
      <c r="H124" s="134"/>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t="str">
        <f t="shared" ref="BB124:BD127" si="185">IF(AND(BB$5&gt;=$F56,BB$5&lt;=$G56),BB56,"")</f>
        <v/>
      </c>
      <c r="BC124" s="155" t="str">
        <f t="shared" si="185"/>
        <v/>
      </c>
      <c r="BD124" s="155" t="str">
        <f t="shared" si="185"/>
        <v/>
      </c>
      <c r="BE124" s="155" t="str">
        <f t="shared" si="150"/>
        <v/>
      </c>
      <c r="BF124" s="155" t="str">
        <f t="shared" si="150"/>
        <v/>
      </c>
      <c r="BG124" s="155" t="str">
        <f t="shared" si="150"/>
        <v/>
      </c>
      <c r="BH124" s="155" t="str">
        <f t="shared" ref="BH124:CY124" si="186">IF(AND(BH$5&gt;=$F56,BH$5&lt;=$G56),BH56,"")</f>
        <v/>
      </c>
      <c r="BI124" s="155" t="str">
        <f t="shared" si="186"/>
        <v/>
      </c>
      <c r="BJ124" s="155" t="str">
        <f t="shared" si="186"/>
        <v/>
      </c>
      <c r="BK124" s="155" t="str">
        <f t="shared" si="186"/>
        <v/>
      </c>
      <c r="BL124" s="155" t="str">
        <f t="shared" si="186"/>
        <v/>
      </c>
      <c r="BM124" s="155" t="str">
        <f t="shared" si="186"/>
        <v/>
      </c>
      <c r="BN124" s="155" t="str">
        <f t="shared" si="186"/>
        <v/>
      </c>
      <c r="BO124" s="155" t="str">
        <f t="shared" si="186"/>
        <v/>
      </c>
      <c r="BP124" s="155" t="str">
        <f t="shared" si="186"/>
        <v/>
      </c>
      <c r="BQ124" s="155" t="str">
        <f t="shared" si="186"/>
        <v/>
      </c>
      <c r="BR124" s="155" t="str">
        <f t="shared" si="186"/>
        <v/>
      </c>
      <c r="BS124" s="155" t="str">
        <f t="shared" si="186"/>
        <v/>
      </c>
      <c r="BT124" s="155" t="str">
        <f t="shared" si="186"/>
        <v/>
      </c>
      <c r="BU124" s="155" t="str">
        <f t="shared" si="186"/>
        <v/>
      </c>
      <c r="BV124" s="155" t="str">
        <f t="shared" si="186"/>
        <v/>
      </c>
      <c r="BW124" s="155" t="str">
        <f t="shared" si="186"/>
        <v/>
      </c>
      <c r="BX124" s="155" t="str">
        <f t="shared" si="186"/>
        <v/>
      </c>
      <c r="BY124" s="155" t="str">
        <f t="shared" si="186"/>
        <v/>
      </c>
      <c r="BZ124" s="155" t="str">
        <f t="shared" si="186"/>
        <v/>
      </c>
      <c r="CA124" s="155" t="str">
        <f t="shared" si="186"/>
        <v/>
      </c>
      <c r="CB124" s="155" t="str">
        <f t="shared" si="186"/>
        <v/>
      </c>
      <c r="CC124" s="155" t="str">
        <f t="shared" si="186"/>
        <v/>
      </c>
      <c r="CD124" s="155" t="str">
        <f t="shared" si="186"/>
        <v/>
      </c>
      <c r="CE124" s="155" t="str">
        <f t="shared" si="186"/>
        <v/>
      </c>
      <c r="CF124" s="155" t="str">
        <f t="shared" si="186"/>
        <v/>
      </c>
      <c r="CG124" s="155" t="str">
        <f t="shared" si="186"/>
        <v/>
      </c>
      <c r="CH124" s="155" t="str">
        <f t="shared" si="186"/>
        <v/>
      </c>
      <c r="CI124" s="155" t="str">
        <f t="shared" si="186"/>
        <v/>
      </c>
      <c r="CJ124" s="155" t="str">
        <f t="shared" si="186"/>
        <v/>
      </c>
      <c r="CK124" s="155" t="str">
        <f t="shared" si="186"/>
        <v/>
      </c>
      <c r="CL124" s="155" t="str">
        <f t="shared" si="186"/>
        <v/>
      </c>
      <c r="CM124" s="155" t="str">
        <f t="shared" si="186"/>
        <v/>
      </c>
      <c r="CN124" s="155" t="str">
        <f t="shared" si="186"/>
        <v/>
      </c>
      <c r="CO124" s="155" t="str">
        <f t="shared" si="186"/>
        <v/>
      </c>
      <c r="CP124" s="155" t="str">
        <f t="shared" si="186"/>
        <v/>
      </c>
      <c r="CQ124" s="155" t="str">
        <f t="shared" si="186"/>
        <v/>
      </c>
      <c r="CR124" s="155" t="str">
        <f t="shared" si="186"/>
        <v/>
      </c>
      <c r="CS124" s="155" t="str">
        <f t="shared" si="186"/>
        <v/>
      </c>
      <c r="CT124" s="155" t="str">
        <f t="shared" si="186"/>
        <v/>
      </c>
      <c r="CU124" s="155" t="str">
        <f t="shared" si="186"/>
        <v/>
      </c>
      <c r="CV124" s="155" t="str">
        <f t="shared" si="186"/>
        <v/>
      </c>
      <c r="CW124" s="155" t="str">
        <f t="shared" si="186"/>
        <v/>
      </c>
      <c r="CX124" s="155" t="str">
        <f t="shared" si="186"/>
        <v/>
      </c>
      <c r="CY124" s="155" t="str">
        <f t="shared" si="186"/>
        <v/>
      </c>
      <c r="CZ124" s="155" t="str">
        <f t="shared" ref="CZ124:DE133" si="187">IF(AND(CZ$5&gt;=$F56,CZ$5&lt;=$G56),CZ56,"")</f>
        <v/>
      </c>
      <c r="DA124" s="155" t="str">
        <f t="shared" si="187"/>
        <v/>
      </c>
      <c r="DB124" s="155" t="str">
        <f t="shared" si="187"/>
        <v/>
      </c>
      <c r="DC124" s="155" t="str">
        <f t="shared" si="187"/>
        <v/>
      </c>
      <c r="DD124" s="155" t="str">
        <f t="shared" si="187"/>
        <v/>
      </c>
      <c r="DE124" s="155" t="str">
        <f t="shared" si="187"/>
        <v/>
      </c>
      <c r="DF124" s="155" t="str">
        <f t="shared" si="159"/>
        <v/>
      </c>
      <c r="DG124" s="155" t="str">
        <f t="shared" si="159"/>
        <v/>
      </c>
      <c r="DH124" s="156"/>
      <c r="DI124" s="152"/>
      <c r="DJ124" s="152"/>
      <c r="DK124" s="152"/>
      <c r="DL124" s="152"/>
      <c r="DM124" s="152"/>
    </row>
    <row r="125" spans="1:117" x14ac:dyDescent="0.25">
      <c r="A125" s="151" t="s">
        <v>233</v>
      </c>
      <c r="B125" s="151"/>
      <c r="C125" s="151" t="s">
        <v>234</v>
      </c>
      <c r="D125" s="151" t="s">
        <v>235</v>
      </c>
      <c r="E125" s="153" t="s">
        <v>236</v>
      </c>
      <c r="F125" s="154">
        <v>1914</v>
      </c>
      <c r="G125" s="154">
        <v>1977</v>
      </c>
      <c r="H125" s="134"/>
      <c r="I125" s="155"/>
      <c r="J125" s="155"/>
      <c r="K125" s="155"/>
      <c r="L125" s="155"/>
      <c r="M125" s="155"/>
      <c r="N125" s="155"/>
      <c r="O125" s="155"/>
      <c r="P125" s="155"/>
      <c r="Q125" s="155"/>
      <c r="R125" s="155"/>
      <c r="S125" s="155"/>
      <c r="T125" s="155"/>
      <c r="U125" s="155"/>
      <c r="V125" s="155"/>
      <c r="W125" s="155"/>
      <c r="X125" s="155"/>
      <c r="Y125" s="155">
        <f t="shared" ref="Y125:AF126" si="188">IF(AND(Y$5&gt;=$F57,Y$5&lt;=$G57),Y57,"")</f>
        <v>1</v>
      </c>
      <c r="Z125" s="155">
        <f t="shared" si="188"/>
        <v>1</v>
      </c>
      <c r="AA125" s="155">
        <f t="shared" si="188"/>
        <v>1</v>
      </c>
      <c r="AB125" s="155">
        <f t="shared" si="188"/>
        <v>1</v>
      </c>
      <c r="AC125" s="155">
        <f t="shared" si="188"/>
        <v>1</v>
      </c>
      <c r="AD125" s="155">
        <f t="shared" si="188"/>
        <v>1</v>
      </c>
      <c r="AE125" s="155">
        <f t="shared" si="188"/>
        <v>1</v>
      </c>
      <c r="AF125" s="155">
        <f t="shared" si="188"/>
        <v>1</v>
      </c>
      <c r="AG125" s="155"/>
      <c r="AH125" s="155"/>
      <c r="AI125" s="155"/>
      <c r="AJ125" s="155"/>
      <c r="AK125" s="155"/>
      <c r="AL125" s="155"/>
      <c r="AM125" s="155"/>
      <c r="AN125" s="155"/>
      <c r="AO125" s="155">
        <f t="shared" ref="AO125:AR127" si="189">IF(AND(AO$5&gt;=$F57,AO$5&lt;=$G57),AO57,"")</f>
        <v>1</v>
      </c>
      <c r="AP125" s="155">
        <f t="shared" si="189"/>
        <v>1</v>
      </c>
      <c r="AQ125" s="155">
        <f t="shared" si="189"/>
        <v>0.98771992866020297</v>
      </c>
      <c r="AR125" s="155">
        <f t="shared" si="189"/>
        <v>1</v>
      </c>
      <c r="AS125" s="155"/>
      <c r="AT125" s="155"/>
      <c r="AU125" s="155">
        <f t="shared" ref="AU125:BA127" si="190">IF(AND(AU$5&gt;=$F57,AU$5&lt;=$G57),AU57,"")</f>
        <v>1.2232957544488621</v>
      </c>
      <c r="AV125" s="155">
        <f t="shared" si="190"/>
        <v>0.94664744277379098</v>
      </c>
      <c r="AW125" s="155">
        <f t="shared" si="190"/>
        <v>1.0269349978698212</v>
      </c>
      <c r="AX125" s="155">
        <f t="shared" si="190"/>
        <v>0.9533745502558113</v>
      </c>
      <c r="AY125" s="155">
        <f t="shared" si="190"/>
        <v>1.1770340855904866</v>
      </c>
      <c r="AZ125" s="155">
        <f t="shared" si="190"/>
        <v>1.038965953604664</v>
      </c>
      <c r="BA125" s="155">
        <f t="shared" si="190"/>
        <v>1.0875996430104742</v>
      </c>
      <c r="BB125" s="155">
        <f t="shared" si="185"/>
        <v>1.1137507799265489</v>
      </c>
      <c r="BC125" s="155">
        <f t="shared" si="185"/>
        <v>1.0788058896923689</v>
      </c>
      <c r="BD125" s="155">
        <f t="shared" si="185"/>
        <v>1.0683972342613672</v>
      </c>
      <c r="BE125" s="155">
        <f t="shared" si="150"/>
        <v>1.1725535728691421</v>
      </c>
      <c r="BF125" s="155">
        <f t="shared" si="150"/>
        <v>1.196019615815114</v>
      </c>
      <c r="BG125" s="155">
        <f t="shared" si="150"/>
        <v>1.1172070297786485</v>
      </c>
      <c r="BH125" s="155">
        <f t="shared" ref="BH125:BM127" si="191">IF(AND(BH$5&gt;=$F57,BH$5&lt;=$G57),BH57,"")</f>
        <v>1.1862836466149125</v>
      </c>
      <c r="BI125" s="155">
        <f t="shared" si="191"/>
        <v>1.2086205228528595</v>
      </c>
      <c r="BJ125" s="155">
        <f t="shared" si="191"/>
        <v>1.1791275991933181</v>
      </c>
      <c r="BK125" s="155">
        <f t="shared" si="191"/>
        <v>0.93332948852229303</v>
      </c>
      <c r="BL125" s="155">
        <f t="shared" si="191"/>
        <v>0.9597130056432801</v>
      </c>
      <c r="BM125" s="155">
        <f t="shared" si="191"/>
        <v>0.96658238861569024</v>
      </c>
      <c r="BN125" s="155"/>
      <c r="BO125" s="155">
        <f t="shared" ref="BO125:CY125" si="192">IF(AND(BO$5&gt;=$F57,BO$5&lt;=$G57),BO57,"")</f>
        <v>0.96721806750176942</v>
      </c>
      <c r="BP125" s="155">
        <f t="shared" si="192"/>
        <v>0.90674356432706615</v>
      </c>
      <c r="BQ125" s="155">
        <f t="shared" si="192"/>
        <v>0.90718044163830192</v>
      </c>
      <c r="BR125" s="155">
        <f t="shared" si="192"/>
        <v>1.072289156626506</v>
      </c>
      <c r="BS125" s="155">
        <f t="shared" si="192"/>
        <v>0.95783132530120474</v>
      </c>
      <c r="BT125" s="155">
        <f t="shared" si="192"/>
        <v>1.1347517730496455</v>
      </c>
      <c r="BU125" s="155" t="str">
        <f t="shared" si="192"/>
        <v/>
      </c>
      <c r="BV125" s="155" t="str">
        <f t="shared" si="192"/>
        <v/>
      </c>
      <c r="BW125" s="155" t="str">
        <f t="shared" si="192"/>
        <v/>
      </c>
      <c r="BX125" s="155" t="str">
        <f t="shared" si="192"/>
        <v/>
      </c>
      <c r="BY125" s="155" t="str">
        <f t="shared" si="192"/>
        <v/>
      </c>
      <c r="BZ125" s="155" t="str">
        <f t="shared" si="192"/>
        <v/>
      </c>
      <c r="CA125" s="155" t="str">
        <f t="shared" si="192"/>
        <v/>
      </c>
      <c r="CB125" s="155" t="str">
        <f t="shared" si="192"/>
        <v/>
      </c>
      <c r="CC125" s="155" t="str">
        <f t="shared" si="192"/>
        <v/>
      </c>
      <c r="CD125" s="155" t="str">
        <f t="shared" si="192"/>
        <v/>
      </c>
      <c r="CE125" s="155" t="str">
        <f t="shared" si="192"/>
        <v/>
      </c>
      <c r="CF125" s="155" t="str">
        <f t="shared" si="192"/>
        <v/>
      </c>
      <c r="CG125" s="155" t="str">
        <f t="shared" si="192"/>
        <v/>
      </c>
      <c r="CH125" s="155" t="str">
        <f t="shared" si="192"/>
        <v/>
      </c>
      <c r="CI125" s="155" t="str">
        <f t="shared" si="192"/>
        <v/>
      </c>
      <c r="CJ125" s="155" t="str">
        <f t="shared" si="192"/>
        <v/>
      </c>
      <c r="CK125" s="155" t="str">
        <f t="shared" si="192"/>
        <v/>
      </c>
      <c r="CL125" s="155" t="str">
        <f t="shared" si="192"/>
        <v/>
      </c>
      <c r="CM125" s="155" t="str">
        <f t="shared" si="192"/>
        <v/>
      </c>
      <c r="CN125" s="155" t="str">
        <f t="shared" si="192"/>
        <v/>
      </c>
      <c r="CO125" s="155" t="str">
        <f t="shared" si="192"/>
        <v/>
      </c>
      <c r="CP125" s="155" t="str">
        <f t="shared" si="192"/>
        <v/>
      </c>
      <c r="CQ125" s="155" t="str">
        <f t="shared" si="192"/>
        <v/>
      </c>
      <c r="CR125" s="155" t="str">
        <f t="shared" si="192"/>
        <v/>
      </c>
      <c r="CS125" s="155" t="str">
        <f t="shared" si="192"/>
        <v/>
      </c>
      <c r="CT125" s="155" t="str">
        <f t="shared" si="192"/>
        <v/>
      </c>
      <c r="CU125" s="155" t="str">
        <f t="shared" si="192"/>
        <v/>
      </c>
      <c r="CV125" s="155" t="str">
        <f t="shared" si="192"/>
        <v/>
      </c>
      <c r="CW125" s="155" t="str">
        <f t="shared" si="192"/>
        <v/>
      </c>
      <c r="CX125" s="155" t="str">
        <f t="shared" si="192"/>
        <v/>
      </c>
      <c r="CY125" s="155" t="str">
        <f t="shared" si="192"/>
        <v/>
      </c>
      <c r="CZ125" s="155" t="str">
        <f t="shared" si="187"/>
        <v/>
      </c>
      <c r="DA125" s="155" t="str">
        <f t="shared" si="187"/>
        <v/>
      </c>
      <c r="DB125" s="155" t="str">
        <f t="shared" si="187"/>
        <v/>
      </c>
      <c r="DC125" s="155" t="str">
        <f t="shared" si="187"/>
        <v/>
      </c>
      <c r="DD125" s="155" t="str">
        <f t="shared" si="187"/>
        <v/>
      </c>
      <c r="DE125" s="155" t="str">
        <f t="shared" si="187"/>
        <v/>
      </c>
      <c r="DF125" s="155" t="str">
        <f t="shared" si="159"/>
        <v/>
      </c>
      <c r="DG125" s="155" t="str">
        <f t="shared" si="159"/>
        <v/>
      </c>
      <c r="DH125" s="156"/>
      <c r="DI125" s="152">
        <f t="shared" si="135"/>
        <v>1.2232957544488621</v>
      </c>
      <c r="DJ125" s="152">
        <f t="shared" si="136"/>
        <v>0.90674356432706615</v>
      </c>
      <c r="DK125" s="152">
        <f t="shared" si="137"/>
        <v>1.0423777691471394</v>
      </c>
      <c r="DL125" s="152">
        <f t="shared" si="138"/>
        <v>1</v>
      </c>
      <c r="DM125" s="152">
        <f t="shared" si="139"/>
        <v>8.9541103780389597E-2</v>
      </c>
    </row>
    <row r="126" spans="1:117" x14ac:dyDescent="0.25">
      <c r="A126" s="151" t="s">
        <v>237</v>
      </c>
      <c r="B126" s="151"/>
      <c r="C126" s="151" t="s">
        <v>133</v>
      </c>
      <c r="D126" s="151" t="s">
        <v>129</v>
      </c>
      <c r="E126" s="153" t="s">
        <v>238</v>
      </c>
      <c r="F126" s="154">
        <v>1913</v>
      </c>
      <c r="G126" s="154">
        <v>1963</v>
      </c>
      <c r="H126" s="134"/>
      <c r="I126" s="155">
        <f t="shared" ref="I126:X126" si="193">IF(AND(I$5&gt;=$F58,I$5&lt;=$G58),I58,"")</f>
        <v>0.77618362770800631</v>
      </c>
      <c r="J126" s="155">
        <f t="shared" si="193"/>
        <v>0.72810521886878155</v>
      </c>
      <c r="K126" s="155">
        <f t="shared" si="193"/>
        <v>1.0300280976000273</v>
      </c>
      <c r="L126" s="155">
        <f t="shared" si="193"/>
        <v>1.1146439765928389</v>
      </c>
      <c r="M126" s="155">
        <f t="shared" si="193"/>
        <v>1.2347503107242706</v>
      </c>
      <c r="N126" s="155">
        <f t="shared" si="193"/>
        <v>1.1848450835468771</v>
      </c>
      <c r="O126" s="155">
        <f t="shared" si="193"/>
        <v>1.0191524402031957</v>
      </c>
      <c r="P126" s="155">
        <f t="shared" si="193"/>
        <v>0.81048036757774078</v>
      </c>
      <c r="Q126" s="155">
        <f t="shared" si="193"/>
        <v>0.90551569054195324</v>
      </c>
      <c r="R126" s="155">
        <f t="shared" si="193"/>
        <v>0.95333869053055909</v>
      </c>
      <c r="S126" s="155">
        <f t="shared" si="193"/>
        <v>0.9795232281184465</v>
      </c>
      <c r="T126" s="155">
        <f t="shared" si="193"/>
        <v>0.97456692515059207</v>
      </c>
      <c r="U126" s="155">
        <f t="shared" si="193"/>
        <v>0.97889782561950889</v>
      </c>
      <c r="V126" s="155">
        <f t="shared" si="193"/>
        <v>0.99886508697593646</v>
      </c>
      <c r="W126" s="155">
        <f t="shared" si="193"/>
        <v>1.0380548567164913</v>
      </c>
      <c r="X126" s="155">
        <f t="shared" si="193"/>
        <v>1.0407807210973328</v>
      </c>
      <c r="Y126" s="155">
        <f t="shared" si="188"/>
        <v>1.0337634507934068</v>
      </c>
      <c r="Z126" s="155">
        <f t="shared" si="188"/>
        <v>1.0674131026526947</v>
      </c>
      <c r="AA126" s="155">
        <f t="shared" si="188"/>
        <v>1.1240424925058317</v>
      </c>
      <c r="AB126" s="155">
        <f t="shared" si="188"/>
        <v>1.1428647874732882</v>
      </c>
      <c r="AC126" s="155">
        <f t="shared" si="188"/>
        <v>1.1817810804675857</v>
      </c>
      <c r="AD126" s="155">
        <f t="shared" si="188"/>
        <v>1.1968176065508145</v>
      </c>
      <c r="AE126" s="155">
        <f t="shared" si="188"/>
        <v>1.1331149687494604</v>
      </c>
      <c r="AF126" s="155">
        <f t="shared" si="188"/>
        <v>1.0432877552164621</v>
      </c>
      <c r="AG126" s="155">
        <f t="shared" ref="AG126:AN126" si="194">IF(AND(AG$5&gt;=$F58,AG$5&lt;=$G58),AG58,"")</f>
        <v>1.0961924609142231</v>
      </c>
      <c r="AH126" s="155">
        <f t="shared" si="194"/>
        <v>1.088728784729412</v>
      </c>
      <c r="AI126" s="155">
        <f t="shared" si="194"/>
        <v>1.1331110354667595</v>
      </c>
      <c r="AJ126" s="155">
        <f t="shared" si="194"/>
        <v>1.1816845912208609</v>
      </c>
      <c r="AK126" s="155">
        <f t="shared" si="194"/>
        <v>1.1526121651535299</v>
      </c>
      <c r="AL126" s="155">
        <f t="shared" si="194"/>
        <v>1.1240778182043212</v>
      </c>
      <c r="AM126" s="155">
        <f t="shared" si="194"/>
        <v>1.0498042438490214</v>
      </c>
      <c r="AN126" s="155">
        <f t="shared" si="194"/>
        <v>1.0655990395095194</v>
      </c>
      <c r="AO126" s="155">
        <f t="shared" si="189"/>
        <v>1.1147855439267123</v>
      </c>
      <c r="AP126" s="155">
        <f t="shared" si="189"/>
        <v>1.043733831465673</v>
      </c>
      <c r="AQ126" s="155">
        <f t="shared" si="189"/>
        <v>1.0410056654015609</v>
      </c>
      <c r="AR126" s="155">
        <f t="shared" si="189"/>
        <v>0.98107357921173299</v>
      </c>
      <c r="AS126" s="155">
        <f>IF(AND(AS$5&gt;=$F58,AS$5&lt;=$G58),AS58,"")</f>
        <v>1.0012438372550425</v>
      </c>
      <c r="AT126" s="155">
        <f>IF(AND(AT$5&gt;=$F58,AT$5&lt;=$G58),AT58,"")</f>
        <v>1.0002352236768477</v>
      </c>
      <c r="AU126" s="155">
        <f t="shared" si="190"/>
        <v>1.0158969231302131</v>
      </c>
      <c r="AV126" s="155">
        <f t="shared" si="190"/>
        <v>1.0838053016405758</v>
      </c>
      <c r="AW126" s="155">
        <f t="shared" si="190"/>
        <v>1.1236616023739483</v>
      </c>
      <c r="AX126" s="155">
        <f t="shared" si="190"/>
        <v>1.0767286531233569</v>
      </c>
      <c r="AY126" s="155">
        <f t="shared" si="190"/>
        <v>1.0941128516288419</v>
      </c>
      <c r="AZ126" s="155">
        <f t="shared" si="190"/>
        <v>1.121701012733354</v>
      </c>
      <c r="BA126" s="155">
        <f t="shared" si="190"/>
        <v>0.6941896024464832</v>
      </c>
      <c r="BB126" s="155">
        <f t="shared" si="185"/>
        <v>0.68404423380726698</v>
      </c>
      <c r="BC126" s="155">
        <f t="shared" si="185"/>
        <v>0.70802919708029199</v>
      </c>
      <c r="BD126" s="155">
        <f t="shared" si="185"/>
        <v>0.71264367816091956</v>
      </c>
      <c r="BE126" s="155">
        <f t="shared" si="150"/>
        <v>0.78903539208882711</v>
      </c>
      <c r="BF126" s="155">
        <f t="shared" si="150"/>
        <v>0.79220779220779214</v>
      </c>
      <c r="BG126" s="155" t="str">
        <f t="shared" si="150"/>
        <v/>
      </c>
      <c r="BH126" s="155" t="str">
        <f t="shared" si="191"/>
        <v/>
      </c>
      <c r="BI126" s="155" t="str">
        <f t="shared" si="191"/>
        <v/>
      </c>
      <c r="BJ126" s="155" t="str">
        <f t="shared" si="191"/>
        <v/>
      </c>
      <c r="BK126" s="155" t="str">
        <f t="shared" si="191"/>
        <v/>
      </c>
      <c r="BL126" s="155" t="str">
        <f t="shared" si="191"/>
        <v/>
      </c>
      <c r="BM126" s="155" t="str">
        <f t="shared" si="191"/>
        <v/>
      </c>
      <c r="BN126" s="155" t="str">
        <f>IF(AND(BN$5&gt;=$F58,BN$5&lt;=$G58),BN58,"")</f>
        <v/>
      </c>
      <c r="BO126" s="155" t="str">
        <f t="shared" ref="BO126:CY126" si="195">IF(AND(BO$5&gt;=$F58,BO$5&lt;=$G58),BO58,"")</f>
        <v/>
      </c>
      <c r="BP126" s="155" t="str">
        <f t="shared" si="195"/>
        <v/>
      </c>
      <c r="BQ126" s="155" t="str">
        <f t="shared" si="195"/>
        <v/>
      </c>
      <c r="BR126" s="155" t="str">
        <f t="shared" si="195"/>
        <v/>
      </c>
      <c r="BS126" s="155" t="str">
        <f t="shared" si="195"/>
        <v/>
      </c>
      <c r="BT126" s="155" t="str">
        <f t="shared" si="195"/>
        <v/>
      </c>
      <c r="BU126" s="155" t="str">
        <f t="shared" si="195"/>
        <v/>
      </c>
      <c r="BV126" s="155" t="str">
        <f t="shared" si="195"/>
        <v/>
      </c>
      <c r="BW126" s="155" t="str">
        <f t="shared" si="195"/>
        <v/>
      </c>
      <c r="BX126" s="155" t="str">
        <f t="shared" si="195"/>
        <v/>
      </c>
      <c r="BY126" s="155" t="str">
        <f t="shared" si="195"/>
        <v/>
      </c>
      <c r="BZ126" s="155" t="str">
        <f t="shared" si="195"/>
        <v/>
      </c>
      <c r="CA126" s="155" t="str">
        <f t="shared" si="195"/>
        <v/>
      </c>
      <c r="CB126" s="155" t="str">
        <f t="shared" si="195"/>
        <v/>
      </c>
      <c r="CC126" s="155" t="str">
        <f t="shared" si="195"/>
        <v/>
      </c>
      <c r="CD126" s="155" t="str">
        <f t="shared" si="195"/>
        <v/>
      </c>
      <c r="CE126" s="155" t="str">
        <f t="shared" si="195"/>
        <v/>
      </c>
      <c r="CF126" s="155" t="str">
        <f t="shared" si="195"/>
        <v/>
      </c>
      <c r="CG126" s="155" t="str">
        <f t="shared" si="195"/>
        <v/>
      </c>
      <c r="CH126" s="155" t="str">
        <f t="shared" si="195"/>
        <v/>
      </c>
      <c r="CI126" s="155" t="str">
        <f t="shared" si="195"/>
        <v/>
      </c>
      <c r="CJ126" s="155" t="str">
        <f t="shared" si="195"/>
        <v/>
      </c>
      <c r="CK126" s="155" t="str">
        <f t="shared" si="195"/>
        <v/>
      </c>
      <c r="CL126" s="155" t="str">
        <f t="shared" si="195"/>
        <v/>
      </c>
      <c r="CM126" s="155" t="str">
        <f t="shared" si="195"/>
        <v/>
      </c>
      <c r="CN126" s="155" t="str">
        <f t="shared" si="195"/>
        <v/>
      </c>
      <c r="CO126" s="155" t="str">
        <f t="shared" si="195"/>
        <v/>
      </c>
      <c r="CP126" s="155" t="str">
        <f t="shared" si="195"/>
        <v/>
      </c>
      <c r="CQ126" s="155" t="str">
        <f t="shared" si="195"/>
        <v/>
      </c>
      <c r="CR126" s="155" t="str">
        <f t="shared" si="195"/>
        <v/>
      </c>
      <c r="CS126" s="155" t="str">
        <f t="shared" si="195"/>
        <v/>
      </c>
      <c r="CT126" s="155" t="str">
        <f t="shared" si="195"/>
        <v/>
      </c>
      <c r="CU126" s="155" t="str">
        <f t="shared" si="195"/>
        <v/>
      </c>
      <c r="CV126" s="155" t="str">
        <f t="shared" si="195"/>
        <v/>
      </c>
      <c r="CW126" s="155" t="str">
        <f t="shared" si="195"/>
        <v/>
      </c>
      <c r="CX126" s="155" t="str">
        <f t="shared" si="195"/>
        <v/>
      </c>
      <c r="CY126" s="155" t="str">
        <f t="shared" si="195"/>
        <v/>
      </c>
      <c r="CZ126" s="155" t="str">
        <f t="shared" si="187"/>
        <v/>
      </c>
      <c r="DA126" s="155" t="str">
        <f t="shared" si="187"/>
        <v/>
      </c>
      <c r="DB126" s="155" t="str">
        <f t="shared" si="187"/>
        <v/>
      </c>
      <c r="DC126" s="155" t="str">
        <f t="shared" si="187"/>
        <v/>
      </c>
      <c r="DD126" s="155" t="str">
        <f t="shared" si="187"/>
        <v/>
      </c>
      <c r="DE126" s="155" t="str">
        <f t="shared" si="187"/>
        <v/>
      </c>
      <c r="DF126" s="155" t="str">
        <f t="shared" si="159"/>
        <v/>
      </c>
      <c r="DG126" s="155" t="str">
        <f t="shared" si="159"/>
        <v/>
      </c>
      <c r="DH126" s="156"/>
      <c r="DI126" s="152">
        <f t="shared" si="135"/>
        <v>1.2347503107242706</v>
      </c>
      <c r="DJ126" s="152">
        <f t="shared" si="136"/>
        <v>0.68404423380726698</v>
      </c>
      <c r="DK126" s="152">
        <f t="shared" si="137"/>
        <v>1.0132152290477838</v>
      </c>
      <c r="DL126" s="152">
        <f t="shared" si="138"/>
        <v>1.0421467103090114</v>
      </c>
      <c r="DM126" s="152">
        <f t="shared" si="139"/>
        <v>0.14386848818099693</v>
      </c>
    </row>
    <row r="127" spans="1:117" x14ac:dyDescent="0.25">
      <c r="A127" s="151" t="s">
        <v>239</v>
      </c>
      <c r="B127" s="151" t="s">
        <v>240</v>
      </c>
      <c r="C127" s="151" t="s">
        <v>241</v>
      </c>
      <c r="D127" s="151" t="s">
        <v>242</v>
      </c>
      <c r="E127" s="151" t="s">
        <v>243</v>
      </c>
      <c r="F127" s="154">
        <v>1906</v>
      </c>
      <c r="G127" s="154">
        <v>1941</v>
      </c>
      <c r="H127" s="134"/>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t="str">
        <f>IF(AND(AK$5&gt;=$F59,AK$5&lt;=$G59),AK59,"")</f>
        <v/>
      </c>
      <c r="AL127" s="155" t="str">
        <f>IF(AND(AL$5&gt;=$F59,AL$5&lt;=$G59),AL59,"")</f>
        <v/>
      </c>
      <c r="AM127" s="155" t="str">
        <f>IF(AND(AM$5&gt;=$F59,AM$5&lt;=$G59),AM59,"")</f>
        <v/>
      </c>
      <c r="AN127" s="155" t="str">
        <f>IF(AND(AN$5&gt;=$F59,AN$5&lt;=$G59),AN59,"")</f>
        <v/>
      </c>
      <c r="AO127" s="155" t="str">
        <f t="shared" si="189"/>
        <v/>
      </c>
      <c r="AP127" s="155" t="str">
        <f t="shared" si="189"/>
        <v/>
      </c>
      <c r="AQ127" s="155" t="str">
        <f t="shared" si="189"/>
        <v/>
      </c>
      <c r="AR127" s="155" t="str">
        <f t="shared" si="189"/>
        <v/>
      </c>
      <c r="AS127" s="155" t="str">
        <f>IF(AND(AS$5&gt;=$F59,AS$5&lt;=$G59),AS59,"")</f>
        <v/>
      </c>
      <c r="AT127" s="155" t="str">
        <f>IF(AND(AT$5&gt;=$F59,AT$5&lt;=$G59),AT59,"")</f>
        <v/>
      </c>
      <c r="AU127" s="155" t="str">
        <f t="shared" si="190"/>
        <v/>
      </c>
      <c r="AV127" s="155" t="str">
        <f t="shared" si="190"/>
        <v/>
      </c>
      <c r="AW127" s="155" t="str">
        <f t="shared" si="190"/>
        <v/>
      </c>
      <c r="AX127" s="155" t="str">
        <f t="shared" si="190"/>
        <v/>
      </c>
      <c r="AY127" s="155" t="str">
        <f t="shared" si="190"/>
        <v/>
      </c>
      <c r="AZ127" s="155" t="str">
        <f t="shared" si="190"/>
        <v/>
      </c>
      <c r="BA127" s="155" t="str">
        <f t="shared" si="190"/>
        <v/>
      </c>
      <c r="BB127" s="155" t="str">
        <f t="shared" si="185"/>
        <v/>
      </c>
      <c r="BC127" s="155" t="str">
        <f t="shared" si="185"/>
        <v/>
      </c>
      <c r="BD127" s="155" t="str">
        <f t="shared" si="185"/>
        <v/>
      </c>
      <c r="BE127" s="155" t="str">
        <f t="shared" si="150"/>
        <v/>
      </c>
      <c r="BF127" s="155" t="str">
        <f t="shared" si="150"/>
        <v/>
      </c>
      <c r="BG127" s="155" t="str">
        <f t="shared" si="150"/>
        <v/>
      </c>
      <c r="BH127" s="155" t="str">
        <f t="shared" si="191"/>
        <v/>
      </c>
      <c r="BI127" s="155" t="str">
        <f t="shared" si="191"/>
        <v/>
      </c>
      <c r="BJ127" s="155" t="str">
        <f t="shared" si="191"/>
        <v/>
      </c>
      <c r="BK127" s="155" t="str">
        <f t="shared" si="191"/>
        <v/>
      </c>
      <c r="BL127" s="155" t="str">
        <f t="shared" si="191"/>
        <v/>
      </c>
      <c r="BM127" s="155" t="str">
        <f t="shared" si="191"/>
        <v/>
      </c>
      <c r="BN127" s="155" t="str">
        <f>IF(AND(BN$5&gt;=$F59,BN$5&lt;=$G59),BN59,"")</f>
        <v/>
      </c>
      <c r="BO127" s="155" t="str">
        <f t="shared" ref="BO127:CY127" si="196">IF(AND(BO$5&gt;=$F59,BO$5&lt;=$G59),BO59,"")</f>
        <v/>
      </c>
      <c r="BP127" s="155" t="str">
        <f t="shared" si="196"/>
        <v/>
      </c>
      <c r="BQ127" s="155" t="str">
        <f t="shared" si="196"/>
        <v/>
      </c>
      <c r="BR127" s="155" t="str">
        <f t="shared" si="196"/>
        <v/>
      </c>
      <c r="BS127" s="155" t="str">
        <f t="shared" si="196"/>
        <v/>
      </c>
      <c r="BT127" s="155" t="str">
        <f t="shared" si="196"/>
        <v/>
      </c>
      <c r="BU127" s="155" t="str">
        <f t="shared" si="196"/>
        <v/>
      </c>
      <c r="BV127" s="155" t="str">
        <f t="shared" si="196"/>
        <v/>
      </c>
      <c r="BW127" s="155" t="str">
        <f t="shared" si="196"/>
        <v/>
      </c>
      <c r="BX127" s="155" t="str">
        <f t="shared" si="196"/>
        <v/>
      </c>
      <c r="BY127" s="155" t="str">
        <f t="shared" si="196"/>
        <v/>
      </c>
      <c r="BZ127" s="155" t="str">
        <f t="shared" si="196"/>
        <v/>
      </c>
      <c r="CA127" s="155" t="str">
        <f t="shared" si="196"/>
        <v/>
      </c>
      <c r="CB127" s="155" t="str">
        <f t="shared" si="196"/>
        <v/>
      </c>
      <c r="CC127" s="155" t="str">
        <f t="shared" si="196"/>
        <v/>
      </c>
      <c r="CD127" s="155" t="str">
        <f t="shared" si="196"/>
        <v/>
      </c>
      <c r="CE127" s="155" t="str">
        <f t="shared" si="196"/>
        <v/>
      </c>
      <c r="CF127" s="155" t="str">
        <f t="shared" si="196"/>
        <v/>
      </c>
      <c r="CG127" s="155" t="str">
        <f t="shared" si="196"/>
        <v/>
      </c>
      <c r="CH127" s="155" t="str">
        <f t="shared" si="196"/>
        <v/>
      </c>
      <c r="CI127" s="155" t="str">
        <f t="shared" si="196"/>
        <v/>
      </c>
      <c r="CJ127" s="155" t="str">
        <f t="shared" si="196"/>
        <v/>
      </c>
      <c r="CK127" s="155" t="str">
        <f t="shared" si="196"/>
        <v/>
      </c>
      <c r="CL127" s="155" t="str">
        <f t="shared" si="196"/>
        <v/>
      </c>
      <c r="CM127" s="155" t="str">
        <f t="shared" si="196"/>
        <v/>
      </c>
      <c r="CN127" s="155" t="str">
        <f t="shared" si="196"/>
        <v/>
      </c>
      <c r="CO127" s="155" t="str">
        <f t="shared" si="196"/>
        <v/>
      </c>
      <c r="CP127" s="155" t="str">
        <f t="shared" si="196"/>
        <v/>
      </c>
      <c r="CQ127" s="155" t="str">
        <f t="shared" si="196"/>
        <v/>
      </c>
      <c r="CR127" s="155" t="str">
        <f t="shared" si="196"/>
        <v/>
      </c>
      <c r="CS127" s="155" t="str">
        <f t="shared" si="196"/>
        <v/>
      </c>
      <c r="CT127" s="155" t="str">
        <f t="shared" si="196"/>
        <v/>
      </c>
      <c r="CU127" s="155" t="str">
        <f t="shared" si="196"/>
        <v/>
      </c>
      <c r="CV127" s="155" t="str">
        <f t="shared" si="196"/>
        <v/>
      </c>
      <c r="CW127" s="155" t="str">
        <f t="shared" si="196"/>
        <v/>
      </c>
      <c r="CX127" s="155" t="str">
        <f t="shared" si="196"/>
        <v/>
      </c>
      <c r="CY127" s="155" t="str">
        <f t="shared" si="196"/>
        <v/>
      </c>
      <c r="CZ127" s="155" t="str">
        <f t="shared" si="187"/>
        <v/>
      </c>
      <c r="DA127" s="155" t="str">
        <f t="shared" si="187"/>
        <v/>
      </c>
      <c r="DB127" s="155" t="str">
        <f t="shared" si="187"/>
        <v/>
      </c>
      <c r="DC127" s="155" t="str">
        <f t="shared" si="187"/>
        <v/>
      </c>
      <c r="DD127" s="155" t="str">
        <f t="shared" si="187"/>
        <v/>
      </c>
      <c r="DE127" s="155" t="str">
        <f t="shared" si="187"/>
        <v/>
      </c>
      <c r="DF127" s="155" t="str">
        <f t="shared" si="159"/>
        <v/>
      </c>
      <c r="DG127" s="155" t="str">
        <f t="shared" si="159"/>
        <v/>
      </c>
      <c r="DH127" s="156"/>
      <c r="DI127" s="152"/>
      <c r="DJ127" s="152"/>
      <c r="DK127" s="152"/>
      <c r="DL127" s="152"/>
      <c r="DM127" s="152"/>
    </row>
    <row r="128" spans="1:117" x14ac:dyDescent="0.25">
      <c r="A128" s="151" t="s">
        <v>244</v>
      </c>
      <c r="B128" s="151" t="s">
        <v>240</v>
      </c>
      <c r="C128" s="151" t="s">
        <v>245</v>
      </c>
      <c r="D128" s="151" t="s">
        <v>198</v>
      </c>
      <c r="E128" s="153" t="s">
        <v>246</v>
      </c>
      <c r="F128" s="154">
        <v>1945</v>
      </c>
      <c r="G128" s="154">
        <v>1972</v>
      </c>
      <c r="H128" s="134"/>
      <c r="I128" s="155" t="str">
        <f t="shared" ref="I128:X128" si="197">IF(AND(I$5&gt;=$F60,I$5&lt;=$G60),I60,"")</f>
        <v/>
      </c>
      <c r="J128" s="155" t="str">
        <f t="shared" si="197"/>
        <v/>
      </c>
      <c r="K128" s="155" t="str">
        <f t="shared" si="197"/>
        <v/>
      </c>
      <c r="L128" s="155" t="str">
        <f t="shared" si="197"/>
        <v/>
      </c>
      <c r="M128" s="155" t="str">
        <f t="shared" si="197"/>
        <v/>
      </c>
      <c r="N128" s="155" t="str">
        <f t="shared" si="197"/>
        <v/>
      </c>
      <c r="O128" s="155" t="str">
        <f t="shared" si="197"/>
        <v/>
      </c>
      <c r="P128" s="155" t="str">
        <f t="shared" si="197"/>
        <v/>
      </c>
      <c r="Q128" s="155" t="str">
        <f t="shared" si="197"/>
        <v/>
      </c>
      <c r="R128" s="155" t="str">
        <f t="shared" si="197"/>
        <v/>
      </c>
      <c r="S128" s="155" t="str">
        <f t="shared" si="197"/>
        <v/>
      </c>
      <c r="T128" s="155" t="str">
        <f t="shared" si="197"/>
        <v/>
      </c>
      <c r="U128" s="155" t="str">
        <f t="shared" si="197"/>
        <v/>
      </c>
      <c r="V128" s="155" t="str">
        <f t="shared" si="197"/>
        <v/>
      </c>
      <c r="W128" s="155" t="str">
        <f t="shared" si="197"/>
        <v/>
      </c>
      <c r="X128" s="155" t="str">
        <f t="shared" si="197"/>
        <v/>
      </c>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t="str">
        <f t="shared" ref="BP128:CY128" si="198">IF(AND(BP$5&gt;=$F60,BP$5&lt;=$G60),BP60,"")</f>
        <v/>
      </c>
      <c r="BQ128" s="155" t="str">
        <f t="shared" si="198"/>
        <v/>
      </c>
      <c r="BR128" s="155" t="str">
        <f t="shared" si="198"/>
        <v/>
      </c>
      <c r="BS128" s="155" t="str">
        <f t="shared" si="198"/>
        <v/>
      </c>
      <c r="BT128" s="155" t="str">
        <f t="shared" si="198"/>
        <v/>
      </c>
      <c r="BU128" s="155" t="str">
        <f t="shared" si="198"/>
        <v/>
      </c>
      <c r="BV128" s="155" t="str">
        <f t="shared" si="198"/>
        <v/>
      </c>
      <c r="BW128" s="155" t="str">
        <f t="shared" si="198"/>
        <v/>
      </c>
      <c r="BX128" s="155" t="str">
        <f t="shared" si="198"/>
        <v/>
      </c>
      <c r="BY128" s="155" t="str">
        <f t="shared" si="198"/>
        <v/>
      </c>
      <c r="BZ128" s="155" t="str">
        <f t="shared" si="198"/>
        <v/>
      </c>
      <c r="CA128" s="155" t="str">
        <f t="shared" si="198"/>
        <v/>
      </c>
      <c r="CB128" s="155" t="str">
        <f t="shared" si="198"/>
        <v/>
      </c>
      <c r="CC128" s="155" t="str">
        <f t="shared" si="198"/>
        <v/>
      </c>
      <c r="CD128" s="155" t="str">
        <f t="shared" si="198"/>
        <v/>
      </c>
      <c r="CE128" s="155" t="str">
        <f t="shared" si="198"/>
        <v/>
      </c>
      <c r="CF128" s="155" t="str">
        <f t="shared" si="198"/>
        <v/>
      </c>
      <c r="CG128" s="155" t="str">
        <f t="shared" si="198"/>
        <v/>
      </c>
      <c r="CH128" s="155" t="str">
        <f t="shared" si="198"/>
        <v/>
      </c>
      <c r="CI128" s="155" t="str">
        <f t="shared" si="198"/>
        <v/>
      </c>
      <c r="CJ128" s="155" t="str">
        <f t="shared" si="198"/>
        <v/>
      </c>
      <c r="CK128" s="155" t="str">
        <f t="shared" si="198"/>
        <v/>
      </c>
      <c r="CL128" s="155" t="str">
        <f t="shared" si="198"/>
        <v/>
      </c>
      <c r="CM128" s="155" t="str">
        <f t="shared" si="198"/>
        <v/>
      </c>
      <c r="CN128" s="155" t="str">
        <f t="shared" si="198"/>
        <v/>
      </c>
      <c r="CO128" s="155" t="str">
        <f t="shared" si="198"/>
        <v/>
      </c>
      <c r="CP128" s="155" t="str">
        <f t="shared" si="198"/>
        <v/>
      </c>
      <c r="CQ128" s="155" t="str">
        <f t="shared" si="198"/>
        <v/>
      </c>
      <c r="CR128" s="155" t="str">
        <f t="shared" si="198"/>
        <v/>
      </c>
      <c r="CS128" s="155" t="str">
        <f t="shared" si="198"/>
        <v/>
      </c>
      <c r="CT128" s="155" t="str">
        <f t="shared" si="198"/>
        <v/>
      </c>
      <c r="CU128" s="155" t="str">
        <f t="shared" si="198"/>
        <v/>
      </c>
      <c r="CV128" s="155" t="str">
        <f t="shared" si="198"/>
        <v/>
      </c>
      <c r="CW128" s="155" t="str">
        <f t="shared" si="198"/>
        <v/>
      </c>
      <c r="CX128" s="155" t="str">
        <f t="shared" si="198"/>
        <v/>
      </c>
      <c r="CY128" s="155" t="str">
        <f t="shared" si="198"/>
        <v/>
      </c>
      <c r="CZ128" s="155" t="str">
        <f t="shared" si="187"/>
        <v/>
      </c>
      <c r="DA128" s="155" t="str">
        <f t="shared" si="187"/>
        <v/>
      </c>
      <c r="DB128" s="155" t="str">
        <f t="shared" si="187"/>
        <v/>
      </c>
      <c r="DC128" s="155" t="str">
        <f t="shared" si="187"/>
        <v/>
      </c>
      <c r="DD128" s="155" t="str">
        <f t="shared" si="187"/>
        <v/>
      </c>
      <c r="DE128" s="155" t="str">
        <f t="shared" si="187"/>
        <v/>
      </c>
      <c r="DF128" s="155" t="str">
        <f t="shared" si="159"/>
        <v/>
      </c>
      <c r="DG128" s="155" t="str">
        <f t="shared" si="159"/>
        <v/>
      </c>
      <c r="DH128" s="156"/>
      <c r="DI128" s="152"/>
      <c r="DJ128" s="152"/>
      <c r="DK128" s="152"/>
      <c r="DL128" s="152"/>
      <c r="DM128" s="152"/>
    </row>
    <row r="129" spans="1:117" x14ac:dyDescent="0.25">
      <c r="A129" s="151" t="s">
        <v>247</v>
      </c>
      <c r="B129" s="151" t="s">
        <v>248</v>
      </c>
      <c r="C129" s="151" t="s">
        <v>249</v>
      </c>
      <c r="D129" s="151">
        <v>1941.03</v>
      </c>
      <c r="E129" s="153" t="s">
        <v>250</v>
      </c>
      <c r="F129" s="154">
        <v>1941</v>
      </c>
      <c r="G129" s="154">
        <v>1958</v>
      </c>
      <c r="H129" s="134"/>
      <c r="I129" s="155" t="str">
        <f t="shared" ref="I129:X129" si="199">IF(AND(I$5&gt;=$F61,I$5&lt;=$G61),I61,"")</f>
        <v/>
      </c>
      <c r="J129" s="155" t="str">
        <f t="shared" si="199"/>
        <v/>
      </c>
      <c r="K129" s="155" t="str">
        <f t="shared" si="199"/>
        <v/>
      </c>
      <c r="L129" s="155" t="str">
        <f t="shared" si="199"/>
        <v/>
      </c>
      <c r="M129" s="155" t="str">
        <f t="shared" si="199"/>
        <v/>
      </c>
      <c r="N129" s="155" t="str">
        <f t="shared" si="199"/>
        <v/>
      </c>
      <c r="O129" s="155" t="str">
        <f t="shared" si="199"/>
        <v/>
      </c>
      <c r="P129" s="155" t="str">
        <f t="shared" si="199"/>
        <v/>
      </c>
      <c r="Q129" s="155" t="str">
        <f t="shared" si="199"/>
        <v/>
      </c>
      <c r="R129" s="155" t="str">
        <f t="shared" si="199"/>
        <v/>
      </c>
      <c r="S129" s="155" t="str">
        <f t="shared" si="199"/>
        <v/>
      </c>
      <c r="T129" s="155" t="str">
        <f t="shared" si="199"/>
        <v/>
      </c>
      <c r="U129" s="155" t="str">
        <f t="shared" si="199"/>
        <v/>
      </c>
      <c r="V129" s="155" t="str">
        <f t="shared" si="199"/>
        <v/>
      </c>
      <c r="W129" s="155" t="str">
        <f t="shared" si="199"/>
        <v/>
      </c>
      <c r="X129" s="155" t="str">
        <f t="shared" si="199"/>
        <v/>
      </c>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t="str">
        <f t="shared" ref="BB129:BO129" si="200">IF(AND(BB$5&gt;=$F61,BB$5&lt;=$G61),BB61,"")</f>
        <v/>
      </c>
      <c r="BC129" s="155" t="str">
        <f t="shared" si="200"/>
        <v/>
      </c>
      <c r="BD129" s="155" t="str">
        <f t="shared" si="200"/>
        <v/>
      </c>
      <c r="BE129" s="155" t="str">
        <f t="shared" si="200"/>
        <v/>
      </c>
      <c r="BF129" s="155" t="str">
        <f t="shared" si="200"/>
        <v/>
      </c>
      <c r="BG129" s="155" t="str">
        <f t="shared" si="200"/>
        <v/>
      </c>
      <c r="BH129" s="155" t="str">
        <f t="shared" si="200"/>
        <v/>
      </c>
      <c r="BI129" s="155" t="str">
        <f t="shared" si="200"/>
        <v/>
      </c>
      <c r="BJ129" s="155" t="str">
        <f t="shared" si="200"/>
        <v/>
      </c>
      <c r="BK129" s="155" t="str">
        <f t="shared" si="200"/>
        <v/>
      </c>
      <c r="BL129" s="155" t="str">
        <f t="shared" si="200"/>
        <v/>
      </c>
      <c r="BM129" s="155" t="str">
        <f t="shared" si="200"/>
        <v/>
      </c>
      <c r="BN129" s="155" t="str">
        <f t="shared" si="200"/>
        <v/>
      </c>
      <c r="BO129" s="155" t="str">
        <f t="shared" si="200"/>
        <v/>
      </c>
      <c r="BP129" s="155" t="str">
        <f t="shared" ref="BP129:CY129" si="201">IF(AND(BP$5&gt;=$F61,BP$5&lt;=$G61),BP61,"")</f>
        <v/>
      </c>
      <c r="BQ129" s="155" t="str">
        <f t="shared" si="201"/>
        <v/>
      </c>
      <c r="BR129" s="155" t="str">
        <f t="shared" si="201"/>
        <v/>
      </c>
      <c r="BS129" s="155" t="str">
        <f t="shared" si="201"/>
        <v/>
      </c>
      <c r="BT129" s="155" t="str">
        <f t="shared" si="201"/>
        <v/>
      </c>
      <c r="BU129" s="155" t="str">
        <f t="shared" si="201"/>
        <v/>
      </c>
      <c r="BV129" s="155" t="str">
        <f t="shared" si="201"/>
        <v/>
      </c>
      <c r="BW129" s="155" t="str">
        <f t="shared" si="201"/>
        <v/>
      </c>
      <c r="BX129" s="155" t="str">
        <f t="shared" si="201"/>
        <v/>
      </c>
      <c r="BY129" s="155" t="str">
        <f t="shared" si="201"/>
        <v/>
      </c>
      <c r="BZ129" s="155" t="str">
        <f t="shared" si="201"/>
        <v/>
      </c>
      <c r="CA129" s="155" t="str">
        <f t="shared" si="201"/>
        <v/>
      </c>
      <c r="CB129" s="155" t="str">
        <f t="shared" si="201"/>
        <v/>
      </c>
      <c r="CC129" s="155" t="str">
        <f t="shared" si="201"/>
        <v/>
      </c>
      <c r="CD129" s="155" t="str">
        <f t="shared" si="201"/>
        <v/>
      </c>
      <c r="CE129" s="155" t="str">
        <f t="shared" si="201"/>
        <v/>
      </c>
      <c r="CF129" s="155" t="str">
        <f t="shared" si="201"/>
        <v/>
      </c>
      <c r="CG129" s="155" t="str">
        <f t="shared" si="201"/>
        <v/>
      </c>
      <c r="CH129" s="155" t="str">
        <f t="shared" si="201"/>
        <v/>
      </c>
      <c r="CI129" s="155" t="str">
        <f t="shared" si="201"/>
        <v/>
      </c>
      <c r="CJ129" s="155" t="str">
        <f t="shared" si="201"/>
        <v/>
      </c>
      <c r="CK129" s="155" t="str">
        <f t="shared" si="201"/>
        <v/>
      </c>
      <c r="CL129" s="155" t="str">
        <f t="shared" si="201"/>
        <v/>
      </c>
      <c r="CM129" s="155" t="str">
        <f t="shared" si="201"/>
        <v/>
      </c>
      <c r="CN129" s="155" t="str">
        <f t="shared" si="201"/>
        <v/>
      </c>
      <c r="CO129" s="155" t="str">
        <f t="shared" si="201"/>
        <v/>
      </c>
      <c r="CP129" s="155" t="str">
        <f t="shared" si="201"/>
        <v/>
      </c>
      <c r="CQ129" s="155" t="str">
        <f t="shared" si="201"/>
        <v/>
      </c>
      <c r="CR129" s="155" t="str">
        <f t="shared" si="201"/>
        <v/>
      </c>
      <c r="CS129" s="155" t="str">
        <f t="shared" si="201"/>
        <v/>
      </c>
      <c r="CT129" s="155" t="str">
        <f t="shared" si="201"/>
        <v/>
      </c>
      <c r="CU129" s="155" t="str">
        <f t="shared" si="201"/>
        <v/>
      </c>
      <c r="CV129" s="155" t="str">
        <f t="shared" si="201"/>
        <v/>
      </c>
      <c r="CW129" s="155" t="str">
        <f t="shared" si="201"/>
        <v/>
      </c>
      <c r="CX129" s="155" t="str">
        <f t="shared" si="201"/>
        <v/>
      </c>
      <c r="CY129" s="155" t="str">
        <f t="shared" si="201"/>
        <v/>
      </c>
      <c r="CZ129" s="155" t="str">
        <f t="shared" si="187"/>
        <v/>
      </c>
      <c r="DA129" s="155" t="str">
        <f t="shared" si="187"/>
        <v/>
      </c>
      <c r="DB129" s="155" t="str">
        <f t="shared" si="187"/>
        <v/>
      </c>
      <c r="DC129" s="155" t="str">
        <f t="shared" si="187"/>
        <v/>
      </c>
      <c r="DD129" s="155" t="str">
        <f t="shared" si="187"/>
        <v/>
      </c>
      <c r="DE129" s="155" t="str">
        <f t="shared" si="187"/>
        <v/>
      </c>
      <c r="DF129" s="155" t="str">
        <f t="shared" si="159"/>
        <v/>
      </c>
      <c r="DG129" s="155" t="str">
        <f t="shared" si="159"/>
        <v/>
      </c>
      <c r="DH129" s="156"/>
      <c r="DI129" s="152"/>
      <c r="DJ129" s="152"/>
      <c r="DK129" s="152"/>
      <c r="DL129" s="152"/>
      <c r="DM129" s="152"/>
    </row>
    <row r="130" spans="1:117" x14ac:dyDescent="0.25">
      <c r="A130" s="151" t="s">
        <v>251</v>
      </c>
      <c r="B130" s="151" t="s">
        <v>252</v>
      </c>
      <c r="C130" s="151" t="s">
        <v>64</v>
      </c>
      <c r="D130" s="151" t="s">
        <v>253</v>
      </c>
      <c r="E130" s="153" t="s">
        <v>254</v>
      </c>
      <c r="F130" s="154">
        <v>1885</v>
      </c>
      <c r="G130" s="154">
        <v>1949</v>
      </c>
      <c r="H130" s="134"/>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f t="shared" ref="AQ130:BA130" si="202">IF(AND(AQ$5&gt;=$F62,AQ$5&lt;=$G62),AQ62,"")</f>
        <v>1.9155737806875333</v>
      </c>
      <c r="AR130" s="155">
        <f t="shared" si="202"/>
        <v>2.1250634652865354</v>
      </c>
      <c r="AS130" s="155" t="str">
        <f t="shared" si="202"/>
        <v/>
      </c>
      <c r="AT130" s="155" t="str">
        <f t="shared" si="202"/>
        <v/>
      </c>
      <c r="AU130" s="155" t="str">
        <f t="shared" si="202"/>
        <v/>
      </c>
      <c r="AV130" s="155" t="str">
        <f t="shared" si="202"/>
        <v/>
      </c>
      <c r="AW130" s="155" t="str">
        <f t="shared" si="202"/>
        <v/>
      </c>
      <c r="AX130" s="155" t="str">
        <f t="shared" si="202"/>
        <v/>
      </c>
      <c r="AY130" s="155" t="str">
        <f t="shared" si="202"/>
        <v/>
      </c>
      <c r="AZ130" s="155" t="str">
        <f t="shared" si="202"/>
        <v/>
      </c>
      <c r="BA130" s="155" t="str">
        <f t="shared" si="202"/>
        <v/>
      </c>
      <c r="BB130" s="155" t="str">
        <f t="shared" ref="BB130:BO130" si="203">IF(AND(BB$5&gt;=$F62,BB$5&lt;=$G62),BB62,"")</f>
        <v/>
      </c>
      <c r="BC130" s="155" t="str">
        <f t="shared" si="203"/>
        <v/>
      </c>
      <c r="BD130" s="155" t="str">
        <f t="shared" si="203"/>
        <v/>
      </c>
      <c r="BE130" s="155" t="str">
        <f t="shared" si="203"/>
        <v/>
      </c>
      <c r="BF130" s="155" t="str">
        <f t="shared" si="203"/>
        <v/>
      </c>
      <c r="BG130" s="155" t="str">
        <f t="shared" si="203"/>
        <v/>
      </c>
      <c r="BH130" s="155" t="str">
        <f t="shared" si="203"/>
        <v/>
      </c>
      <c r="BI130" s="155" t="str">
        <f t="shared" si="203"/>
        <v/>
      </c>
      <c r="BJ130" s="155" t="str">
        <f t="shared" si="203"/>
        <v/>
      </c>
      <c r="BK130" s="155" t="str">
        <f t="shared" si="203"/>
        <v/>
      </c>
      <c r="BL130" s="155" t="str">
        <f t="shared" si="203"/>
        <v/>
      </c>
      <c r="BM130" s="155" t="str">
        <f t="shared" si="203"/>
        <v/>
      </c>
      <c r="BN130" s="155" t="str">
        <f t="shared" si="203"/>
        <v/>
      </c>
      <c r="BO130" s="155" t="str">
        <f t="shared" si="203"/>
        <v/>
      </c>
      <c r="BP130" s="155" t="str">
        <f t="shared" ref="BP130:CY130" si="204">IF(AND(BP$5&gt;=$F62,BP$5&lt;=$G62),BP62,"")</f>
        <v/>
      </c>
      <c r="BQ130" s="155" t="str">
        <f t="shared" si="204"/>
        <v/>
      </c>
      <c r="BR130" s="155" t="str">
        <f t="shared" si="204"/>
        <v/>
      </c>
      <c r="BS130" s="155" t="str">
        <f t="shared" si="204"/>
        <v/>
      </c>
      <c r="BT130" s="155" t="str">
        <f t="shared" si="204"/>
        <v/>
      </c>
      <c r="BU130" s="155" t="str">
        <f t="shared" si="204"/>
        <v/>
      </c>
      <c r="BV130" s="155" t="str">
        <f t="shared" si="204"/>
        <v/>
      </c>
      <c r="BW130" s="155" t="str">
        <f t="shared" si="204"/>
        <v/>
      </c>
      <c r="BX130" s="155" t="str">
        <f t="shared" si="204"/>
        <v/>
      </c>
      <c r="BY130" s="155" t="str">
        <f t="shared" si="204"/>
        <v/>
      </c>
      <c r="BZ130" s="155" t="str">
        <f t="shared" si="204"/>
        <v/>
      </c>
      <c r="CA130" s="155" t="str">
        <f t="shared" si="204"/>
        <v/>
      </c>
      <c r="CB130" s="155" t="str">
        <f t="shared" si="204"/>
        <v/>
      </c>
      <c r="CC130" s="155" t="str">
        <f t="shared" si="204"/>
        <v/>
      </c>
      <c r="CD130" s="155" t="str">
        <f t="shared" si="204"/>
        <v/>
      </c>
      <c r="CE130" s="155" t="str">
        <f t="shared" si="204"/>
        <v/>
      </c>
      <c r="CF130" s="155" t="str">
        <f t="shared" si="204"/>
        <v/>
      </c>
      <c r="CG130" s="155" t="str">
        <f t="shared" si="204"/>
        <v/>
      </c>
      <c r="CH130" s="155" t="str">
        <f t="shared" si="204"/>
        <v/>
      </c>
      <c r="CI130" s="155" t="str">
        <f t="shared" si="204"/>
        <v/>
      </c>
      <c r="CJ130" s="155" t="str">
        <f t="shared" si="204"/>
        <v/>
      </c>
      <c r="CK130" s="155" t="str">
        <f t="shared" si="204"/>
        <v/>
      </c>
      <c r="CL130" s="155" t="str">
        <f t="shared" si="204"/>
        <v/>
      </c>
      <c r="CM130" s="155" t="str">
        <f t="shared" si="204"/>
        <v/>
      </c>
      <c r="CN130" s="155" t="str">
        <f t="shared" si="204"/>
        <v/>
      </c>
      <c r="CO130" s="155" t="str">
        <f t="shared" si="204"/>
        <v/>
      </c>
      <c r="CP130" s="155" t="str">
        <f t="shared" si="204"/>
        <v/>
      </c>
      <c r="CQ130" s="155" t="str">
        <f t="shared" si="204"/>
        <v/>
      </c>
      <c r="CR130" s="155" t="str">
        <f t="shared" si="204"/>
        <v/>
      </c>
      <c r="CS130" s="155" t="str">
        <f t="shared" si="204"/>
        <v/>
      </c>
      <c r="CT130" s="155" t="str">
        <f t="shared" si="204"/>
        <v/>
      </c>
      <c r="CU130" s="155" t="str">
        <f t="shared" si="204"/>
        <v/>
      </c>
      <c r="CV130" s="155" t="str">
        <f t="shared" si="204"/>
        <v/>
      </c>
      <c r="CW130" s="155" t="str">
        <f t="shared" si="204"/>
        <v/>
      </c>
      <c r="CX130" s="155" t="str">
        <f t="shared" si="204"/>
        <v/>
      </c>
      <c r="CY130" s="155" t="str">
        <f t="shared" si="204"/>
        <v/>
      </c>
      <c r="CZ130" s="155" t="str">
        <f t="shared" si="187"/>
        <v/>
      </c>
      <c r="DA130" s="155" t="str">
        <f t="shared" si="187"/>
        <v/>
      </c>
      <c r="DB130" s="155" t="str">
        <f t="shared" si="187"/>
        <v/>
      </c>
      <c r="DC130" s="155" t="str">
        <f t="shared" si="187"/>
        <v/>
      </c>
      <c r="DD130" s="155" t="str">
        <f t="shared" si="187"/>
        <v/>
      </c>
      <c r="DE130" s="155" t="str">
        <f t="shared" si="187"/>
        <v/>
      </c>
      <c r="DF130" s="155" t="str">
        <f t="shared" si="159"/>
        <v/>
      </c>
      <c r="DG130" s="155" t="str">
        <f t="shared" si="159"/>
        <v/>
      </c>
      <c r="DH130" s="156"/>
      <c r="DI130" s="152">
        <f t="shared" si="135"/>
        <v>2.1250634652865354</v>
      </c>
      <c r="DJ130" s="152">
        <f t="shared" si="136"/>
        <v>1.9155737806875333</v>
      </c>
      <c r="DK130" s="152">
        <f t="shared" si="137"/>
        <v>2.0203186229870345</v>
      </c>
      <c r="DL130" s="152">
        <f t="shared" si="138"/>
        <v>2.0203186229870345</v>
      </c>
      <c r="DM130" s="152">
        <f t="shared" si="139"/>
        <v>0.1047448422995011</v>
      </c>
    </row>
    <row r="131" spans="1:117" x14ac:dyDescent="0.25">
      <c r="A131" s="151" t="s">
        <v>255</v>
      </c>
      <c r="B131" s="151" t="s">
        <v>256</v>
      </c>
      <c r="C131" s="151" t="s">
        <v>257</v>
      </c>
      <c r="D131" s="151" t="s">
        <v>258</v>
      </c>
      <c r="E131" s="153" t="s">
        <v>259</v>
      </c>
      <c r="F131" s="154">
        <v>1957</v>
      </c>
      <c r="G131" s="154">
        <v>1959</v>
      </c>
      <c r="H131" s="134"/>
      <c r="I131" s="155" t="str">
        <f t="shared" ref="I131:AP131" si="205">IF(AND(I$5&gt;=$F63,I$5&lt;=$G63),I63,"")</f>
        <v/>
      </c>
      <c r="J131" s="155" t="str">
        <f t="shared" si="205"/>
        <v/>
      </c>
      <c r="K131" s="155" t="str">
        <f t="shared" si="205"/>
        <v/>
      </c>
      <c r="L131" s="155" t="str">
        <f t="shared" si="205"/>
        <v/>
      </c>
      <c r="M131" s="155" t="str">
        <f t="shared" si="205"/>
        <v/>
      </c>
      <c r="N131" s="155" t="str">
        <f t="shared" si="205"/>
        <v/>
      </c>
      <c r="O131" s="155" t="str">
        <f t="shared" si="205"/>
        <v/>
      </c>
      <c r="P131" s="155" t="str">
        <f t="shared" si="205"/>
        <v/>
      </c>
      <c r="Q131" s="155" t="str">
        <f t="shared" si="205"/>
        <v/>
      </c>
      <c r="R131" s="155" t="str">
        <f t="shared" si="205"/>
        <v/>
      </c>
      <c r="S131" s="155" t="str">
        <f t="shared" si="205"/>
        <v/>
      </c>
      <c r="T131" s="155" t="str">
        <f t="shared" si="205"/>
        <v/>
      </c>
      <c r="U131" s="155" t="str">
        <f t="shared" si="205"/>
        <v/>
      </c>
      <c r="V131" s="155" t="str">
        <f t="shared" si="205"/>
        <v/>
      </c>
      <c r="W131" s="155" t="str">
        <f t="shared" si="205"/>
        <v/>
      </c>
      <c r="X131" s="155" t="str">
        <f t="shared" si="205"/>
        <v/>
      </c>
      <c r="Y131" s="155" t="str">
        <f t="shared" si="205"/>
        <v/>
      </c>
      <c r="Z131" s="155" t="str">
        <f t="shared" si="205"/>
        <v/>
      </c>
      <c r="AA131" s="155" t="str">
        <f t="shared" si="205"/>
        <v/>
      </c>
      <c r="AB131" s="155" t="str">
        <f t="shared" si="205"/>
        <v/>
      </c>
      <c r="AC131" s="155" t="str">
        <f t="shared" si="205"/>
        <v/>
      </c>
      <c r="AD131" s="155" t="str">
        <f t="shared" si="205"/>
        <v/>
      </c>
      <c r="AE131" s="155" t="str">
        <f t="shared" si="205"/>
        <v/>
      </c>
      <c r="AF131" s="155" t="str">
        <f t="shared" si="205"/>
        <v/>
      </c>
      <c r="AG131" s="155" t="str">
        <f t="shared" si="205"/>
        <v/>
      </c>
      <c r="AH131" s="155" t="str">
        <f t="shared" si="205"/>
        <v/>
      </c>
      <c r="AI131" s="155" t="str">
        <f t="shared" si="205"/>
        <v/>
      </c>
      <c r="AJ131" s="155" t="str">
        <f t="shared" si="205"/>
        <v/>
      </c>
      <c r="AK131" s="155" t="str">
        <f t="shared" si="205"/>
        <v/>
      </c>
      <c r="AL131" s="155" t="str">
        <f t="shared" si="205"/>
        <v/>
      </c>
      <c r="AM131" s="155" t="str">
        <f t="shared" si="205"/>
        <v/>
      </c>
      <c r="AN131" s="155" t="str">
        <f t="shared" si="205"/>
        <v/>
      </c>
      <c r="AO131" s="155" t="str">
        <f t="shared" si="205"/>
        <v/>
      </c>
      <c r="AP131" s="155" t="str">
        <f t="shared" si="205"/>
        <v/>
      </c>
      <c r="AQ131" s="155" t="str">
        <f t="shared" ref="AQ131:BA131" si="206">IF(AND(AQ$5&gt;=$F63,AQ$5&lt;=$G63),AQ63,"")</f>
        <v/>
      </c>
      <c r="AR131" s="155" t="str">
        <f t="shared" si="206"/>
        <v/>
      </c>
      <c r="AS131" s="155" t="str">
        <f t="shared" si="206"/>
        <v/>
      </c>
      <c r="AT131" s="155" t="str">
        <f t="shared" si="206"/>
        <v/>
      </c>
      <c r="AU131" s="155" t="str">
        <f t="shared" si="206"/>
        <v/>
      </c>
      <c r="AV131" s="155" t="str">
        <f t="shared" si="206"/>
        <v/>
      </c>
      <c r="AW131" s="155" t="str">
        <f t="shared" si="206"/>
        <v/>
      </c>
      <c r="AX131" s="155" t="str">
        <f t="shared" si="206"/>
        <v/>
      </c>
      <c r="AY131" s="155" t="str">
        <f t="shared" si="206"/>
        <v/>
      </c>
      <c r="AZ131" s="155">
        <f t="shared" si="206"/>
        <v>0.50265896024824086</v>
      </c>
      <c r="BA131" s="155">
        <f t="shared" si="206"/>
        <v>0.5125457137165389</v>
      </c>
      <c r="BB131" s="155">
        <f t="shared" ref="BB131:BO131" si="207">IF(AND(BB$5&gt;=$F63,BB$5&lt;=$G63),BB63,"")</f>
        <v>0.68262918873144673</v>
      </c>
      <c r="BC131" s="155" t="str">
        <f t="shared" si="207"/>
        <v/>
      </c>
      <c r="BD131" s="155" t="str">
        <f t="shared" si="207"/>
        <v/>
      </c>
      <c r="BE131" s="155" t="str">
        <f t="shared" si="207"/>
        <v/>
      </c>
      <c r="BF131" s="155" t="str">
        <f t="shared" si="207"/>
        <v/>
      </c>
      <c r="BG131" s="155" t="str">
        <f t="shared" si="207"/>
        <v/>
      </c>
      <c r="BH131" s="155" t="str">
        <f t="shared" si="207"/>
        <v/>
      </c>
      <c r="BI131" s="155" t="str">
        <f t="shared" si="207"/>
        <v/>
      </c>
      <c r="BJ131" s="155" t="str">
        <f t="shared" si="207"/>
        <v/>
      </c>
      <c r="BK131" s="155" t="str">
        <f t="shared" si="207"/>
        <v/>
      </c>
      <c r="BL131" s="155" t="str">
        <f t="shared" si="207"/>
        <v/>
      </c>
      <c r="BM131" s="155" t="str">
        <f t="shared" si="207"/>
        <v/>
      </c>
      <c r="BN131" s="155" t="str">
        <f t="shared" si="207"/>
        <v/>
      </c>
      <c r="BO131" s="155" t="str">
        <f t="shared" si="207"/>
        <v/>
      </c>
      <c r="BP131" s="155" t="str">
        <f t="shared" ref="BP131:CY131" si="208">IF(AND(BP$5&gt;=$F63,BP$5&lt;=$G63),BP63,"")</f>
        <v/>
      </c>
      <c r="BQ131" s="155" t="str">
        <f t="shared" si="208"/>
        <v/>
      </c>
      <c r="BR131" s="155" t="str">
        <f t="shared" si="208"/>
        <v/>
      </c>
      <c r="BS131" s="155" t="str">
        <f t="shared" si="208"/>
        <v/>
      </c>
      <c r="BT131" s="155" t="str">
        <f t="shared" si="208"/>
        <v/>
      </c>
      <c r="BU131" s="155" t="str">
        <f t="shared" si="208"/>
        <v/>
      </c>
      <c r="BV131" s="155" t="str">
        <f t="shared" si="208"/>
        <v/>
      </c>
      <c r="BW131" s="155" t="str">
        <f t="shared" si="208"/>
        <v/>
      </c>
      <c r="BX131" s="155" t="str">
        <f t="shared" si="208"/>
        <v/>
      </c>
      <c r="BY131" s="155" t="str">
        <f t="shared" si="208"/>
        <v/>
      </c>
      <c r="BZ131" s="155" t="str">
        <f t="shared" si="208"/>
        <v/>
      </c>
      <c r="CA131" s="155" t="str">
        <f t="shared" si="208"/>
        <v/>
      </c>
      <c r="CB131" s="155" t="str">
        <f t="shared" si="208"/>
        <v/>
      </c>
      <c r="CC131" s="155" t="str">
        <f t="shared" si="208"/>
        <v/>
      </c>
      <c r="CD131" s="155" t="str">
        <f t="shared" si="208"/>
        <v/>
      </c>
      <c r="CE131" s="155" t="str">
        <f t="shared" si="208"/>
        <v/>
      </c>
      <c r="CF131" s="155" t="str">
        <f t="shared" si="208"/>
        <v/>
      </c>
      <c r="CG131" s="155" t="str">
        <f t="shared" si="208"/>
        <v/>
      </c>
      <c r="CH131" s="155" t="str">
        <f t="shared" si="208"/>
        <v/>
      </c>
      <c r="CI131" s="155" t="str">
        <f t="shared" si="208"/>
        <v/>
      </c>
      <c r="CJ131" s="155" t="str">
        <f t="shared" si="208"/>
        <v/>
      </c>
      <c r="CK131" s="155" t="str">
        <f t="shared" si="208"/>
        <v/>
      </c>
      <c r="CL131" s="155" t="str">
        <f t="shared" si="208"/>
        <v/>
      </c>
      <c r="CM131" s="155" t="str">
        <f t="shared" si="208"/>
        <v/>
      </c>
      <c r="CN131" s="155" t="str">
        <f t="shared" si="208"/>
        <v/>
      </c>
      <c r="CO131" s="155" t="str">
        <f t="shared" si="208"/>
        <v/>
      </c>
      <c r="CP131" s="155" t="str">
        <f t="shared" si="208"/>
        <v/>
      </c>
      <c r="CQ131" s="155" t="str">
        <f t="shared" si="208"/>
        <v/>
      </c>
      <c r="CR131" s="155" t="str">
        <f t="shared" si="208"/>
        <v/>
      </c>
      <c r="CS131" s="155" t="str">
        <f t="shared" si="208"/>
        <v/>
      </c>
      <c r="CT131" s="155" t="str">
        <f t="shared" si="208"/>
        <v/>
      </c>
      <c r="CU131" s="155" t="str">
        <f t="shared" si="208"/>
        <v/>
      </c>
      <c r="CV131" s="155" t="str">
        <f t="shared" si="208"/>
        <v/>
      </c>
      <c r="CW131" s="155" t="str">
        <f t="shared" si="208"/>
        <v/>
      </c>
      <c r="CX131" s="155" t="str">
        <f t="shared" si="208"/>
        <v/>
      </c>
      <c r="CY131" s="155" t="str">
        <f t="shared" si="208"/>
        <v/>
      </c>
      <c r="CZ131" s="155" t="str">
        <f t="shared" si="187"/>
        <v/>
      </c>
      <c r="DA131" s="155" t="str">
        <f t="shared" si="187"/>
        <v/>
      </c>
      <c r="DB131" s="155" t="str">
        <f t="shared" si="187"/>
        <v/>
      </c>
      <c r="DC131" s="155" t="str">
        <f t="shared" si="187"/>
        <v/>
      </c>
      <c r="DD131" s="155" t="str">
        <f t="shared" si="187"/>
        <v/>
      </c>
      <c r="DE131" s="155" t="str">
        <f t="shared" si="187"/>
        <v/>
      </c>
      <c r="DF131" s="155" t="str">
        <f t="shared" si="159"/>
        <v/>
      </c>
      <c r="DG131" s="155" t="str">
        <f t="shared" si="159"/>
        <v/>
      </c>
      <c r="DH131" s="156"/>
      <c r="DI131" s="152">
        <f t="shared" si="135"/>
        <v>0.68262918873144673</v>
      </c>
      <c r="DJ131" s="152">
        <f t="shared" si="136"/>
        <v>0.50265896024824086</v>
      </c>
      <c r="DK131" s="152">
        <f t="shared" si="137"/>
        <v>0.5659446208987422</v>
      </c>
      <c r="DL131" s="152">
        <f t="shared" si="138"/>
        <v>0.5125457137165389</v>
      </c>
      <c r="DM131" s="152">
        <f t="shared" si="139"/>
        <v>8.260711531607258E-2</v>
      </c>
    </row>
    <row r="132" spans="1:117" x14ac:dyDescent="0.25">
      <c r="A132" s="151" t="s">
        <v>260</v>
      </c>
      <c r="B132" s="151"/>
      <c r="C132" s="151" t="s">
        <v>261</v>
      </c>
      <c r="D132" s="151" t="s">
        <v>262</v>
      </c>
      <c r="E132" s="153" t="s">
        <v>263</v>
      </c>
      <c r="F132" s="154">
        <v>1974</v>
      </c>
      <c r="G132" s="154">
        <v>1978</v>
      </c>
      <c r="H132" s="134"/>
      <c r="I132" s="155" t="str">
        <f t="shared" ref="I132:AP132" si="209">IF(AND(I$5&gt;=$F64,I$5&lt;=$G64),I64,"")</f>
        <v/>
      </c>
      <c r="J132" s="155" t="str">
        <f t="shared" si="209"/>
        <v/>
      </c>
      <c r="K132" s="155" t="str">
        <f t="shared" si="209"/>
        <v/>
      </c>
      <c r="L132" s="155" t="str">
        <f t="shared" si="209"/>
        <v/>
      </c>
      <c r="M132" s="155" t="str">
        <f t="shared" si="209"/>
        <v/>
      </c>
      <c r="N132" s="155" t="str">
        <f t="shared" si="209"/>
        <v/>
      </c>
      <c r="O132" s="155" t="str">
        <f t="shared" si="209"/>
        <v/>
      </c>
      <c r="P132" s="155" t="str">
        <f t="shared" si="209"/>
        <v/>
      </c>
      <c r="Q132" s="155" t="str">
        <f t="shared" si="209"/>
        <v/>
      </c>
      <c r="R132" s="155" t="str">
        <f t="shared" si="209"/>
        <v/>
      </c>
      <c r="S132" s="155" t="str">
        <f t="shared" si="209"/>
        <v/>
      </c>
      <c r="T132" s="155" t="str">
        <f t="shared" si="209"/>
        <v/>
      </c>
      <c r="U132" s="155" t="str">
        <f t="shared" si="209"/>
        <v/>
      </c>
      <c r="V132" s="155" t="str">
        <f t="shared" si="209"/>
        <v/>
      </c>
      <c r="W132" s="155" t="str">
        <f t="shared" si="209"/>
        <v/>
      </c>
      <c r="X132" s="155" t="str">
        <f t="shared" si="209"/>
        <v/>
      </c>
      <c r="Y132" s="155" t="str">
        <f t="shared" si="209"/>
        <v/>
      </c>
      <c r="Z132" s="155" t="str">
        <f t="shared" si="209"/>
        <v/>
      </c>
      <c r="AA132" s="155" t="str">
        <f t="shared" si="209"/>
        <v/>
      </c>
      <c r="AB132" s="155" t="str">
        <f t="shared" si="209"/>
        <v/>
      </c>
      <c r="AC132" s="155" t="str">
        <f t="shared" si="209"/>
        <v/>
      </c>
      <c r="AD132" s="155" t="str">
        <f t="shared" si="209"/>
        <v/>
      </c>
      <c r="AE132" s="155" t="str">
        <f t="shared" si="209"/>
        <v/>
      </c>
      <c r="AF132" s="155" t="str">
        <f t="shared" si="209"/>
        <v/>
      </c>
      <c r="AG132" s="155" t="str">
        <f t="shared" si="209"/>
        <v/>
      </c>
      <c r="AH132" s="155" t="str">
        <f t="shared" si="209"/>
        <v/>
      </c>
      <c r="AI132" s="155" t="str">
        <f t="shared" si="209"/>
        <v/>
      </c>
      <c r="AJ132" s="155" t="str">
        <f t="shared" si="209"/>
        <v/>
      </c>
      <c r="AK132" s="155" t="str">
        <f t="shared" si="209"/>
        <v/>
      </c>
      <c r="AL132" s="155" t="str">
        <f t="shared" si="209"/>
        <v/>
      </c>
      <c r="AM132" s="155" t="str">
        <f t="shared" si="209"/>
        <v/>
      </c>
      <c r="AN132" s="155" t="str">
        <f t="shared" si="209"/>
        <v/>
      </c>
      <c r="AO132" s="155" t="str">
        <f t="shared" si="209"/>
        <v/>
      </c>
      <c r="AP132" s="155" t="str">
        <f t="shared" si="209"/>
        <v/>
      </c>
      <c r="AQ132" s="155" t="str">
        <f t="shared" ref="AQ132:BA132" si="210">IF(AND(AQ$5&gt;=$F64,AQ$5&lt;=$G64),AQ64,"")</f>
        <v/>
      </c>
      <c r="AR132" s="155" t="str">
        <f t="shared" si="210"/>
        <v/>
      </c>
      <c r="AS132" s="155" t="str">
        <f t="shared" si="210"/>
        <v/>
      </c>
      <c r="AT132" s="155" t="str">
        <f t="shared" si="210"/>
        <v/>
      </c>
      <c r="AU132" s="155" t="str">
        <f t="shared" si="210"/>
        <v/>
      </c>
      <c r="AV132" s="155" t="str">
        <f t="shared" si="210"/>
        <v/>
      </c>
      <c r="AW132" s="155" t="str">
        <f t="shared" si="210"/>
        <v/>
      </c>
      <c r="AX132" s="155" t="str">
        <f t="shared" si="210"/>
        <v/>
      </c>
      <c r="AY132" s="155" t="str">
        <f t="shared" si="210"/>
        <v/>
      </c>
      <c r="AZ132" s="155" t="str">
        <f t="shared" si="210"/>
        <v/>
      </c>
      <c r="BA132" s="155" t="str">
        <f t="shared" si="210"/>
        <v/>
      </c>
      <c r="BB132" s="155" t="str">
        <f t="shared" ref="BB132:BO132" si="211">IF(AND(BB$5&gt;=$F64,BB$5&lt;=$G64),BB64,"")</f>
        <v/>
      </c>
      <c r="BC132" s="155" t="str">
        <f t="shared" si="211"/>
        <v/>
      </c>
      <c r="BD132" s="155" t="str">
        <f t="shared" si="211"/>
        <v/>
      </c>
      <c r="BE132" s="155" t="str">
        <f t="shared" si="211"/>
        <v/>
      </c>
      <c r="BF132" s="155" t="str">
        <f t="shared" si="211"/>
        <v/>
      </c>
      <c r="BG132" s="155" t="str">
        <f t="shared" si="211"/>
        <v/>
      </c>
      <c r="BH132" s="155" t="str">
        <f t="shared" si="211"/>
        <v/>
      </c>
      <c r="BI132" s="155" t="str">
        <f t="shared" si="211"/>
        <v/>
      </c>
      <c r="BJ132" s="155" t="str">
        <f t="shared" si="211"/>
        <v/>
      </c>
      <c r="BK132" s="155" t="str">
        <f t="shared" si="211"/>
        <v/>
      </c>
      <c r="BL132" s="155" t="str">
        <f t="shared" si="211"/>
        <v/>
      </c>
      <c r="BM132" s="155" t="str">
        <f t="shared" si="211"/>
        <v/>
      </c>
      <c r="BN132" s="155" t="str">
        <f t="shared" si="211"/>
        <v/>
      </c>
      <c r="BO132" s="155" t="str">
        <f t="shared" si="211"/>
        <v/>
      </c>
      <c r="BP132" s="155" t="str">
        <f t="shared" ref="BP132:CY132" si="212">IF(AND(BP$5&gt;=$F64,BP$5&lt;=$G64),BP64,"")</f>
        <v/>
      </c>
      <c r="BQ132" s="155">
        <f t="shared" si="212"/>
        <v>1.171878252641539</v>
      </c>
      <c r="BR132" s="155">
        <f t="shared" si="212"/>
        <v>1.1393679224335727</v>
      </c>
      <c r="BS132" s="155">
        <f t="shared" si="212"/>
        <v>1.4308731623117672</v>
      </c>
      <c r="BT132" s="155">
        <f t="shared" si="212"/>
        <v>1.3686274931224209</v>
      </c>
      <c r="BU132" s="155">
        <f t="shared" si="212"/>
        <v>1.6721084757979143</v>
      </c>
      <c r="BV132" s="155" t="str">
        <f t="shared" si="212"/>
        <v/>
      </c>
      <c r="BW132" s="155" t="str">
        <f t="shared" si="212"/>
        <v/>
      </c>
      <c r="BX132" s="155" t="str">
        <f t="shared" si="212"/>
        <v/>
      </c>
      <c r="BY132" s="155" t="str">
        <f t="shared" si="212"/>
        <v/>
      </c>
      <c r="BZ132" s="155" t="str">
        <f t="shared" si="212"/>
        <v/>
      </c>
      <c r="CA132" s="155" t="str">
        <f t="shared" si="212"/>
        <v/>
      </c>
      <c r="CB132" s="155" t="str">
        <f t="shared" si="212"/>
        <v/>
      </c>
      <c r="CC132" s="155" t="str">
        <f t="shared" si="212"/>
        <v/>
      </c>
      <c r="CD132" s="155" t="str">
        <f t="shared" si="212"/>
        <v/>
      </c>
      <c r="CE132" s="155" t="str">
        <f t="shared" si="212"/>
        <v/>
      </c>
      <c r="CF132" s="155" t="str">
        <f t="shared" si="212"/>
        <v/>
      </c>
      <c r="CG132" s="155" t="str">
        <f t="shared" si="212"/>
        <v/>
      </c>
      <c r="CH132" s="155" t="str">
        <f t="shared" si="212"/>
        <v/>
      </c>
      <c r="CI132" s="155" t="str">
        <f t="shared" si="212"/>
        <v/>
      </c>
      <c r="CJ132" s="155" t="str">
        <f t="shared" si="212"/>
        <v/>
      </c>
      <c r="CK132" s="155" t="str">
        <f t="shared" si="212"/>
        <v/>
      </c>
      <c r="CL132" s="155" t="str">
        <f t="shared" si="212"/>
        <v/>
      </c>
      <c r="CM132" s="155" t="str">
        <f t="shared" si="212"/>
        <v/>
      </c>
      <c r="CN132" s="155" t="str">
        <f t="shared" si="212"/>
        <v/>
      </c>
      <c r="CO132" s="155" t="str">
        <f t="shared" si="212"/>
        <v/>
      </c>
      <c r="CP132" s="155" t="str">
        <f t="shared" si="212"/>
        <v/>
      </c>
      <c r="CQ132" s="155" t="str">
        <f t="shared" si="212"/>
        <v/>
      </c>
      <c r="CR132" s="155" t="str">
        <f t="shared" si="212"/>
        <v/>
      </c>
      <c r="CS132" s="155" t="str">
        <f t="shared" si="212"/>
        <v/>
      </c>
      <c r="CT132" s="155" t="str">
        <f t="shared" si="212"/>
        <v/>
      </c>
      <c r="CU132" s="155" t="str">
        <f t="shared" si="212"/>
        <v/>
      </c>
      <c r="CV132" s="155" t="str">
        <f t="shared" si="212"/>
        <v/>
      </c>
      <c r="CW132" s="155" t="str">
        <f t="shared" si="212"/>
        <v/>
      </c>
      <c r="CX132" s="155" t="str">
        <f t="shared" si="212"/>
        <v/>
      </c>
      <c r="CY132" s="155" t="str">
        <f t="shared" si="212"/>
        <v/>
      </c>
      <c r="CZ132" s="155" t="str">
        <f t="shared" si="187"/>
        <v/>
      </c>
      <c r="DA132" s="155" t="str">
        <f t="shared" si="187"/>
        <v/>
      </c>
      <c r="DB132" s="155" t="str">
        <f t="shared" si="187"/>
        <v/>
      </c>
      <c r="DC132" s="155" t="str">
        <f t="shared" si="187"/>
        <v/>
      </c>
      <c r="DD132" s="155" t="str">
        <f t="shared" si="187"/>
        <v/>
      </c>
      <c r="DE132" s="155" t="str">
        <f t="shared" si="187"/>
        <v/>
      </c>
      <c r="DF132" s="155" t="str">
        <f t="shared" si="159"/>
        <v/>
      </c>
      <c r="DG132" s="155" t="str">
        <f t="shared" si="159"/>
        <v/>
      </c>
      <c r="DH132" s="156"/>
      <c r="DI132" s="152">
        <f t="shared" si="135"/>
        <v>1.6721084757979143</v>
      </c>
      <c r="DJ132" s="152">
        <f t="shared" si="136"/>
        <v>1.1393679224335727</v>
      </c>
      <c r="DK132" s="152">
        <f t="shared" si="137"/>
        <v>1.3565710612614428</v>
      </c>
      <c r="DL132" s="152">
        <f t="shared" si="138"/>
        <v>1.3686274931224209</v>
      </c>
      <c r="DM132" s="152">
        <f t="shared" si="139"/>
        <v>0.19314173904915519</v>
      </c>
    </row>
    <row r="133" spans="1:117" x14ac:dyDescent="0.25">
      <c r="A133" s="151" t="s">
        <v>264</v>
      </c>
      <c r="B133" s="151" t="s">
        <v>265</v>
      </c>
      <c r="C133" s="151" t="s">
        <v>112</v>
      </c>
      <c r="D133" s="151" t="s">
        <v>266</v>
      </c>
      <c r="E133" s="153" t="s">
        <v>267</v>
      </c>
      <c r="F133" s="154">
        <v>1920</v>
      </c>
      <c r="G133" s="154">
        <v>1965</v>
      </c>
      <c r="H133" s="134"/>
      <c r="I133" s="155"/>
      <c r="J133" s="155"/>
      <c r="K133" s="155"/>
      <c r="L133" s="155"/>
      <c r="M133" s="155"/>
      <c r="N133" s="155"/>
      <c r="O133" s="155"/>
      <c r="P133" s="155"/>
      <c r="Q133" s="155">
        <f t="shared" ref="Q133:AP133" si="213">IF(AND(Q$5&gt;=$F65,Q$5&lt;=$G65),Q65,"")</f>
        <v>2.0170383529387039</v>
      </c>
      <c r="R133" s="155">
        <f t="shared" si="213"/>
        <v>0.86279467067614546</v>
      </c>
      <c r="S133" s="155">
        <f t="shared" si="213"/>
        <v>0.49042130843795911</v>
      </c>
      <c r="T133" s="155">
        <f t="shared" si="213"/>
        <v>0.50047807659894306</v>
      </c>
      <c r="U133" s="155">
        <f t="shared" si="213"/>
        <v>0.61928284680123424</v>
      </c>
      <c r="V133" s="155">
        <f t="shared" si="213"/>
        <v>0.59890420882346518</v>
      </c>
      <c r="W133" s="155">
        <f t="shared" si="213"/>
        <v>0.5973627998088491</v>
      </c>
      <c r="X133" s="155">
        <f t="shared" si="213"/>
        <v>0.59345840960117913</v>
      </c>
      <c r="Y133" s="155">
        <f t="shared" si="213"/>
        <v>0.6100274448693358</v>
      </c>
      <c r="Z133" s="155">
        <f t="shared" si="213"/>
        <v>0.4380715716418398</v>
      </c>
      <c r="AA133" s="155">
        <f t="shared" si="213"/>
        <v>0.32674585064451189</v>
      </c>
      <c r="AB133" s="155">
        <f t="shared" si="213"/>
        <v>0.34932573566235248</v>
      </c>
      <c r="AC133" s="155">
        <f t="shared" si="213"/>
        <v>0.34864406862317565</v>
      </c>
      <c r="AD133" s="155">
        <f t="shared" si="213"/>
        <v>0.30945508191397691</v>
      </c>
      <c r="AE133" s="155">
        <f t="shared" si="213"/>
        <v>0.4038035316197921</v>
      </c>
      <c r="AF133" s="155">
        <f t="shared" si="213"/>
        <v>0.44087955423973635</v>
      </c>
      <c r="AG133" s="155">
        <f t="shared" si="213"/>
        <v>0.51742289332622238</v>
      </c>
      <c r="AH133" s="155">
        <f t="shared" si="213"/>
        <v>0.55657933377734992</v>
      </c>
      <c r="AI133" s="155">
        <f t="shared" si="213"/>
        <v>0.5477614201484271</v>
      </c>
      <c r="AJ133" s="155">
        <f t="shared" si="213"/>
        <v>0.5984789011779742</v>
      </c>
      <c r="AK133" s="155">
        <f t="shared" si="213"/>
        <v>0.68673886110219806</v>
      </c>
      <c r="AL133" s="155">
        <f t="shared" si="213"/>
        <v>0.82646259779442233</v>
      </c>
      <c r="AM133" s="155">
        <f t="shared" si="213"/>
        <v>0.88969787638243536</v>
      </c>
      <c r="AN133" s="155">
        <f t="shared" si="213"/>
        <v>0.99909249487233043</v>
      </c>
      <c r="AO133" s="155">
        <f t="shared" si="213"/>
        <v>0.99843953045941758</v>
      </c>
      <c r="AP133" s="155">
        <f t="shared" si="213"/>
        <v>0.99981673991450681</v>
      </c>
      <c r="AQ133" s="155">
        <f t="shared" ref="AQ133:BA133" si="214">IF(AND(AQ$5&gt;=$F65,AQ$5&lt;=$G65),AQ65,"")</f>
        <v>1.0091137957300294</v>
      </c>
      <c r="AR133" s="155">
        <f t="shared" si="214"/>
        <v>1.0339082414432685</v>
      </c>
      <c r="AS133" s="155">
        <f t="shared" si="214"/>
        <v>1.0321944334468842</v>
      </c>
      <c r="AT133" s="155">
        <f t="shared" si="214"/>
        <v>1.0808002020578833</v>
      </c>
      <c r="AU133" s="155">
        <f t="shared" si="214"/>
        <v>1.0751984686312888</v>
      </c>
      <c r="AV133" s="155">
        <f t="shared" si="214"/>
        <v>1.0126357500916729</v>
      </c>
      <c r="AW133" s="155">
        <f t="shared" si="214"/>
        <v>1.0792400228021757</v>
      </c>
      <c r="AX133" s="155">
        <f t="shared" si="214"/>
        <v>1.1157445893551519</v>
      </c>
      <c r="AY133" s="155">
        <f t="shared" si="214"/>
        <v>1.0668506813886187</v>
      </c>
      <c r="AZ133" s="155">
        <f t="shared" si="214"/>
        <v>1.0420161809405735</v>
      </c>
      <c r="BA133" s="155">
        <f t="shared" si="214"/>
        <v>0.98508181246918902</v>
      </c>
      <c r="BB133" s="155">
        <f t="shared" ref="BB133:BO133" si="215">IF(AND(BB$5&gt;=$F65,BB$5&lt;=$G65),BB65,"")</f>
        <v>0.98227310060185602</v>
      </c>
      <c r="BC133" s="155">
        <f t="shared" si="215"/>
        <v>0.9694649086147944</v>
      </c>
      <c r="BD133" s="155">
        <f t="shared" si="215"/>
        <v>0.90932513670834703</v>
      </c>
      <c r="BE133" s="155">
        <f t="shared" si="215"/>
        <v>0.95031838856843787</v>
      </c>
      <c r="BF133" s="155">
        <f t="shared" si="215"/>
        <v>0.96362463944962984</v>
      </c>
      <c r="BG133" s="155">
        <f t="shared" si="215"/>
        <v>0.89430909641996781</v>
      </c>
      <c r="BH133" s="155">
        <f t="shared" si="215"/>
        <v>0.85809205023978974</v>
      </c>
      <c r="BI133" s="155" t="str">
        <f t="shared" si="215"/>
        <v/>
      </c>
      <c r="BJ133" s="155" t="str">
        <f t="shared" si="215"/>
        <v/>
      </c>
      <c r="BK133" s="155" t="str">
        <f t="shared" si="215"/>
        <v/>
      </c>
      <c r="BL133" s="155" t="str">
        <f t="shared" si="215"/>
        <v/>
      </c>
      <c r="BM133" s="155" t="str">
        <f t="shared" si="215"/>
        <v/>
      </c>
      <c r="BN133" s="155" t="str">
        <f t="shared" si="215"/>
        <v/>
      </c>
      <c r="BO133" s="155" t="str">
        <f t="shared" si="215"/>
        <v/>
      </c>
      <c r="BP133" s="155" t="str">
        <f t="shared" ref="BP133:CY133" si="216">IF(AND(BP$5&gt;=$F65,BP$5&lt;=$G65),BP65,"")</f>
        <v/>
      </c>
      <c r="BQ133" s="155" t="str">
        <f t="shared" si="216"/>
        <v/>
      </c>
      <c r="BR133" s="155" t="str">
        <f t="shared" si="216"/>
        <v/>
      </c>
      <c r="BS133" s="155" t="str">
        <f t="shared" si="216"/>
        <v/>
      </c>
      <c r="BT133" s="155" t="str">
        <f t="shared" si="216"/>
        <v/>
      </c>
      <c r="BU133" s="155" t="str">
        <f t="shared" si="216"/>
        <v/>
      </c>
      <c r="BV133" s="155" t="str">
        <f t="shared" si="216"/>
        <v/>
      </c>
      <c r="BW133" s="155" t="str">
        <f t="shared" si="216"/>
        <v/>
      </c>
      <c r="BX133" s="155" t="str">
        <f t="shared" si="216"/>
        <v/>
      </c>
      <c r="BY133" s="155" t="str">
        <f t="shared" si="216"/>
        <v/>
      </c>
      <c r="BZ133" s="155" t="str">
        <f t="shared" si="216"/>
        <v/>
      </c>
      <c r="CA133" s="155" t="str">
        <f t="shared" si="216"/>
        <v/>
      </c>
      <c r="CB133" s="155" t="str">
        <f t="shared" si="216"/>
        <v/>
      </c>
      <c r="CC133" s="155" t="str">
        <f t="shared" si="216"/>
        <v/>
      </c>
      <c r="CD133" s="155" t="str">
        <f t="shared" si="216"/>
        <v/>
      </c>
      <c r="CE133" s="155" t="str">
        <f t="shared" si="216"/>
        <v/>
      </c>
      <c r="CF133" s="155" t="str">
        <f t="shared" si="216"/>
        <v/>
      </c>
      <c r="CG133" s="155" t="str">
        <f t="shared" si="216"/>
        <v/>
      </c>
      <c r="CH133" s="155" t="str">
        <f t="shared" si="216"/>
        <v/>
      </c>
      <c r="CI133" s="155" t="str">
        <f t="shared" si="216"/>
        <v/>
      </c>
      <c r="CJ133" s="155" t="str">
        <f t="shared" si="216"/>
        <v/>
      </c>
      <c r="CK133" s="155" t="str">
        <f t="shared" si="216"/>
        <v/>
      </c>
      <c r="CL133" s="155" t="str">
        <f t="shared" si="216"/>
        <v/>
      </c>
      <c r="CM133" s="155" t="str">
        <f t="shared" si="216"/>
        <v/>
      </c>
      <c r="CN133" s="155" t="str">
        <f t="shared" si="216"/>
        <v/>
      </c>
      <c r="CO133" s="155" t="str">
        <f t="shared" si="216"/>
        <v/>
      </c>
      <c r="CP133" s="155" t="str">
        <f t="shared" si="216"/>
        <v/>
      </c>
      <c r="CQ133" s="155" t="str">
        <f t="shared" si="216"/>
        <v/>
      </c>
      <c r="CR133" s="155" t="str">
        <f t="shared" si="216"/>
        <v/>
      </c>
      <c r="CS133" s="155" t="str">
        <f t="shared" si="216"/>
        <v/>
      </c>
      <c r="CT133" s="155" t="str">
        <f t="shared" si="216"/>
        <v/>
      </c>
      <c r="CU133" s="155" t="str">
        <f t="shared" si="216"/>
        <v/>
      </c>
      <c r="CV133" s="155" t="str">
        <f t="shared" si="216"/>
        <v/>
      </c>
      <c r="CW133" s="155" t="str">
        <f t="shared" si="216"/>
        <v/>
      </c>
      <c r="CX133" s="155" t="str">
        <f t="shared" si="216"/>
        <v/>
      </c>
      <c r="CY133" s="155" t="str">
        <f t="shared" si="216"/>
        <v/>
      </c>
      <c r="CZ133" s="155" t="str">
        <f t="shared" si="187"/>
        <v/>
      </c>
      <c r="DA133" s="155" t="str">
        <f t="shared" si="187"/>
        <v/>
      </c>
      <c r="DB133" s="155" t="str">
        <f t="shared" si="187"/>
        <v/>
      </c>
      <c r="DC133" s="155" t="str">
        <f t="shared" si="187"/>
        <v/>
      </c>
      <c r="DD133" s="155" t="str">
        <f t="shared" si="187"/>
        <v/>
      </c>
      <c r="DE133" s="155" t="str">
        <f t="shared" si="187"/>
        <v/>
      </c>
      <c r="DF133" s="155" t="str">
        <f t="shared" si="159"/>
        <v/>
      </c>
      <c r="DG133" s="155" t="str">
        <f t="shared" si="159"/>
        <v/>
      </c>
      <c r="DH133" s="156"/>
      <c r="DI133" s="152">
        <f t="shared" si="135"/>
        <v>2.0170383529387039</v>
      </c>
      <c r="DJ133" s="152">
        <f t="shared" si="136"/>
        <v>0.30945508191397691</v>
      </c>
      <c r="DK133" s="152">
        <f t="shared" si="137"/>
        <v>0.79971308320036461</v>
      </c>
      <c r="DL133" s="152">
        <f t="shared" si="138"/>
        <v>0.87624627352929041</v>
      </c>
      <c r="DM133" s="152">
        <f t="shared" si="139"/>
        <v>0.31497451015255978</v>
      </c>
    </row>
    <row r="134" spans="1:117" x14ac:dyDescent="0.25">
      <c r="A134" s="151" t="s">
        <v>268</v>
      </c>
      <c r="B134" s="151"/>
      <c r="C134" s="151" t="s">
        <v>269</v>
      </c>
      <c r="D134" s="151" t="s">
        <v>270</v>
      </c>
      <c r="E134" s="153" t="s">
        <v>271</v>
      </c>
      <c r="F134" s="154">
        <v>1919</v>
      </c>
      <c r="G134" s="154">
        <v>1988</v>
      </c>
      <c r="H134" s="134"/>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t="str">
        <f t="shared" ref="CF134:CY134" si="217">IF(AND(CF$5&gt;=$F66,CF$5&lt;=$G66),CF66,"")</f>
        <v/>
      </c>
      <c r="CG134" s="155" t="str">
        <f t="shared" si="217"/>
        <v/>
      </c>
      <c r="CH134" s="155" t="str">
        <f t="shared" si="217"/>
        <v/>
      </c>
      <c r="CI134" s="155" t="str">
        <f t="shared" si="217"/>
        <v/>
      </c>
      <c r="CJ134" s="155" t="str">
        <f t="shared" si="217"/>
        <v/>
      </c>
      <c r="CK134" s="155" t="str">
        <f t="shared" si="217"/>
        <v/>
      </c>
      <c r="CL134" s="155" t="str">
        <f t="shared" si="217"/>
        <v/>
      </c>
      <c r="CM134" s="155" t="str">
        <f t="shared" si="217"/>
        <v/>
      </c>
      <c r="CN134" s="155" t="str">
        <f t="shared" si="217"/>
        <v/>
      </c>
      <c r="CO134" s="155" t="str">
        <f t="shared" si="217"/>
        <v/>
      </c>
      <c r="CP134" s="155" t="str">
        <f t="shared" si="217"/>
        <v/>
      </c>
      <c r="CQ134" s="155" t="str">
        <f t="shared" si="217"/>
        <v/>
      </c>
      <c r="CR134" s="155" t="str">
        <f t="shared" si="217"/>
        <v/>
      </c>
      <c r="CS134" s="155" t="str">
        <f t="shared" si="217"/>
        <v/>
      </c>
      <c r="CT134" s="155" t="str">
        <f t="shared" si="217"/>
        <v/>
      </c>
      <c r="CU134" s="155" t="str">
        <f t="shared" si="217"/>
        <v/>
      </c>
      <c r="CV134" s="155" t="str">
        <f t="shared" si="217"/>
        <v/>
      </c>
      <c r="CW134" s="155" t="str">
        <f t="shared" si="217"/>
        <v/>
      </c>
      <c r="CX134" s="155" t="str">
        <f t="shared" si="217"/>
        <v/>
      </c>
      <c r="CY134" s="155" t="str">
        <f t="shared" si="217"/>
        <v/>
      </c>
      <c r="CZ134" s="155" t="str">
        <f t="shared" ref="CZ134:DE139" si="218">IF(AND(CZ$5&gt;=$F66,CZ$5&lt;=$G66),CZ66,"")</f>
        <v/>
      </c>
      <c r="DA134" s="155" t="str">
        <f t="shared" si="218"/>
        <v/>
      </c>
      <c r="DB134" s="155" t="str">
        <f t="shared" si="218"/>
        <v/>
      </c>
      <c r="DC134" s="155" t="str">
        <f t="shared" si="218"/>
        <v/>
      </c>
      <c r="DD134" s="155" t="str">
        <f t="shared" si="218"/>
        <v/>
      </c>
      <c r="DE134" s="155" t="str">
        <f t="shared" si="218"/>
        <v/>
      </c>
      <c r="DF134" s="155" t="str">
        <f t="shared" si="159"/>
        <v/>
      </c>
      <c r="DG134" s="155" t="str">
        <f t="shared" si="159"/>
        <v/>
      </c>
      <c r="DH134" s="156"/>
      <c r="DI134" s="152"/>
      <c r="DJ134" s="152"/>
      <c r="DK134" s="152"/>
      <c r="DL134" s="152"/>
      <c r="DM134" s="152"/>
    </row>
    <row r="135" spans="1:117" x14ac:dyDescent="0.25">
      <c r="A135" s="151" t="s">
        <v>272</v>
      </c>
      <c r="B135" s="151"/>
      <c r="C135" s="151" t="s">
        <v>273</v>
      </c>
      <c r="D135" s="151" t="s">
        <v>274</v>
      </c>
      <c r="E135" s="151" t="s">
        <v>275</v>
      </c>
      <c r="F135" s="154">
        <v>1906</v>
      </c>
      <c r="G135" s="154">
        <v>1950</v>
      </c>
      <c r="H135" s="134"/>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t="str">
        <f t="shared" ref="AT135:CE135" si="219">IF(AND(AT$5&gt;=$F67,AT$5&lt;=$G67),AT67,"")</f>
        <v/>
      </c>
      <c r="AU135" s="155" t="str">
        <f t="shared" si="219"/>
        <v/>
      </c>
      <c r="AV135" s="155" t="str">
        <f t="shared" si="219"/>
        <v/>
      </c>
      <c r="AW135" s="155" t="str">
        <f t="shared" si="219"/>
        <v/>
      </c>
      <c r="AX135" s="155" t="str">
        <f t="shared" si="219"/>
        <v/>
      </c>
      <c r="AY135" s="155" t="str">
        <f t="shared" si="219"/>
        <v/>
      </c>
      <c r="AZ135" s="155" t="str">
        <f t="shared" si="219"/>
        <v/>
      </c>
      <c r="BA135" s="155" t="str">
        <f t="shared" si="219"/>
        <v/>
      </c>
      <c r="BB135" s="155" t="str">
        <f t="shared" si="219"/>
        <v/>
      </c>
      <c r="BC135" s="155" t="str">
        <f t="shared" si="219"/>
        <v/>
      </c>
      <c r="BD135" s="155" t="str">
        <f t="shared" si="219"/>
        <v/>
      </c>
      <c r="BE135" s="155" t="str">
        <f t="shared" si="219"/>
        <v/>
      </c>
      <c r="BF135" s="155" t="str">
        <f t="shared" si="219"/>
        <v/>
      </c>
      <c r="BG135" s="155" t="str">
        <f t="shared" si="219"/>
        <v/>
      </c>
      <c r="BH135" s="155" t="str">
        <f t="shared" si="219"/>
        <v/>
      </c>
      <c r="BI135" s="155" t="str">
        <f t="shared" si="219"/>
        <v/>
      </c>
      <c r="BJ135" s="155" t="str">
        <f t="shared" si="219"/>
        <v/>
      </c>
      <c r="BK135" s="155" t="str">
        <f t="shared" si="219"/>
        <v/>
      </c>
      <c r="BL135" s="155" t="str">
        <f t="shared" si="219"/>
        <v/>
      </c>
      <c r="BM135" s="155" t="str">
        <f t="shared" si="219"/>
        <v/>
      </c>
      <c r="BN135" s="155" t="str">
        <f t="shared" si="219"/>
        <v/>
      </c>
      <c r="BO135" s="155" t="str">
        <f t="shared" si="219"/>
        <v/>
      </c>
      <c r="BP135" s="155" t="str">
        <f t="shared" si="219"/>
        <v/>
      </c>
      <c r="BQ135" s="155" t="str">
        <f t="shared" si="219"/>
        <v/>
      </c>
      <c r="BR135" s="155" t="str">
        <f t="shared" si="219"/>
        <v/>
      </c>
      <c r="BS135" s="155" t="str">
        <f t="shared" si="219"/>
        <v/>
      </c>
      <c r="BT135" s="155" t="str">
        <f t="shared" si="219"/>
        <v/>
      </c>
      <c r="BU135" s="155" t="str">
        <f t="shared" si="219"/>
        <v/>
      </c>
      <c r="BV135" s="155" t="str">
        <f t="shared" si="219"/>
        <v/>
      </c>
      <c r="BW135" s="155" t="str">
        <f t="shared" si="219"/>
        <v/>
      </c>
      <c r="BX135" s="155" t="str">
        <f t="shared" si="219"/>
        <v/>
      </c>
      <c r="BY135" s="155" t="str">
        <f t="shared" si="219"/>
        <v/>
      </c>
      <c r="BZ135" s="155" t="str">
        <f t="shared" si="219"/>
        <v/>
      </c>
      <c r="CA135" s="155" t="str">
        <f t="shared" si="219"/>
        <v/>
      </c>
      <c r="CB135" s="155" t="str">
        <f t="shared" si="219"/>
        <v/>
      </c>
      <c r="CC135" s="155" t="str">
        <f t="shared" si="219"/>
        <v/>
      </c>
      <c r="CD135" s="155" t="str">
        <f t="shared" si="219"/>
        <v/>
      </c>
      <c r="CE135" s="155" t="str">
        <f t="shared" si="219"/>
        <v/>
      </c>
      <c r="CF135" s="155" t="str">
        <f t="shared" ref="CF135:CY135" si="220">IF(AND(CF$5&gt;=$F67,CF$5&lt;=$G67),CF67,"")</f>
        <v/>
      </c>
      <c r="CG135" s="155" t="str">
        <f t="shared" si="220"/>
        <v/>
      </c>
      <c r="CH135" s="155" t="str">
        <f t="shared" si="220"/>
        <v/>
      </c>
      <c r="CI135" s="155" t="str">
        <f t="shared" si="220"/>
        <v/>
      </c>
      <c r="CJ135" s="155" t="str">
        <f t="shared" si="220"/>
        <v/>
      </c>
      <c r="CK135" s="155" t="str">
        <f t="shared" si="220"/>
        <v/>
      </c>
      <c r="CL135" s="155" t="str">
        <f t="shared" si="220"/>
        <v/>
      </c>
      <c r="CM135" s="155" t="str">
        <f t="shared" si="220"/>
        <v/>
      </c>
      <c r="CN135" s="155" t="str">
        <f t="shared" si="220"/>
        <v/>
      </c>
      <c r="CO135" s="155" t="str">
        <f t="shared" si="220"/>
        <v/>
      </c>
      <c r="CP135" s="155" t="str">
        <f t="shared" si="220"/>
        <v/>
      </c>
      <c r="CQ135" s="155" t="str">
        <f t="shared" si="220"/>
        <v/>
      </c>
      <c r="CR135" s="155" t="str">
        <f t="shared" si="220"/>
        <v/>
      </c>
      <c r="CS135" s="155" t="str">
        <f t="shared" si="220"/>
        <v/>
      </c>
      <c r="CT135" s="155" t="str">
        <f t="shared" si="220"/>
        <v/>
      </c>
      <c r="CU135" s="155" t="str">
        <f t="shared" si="220"/>
        <v/>
      </c>
      <c r="CV135" s="155" t="str">
        <f t="shared" si="220"/>
        <v/>
      </c>
      <c r="CW135" s="155" t="str">
        <f t="shared" si="220"/>
        <v/>
      </c>
      <c r="CX135" s="155" t="str">
        <f t="shared" si="220"/>
        <v/>
      </c>
      <c r="CY135" s="155" t="str">
        <f t="shared" si="220"/>
        <v/>
      </c>
      <c r="CZ135" s="155" t="str">
        <f t="shared" si="218"/>
        <v/>
      </c>
      <c r="DA135" s="155" t="str">
        <f t="shared" si="218"/>
        <v/>
      </c>
      <c r="DB135" s="155" t="str">
        <f t="shared" si="218"/>
        <v/>
      </c>
      <c r="DC135" s="155" t="str">
        <f t="shared" si="218"/>
        <v/>
      </c>
      <c r="DD135" s="155" t="str">
        <f t="shared" si="218"/>
        <v/>
      </c>
      <c r="DE135" s="155" t="str">
        <f t="shared" si="218"/>
        <v/>
      </c>
      <c r="DF135" s="155" t="str">
        <f t="shared" si="159"/>
        <v/>
      </c>
      <c r="DG135" s="155" t="str">
        <f t="shared" si="159"/>
        <v/>
      </c>
      <c r="DH135" s="156"/>
      <c r="DI135" s="152"/>
      <c r="DJ135" s="152"/>
      <c r="DK135" s="152"/>
      <c r="DL135" s="152"/>
      <c r="DM135" s="152"/>
    </row>
    <row r="136" spans="1:117" x14ac:dyDescent="0.25">
      <c r="A136" s="151" t="s">
        <v>276</v>
      </c>
      <c r="B136" s="151"/>
      <c r="C136" s="151" t="s">
        <v>112</v>
      </c>
      <c r="D136" s="151" t="s">
        <v>266</v>
      </c>
      <c r="E136" s="153" t="s">
        <v>277</v>
      </c>
      <c r="F136" s="154">
        <v>1920</v>
      </c>
      <c r="G136" s="154">
        <v>1965</v>
      </c>
      <c r="H136" s="134"/>
      <c r="I136" s="155"/>
      <c r="J136" s="155"/>
      <c r="K136" s="155"/>
      <c r="L136" s="155"/>
      <c r="M136" s="155"/>
      <c r="N136" s="155"/>
      <c r="O136" s="155"/>
      <c r="P136" s="155"/>
      <c r="Q136" s="155">
        <f t="shared" ref="Q136:AS136" si="221">IF(AND(Q$5&gt;=$F68,Q$5&lt;=$G68),Q68,"")</f>
        <v>2.0170383529387039</v>
      </c>
      <c r="R136" s="155">
        <f t="shared" si="221"/>
        <v>0.86279467067614546</v>
      </c>
      <c r="S136" s="155">
        <f t="shared" si="221"/>
        <v>0.49042130843795911</v>
      </c>
      <c r="T136" s="155">
        <f t="shared" si="221"/>
        <v>0.50047807659894306</v>
      </c>
      <c r="U136" s="155">
        <f t="shared" si="221"/>
        <v>0.61928284680123424</v>
      </c>
      <c r="V136" s="155">
        <f t="shared" si="221"/>
        <v>0.59890420882346518</v>
      </c>
      <c r="W136" s="155">
        <f t="shared" si="221"/>
        <v>0.5973627998088491</v>
      </c>
      <c r="X136" s="155">
        <f t="shared" si="221"/>
        <v>0.59345840960117913</v>
      </c>
      <c r="Y136" s="155">
        <f t="shared" si="221"/>
        <v>0.6100274448693358</v>
      </c>
      <c r="Z136" s="155">
        <f t="shared" si="221"/>
        <v>0.4380715716418398</v>
      </c>
      <c r="AA136" s="155">
        <f t="shared" si="221"/>
        <v>0.32674585064451189</v>
      </c>
      <c r="AB136" s="155">
        <f t="shared" si="221"/>
        <v>0.34932573566235248</v>
      </c>
      <c r="AC136" s="155">
        <f t="shared" si="221"/>
        <v>0.34864406862317565</v>
      </c>
      <c r="AD136" s="155">
        <f t="shared" si="221"/>
        <v>0.30945508191397691</v>
      </c>
      <c r="AE136" s="155">
        <f t="shared" si="221"/>
        <v>0.4038035316197921</v>
      </c>
      <c r="AF136" s="155">
        <f t="shared" si="221"/>
        <v>0.44087955423973635</v>
      </c>
      <c r="AG136" s="155">
        <f t="shared" si="221"/>
        <v>0.51742289332622238</v>
      </c>
      <c r="AH136" s="155">
        <f t="shared" si="221"/>
        <v>0.55657933377734992</v>
      </c>
      <c r="AI136" s="155">
        <f t="shared" si="221"/>
        <v>0.5477614201484271</v>
      </c>
      <c r="AJ136" s="155">
        <f t="shared" si="221"/>
        <v>0.5984789011779742</v>
      </c>
      <c r="AK136" s="155">
        <f t="shared" si="221"/>
        <v>0.68673886110219806</v>
      </c>
      <c r="AL136" s="155">
        <f t="shared" si="221"/>
        <v>0.82646259779442233</v>
      </c>
      <c r="AM136" s="155">
        <f t="shared" si="221"/>
        <v>0.88969787638243536</v>
      </c>
      <c r="AN136" s="155">
        <f t="shared" si="221"/>
        <v>0.99909249487233043</v>
      </c>
      <c r="AO136" s="155">
        <f t="shared" si="221"/>
        <v>0.99843953045941758</v>
      </c>
      <c r="AP136" s="155">
        <f t="shared" si="221"/>
        <v>0.99981673991450681</v>
      </c>
      <c r="AQ136" s="155">
        <f t="shared" si="221"/>
        <v>1.0091137957300294</v>
      </c>
      <c r="AR136" s="155">
        <f t="shared" si="221"/>
        <v>1.0339082414432685</v>
      </c>
      <c r="AS136" s="155">
        <f t="shared" si="221"/>
        <v>1.0321944334468842</v>
      </c>
      <c r="AT136" s="155">
        <f t="shared" ref="AT136:CE136" si="222">IF(AND(AT$5&gt;=$F68,AT$5&lt;=$G68),AT68,"")</f>
        <v>1.0808002020578833</v>
      </c>
      <c r="AU136" s="155">
        <f t="shared" si="222"/>
        <v>1.0751984686312888</v>
      </c>
      <c r="AV136" s="155">
        <f t="shared" si="222"/>
        <v>1.0126357500916729</v>
      </c>
      <c r="AW136" s="155">
        <f t="shared" si="222"/>
        <v>1.0792400228021757</v>
      </c>
      <c r="AX136" s="155">
        <f t="shared" si="222"/>
        <v>1.1157445893551519</v>
      </c>
      <c r="AY136" s="155">
        <f t="shared" si="222"/>
        <v>1.0668506813886187</v>
      </c>
      <c r="AZ136" s="155">
        <f t="shared" si="222"/>
        <v>1.0420161809405735</v>
      </c>
      <c r="BA136" s="155">
        <f t="shared" si="222"/>
        <v>0.98508181246918902</v>
      </c>
      <c r="BB136" s="155">
        <f t="shared" si="222"/>
        <v>0.98227310060185602</v>
      </c>
      <c r="BC136" s="155">
        <f t="shared" si="222"/>
        <v>0.9694649086147944</v>
      </c>
      <c r="BD136" s="155">
        <f t="shared" si="222"/>
        <v>0.90932513670834703</v>
      </c>
      <c r="BE136" s="155">
        <f t="shared" si="222"/>
        <v>0.95031838856843787</v>
      </c>
      <c r="BF136" s="155">
        <f t="shared" si="222"/>
        <v>0.96362463944962984</v>
      </c>
      <c r="BG136" s="155">
        <f t="shared" si="222"/>
        <v>0.89430909641996781</v>
      </c>
      <c r="BH136" s="155">
        <f t="shared" si="222"/>
        <v>0.85809205023978974</v>
      </c>
      <c r="BI136" s="155" t="str">
        <f t="shared" si="222"/>
        <v/>
      </c>
      <c r="BJ136" s="155" t="str">
        <f t="shared" si="222"/>
        <v/>
      </c>
      <c r="BK136" s="155" t="str">
        <f t="shared" si="222"/>
        <v/>
      </c>
      <c r="BL136" s="155" t="str">
        <f t="shared" si="222"/>
        <v/>
      </c>
      <c r="BM136" s="155" t="str">
        <f t="shared" si="222"/>
        <v/>
      </c>
      <c r="BN136" s="155" t="str">
        <f t="shared" si="222"/>
        <v/>
      </c>
      <c r="BO136" s="155" t="str">
        <f t="shared" si="222"/>
        <v/>
      </c>
      <c r="BP136" s="155" t="str">
        <f t="shared" si="222"/>
        <v/>
      </c>
      <c r="BQ136" s="155" t="str">
        <f t="shared" si="222"/>
        <v/>
      </c>
      <c r="BR136" s="155" t="str">
        <f t="shared" si="222"/>
        <v/>
      </c>
      <c r="BS136" s="155" t="str">
        <f t="shared" si="222"/>
        <v/>
      </c>
      <c r="BT136" s="155" t="str">
        <f t="shared" si="222"/>
        <v/>
      </c>
      <c r="BU136" s="155" t="str">
        <f t="shared" si="222"/>
        <v/>
      </c>
      <c r="BV136" s="155" t="str">
        <f t="shared" si="222"/>
        <v/>
      </c>
      <c r="BW136" s="155" t="str">
        <f t="shared" si="222"/>
        <v/>
      </c>
      <c r="BX136" s="155" t="str">
        <f t="shared" si="222"/>
        <v/>
      </c>
      <c r="BY136" s="155" t="str">
        <f t="shared" si="222"/>
        <v/>
      </c>
      <c r="BZ136" s="155" t="str">
        <f t="shared" si="222"/>
        <v/>
      </c>
      <c r="CA136" s="155" t="str">
        <f t="shared" si="222"/>
        <v/>
      </c>
      <c r="CB136" s="155" t="str">
        <f t="shared" si="222"/>
        <v/>
      </c>
      <c r="CC136" s="155" t="str">
        <f t="shared" si="222"/>
        <v/>
      </c>
      <c r="CD136" s="155" t="str">
        <f t="shared" si="222"/>
        <v/>
      </c>
      <c r="CE136" s="155" t="str">
        <f t="shared" si="222"/>
        <v/>
      </c>
      <c r="CF136" s="155" t="str">
        <f t="shared" ref="CF136:CY136" si="223">IF(AND(CF$5&gt;=$F68,CF$5&lt;=$G68),CF68,"")</f>
        <v/>
      </c>
      <c r="CG136" s="155" t="str">
        <f t="shared" si="223"/>
        <v/>
      </c>
      <c r="CH136" s="155" t="str">
        <f t="shared" si="223"/>
        <v/>
      </c>
      <c r="CI136" s="155" t="str">
        <f t="shared" si="223"/>
        <v/>
      </c>
      <c r="CJ136" s="155" t="str">
        <f t="shared" si="223"/>
        <v/>
      </c>
      <c r="CK136" s="155" t="str">
        <f t="shared" si="223"/>
        <v/>
      </c>
      <c r="CL136" s="155" t="str">
        <f t="shared" si="223"/>
        <v/>
      </c>
      <c r="CM136" s="155" t="str">
        <f t="shared" si="223"/>
        <v/>
      </c>
      <c r="CN136" s="155" t="str">
        <f t="shared" si="223"/>
        <v/>
      </c>
      <c r="CO136" s="155" t="str">
        <f t="shared" si="223"/>
        <v/>
      </c>
      <c r="CP136" s="155" t="str">
        <f t="shared" si="223"/>
        <v/>
      </c>
      <c r="CQ136" s="155" t="str">
        <f t="shared" si="223"/>
        <v/>
      </c>
      <c r="CR136" s="155" t="str">
        <f t="shared" si="223"/>
        <v/>
      </c>
      <c r="CS136" s="155" t="str">
        <f t="shared" si="223"/>
        <v/>
      </c>
      <c r="CT136" s="155" t="str">
        <f t="shared" si="223"/>
        <v/>
      </c>
      <c r="CU136" s="155" t="str">
        <f t="shared" si="223"/>
        <v/>
      </c>
      <c r="CV136" s="155" t="str">
        <f t="shared" si="223"/>
        <v/>
      </c>
      <c r="CW136" s="155" t="str">
        <f t="shared" si="223"/>
        <v/>
      </c>
      <c r="CX136" s="155" t="str">
        <f t="shared" si="223"/>
        <v/>
      </c>
      <c r="CY136" s="155" t="str">
        <f t="shared" si="223"/>
        <v/>
      </c>
      <c r="CZ136" s="155" t="str">
        <f t="shared" si="218"/>
        <v/>
      </c>
      <c r="DA136" s="155" t="str">
        <f t="shared" si="218"/>
        <v/>
      </c>
      <c r="DB136" s="155" t="str">
        <f t="shared" si="218"/>
        <v/>
      </c>
      <c r="DC136" s="155" t="str">
        <f t="shared" si="218"/>
        <v/>
      </c>
      <c r="DD136" s="155" t="str">
        <f t="shared" si="218"/>
        <v/>
      </c>
      <c r="DE136" s="155" t="str">
        <f t="shared" si="218"/>
        <v/>
      </c>
      <c r="DF136" s="155" t="str">
        <f t="shared" si="159"/>
        <v/>
      </c>
      <c r="DG136" s="155" t="str">
        <f t="shared" si="159"/>
        <v/>
      </c>
      <c r="DH136" s="156"/>
      <c r="DI136" s="152">
        <f t="shared" si="135"/>
        <v>2.0170383529387039</v>
      </c>
      <c r="DJ136" s="152">
        <f t="shared" si="136"/>
        <v>0.30945508191397691</v>
      </c>
      <c r="DK136" s="152">
        <f t="shared" si="137"/>
        <v>0.79971308320036461</v>
      </c>
      <c r="DL136" s="152">
        <f t="shared" si="138"/>
        <v>0.87624627352929041</v>
      </c>
      <c r="DM136" s="152">
        <f t="shared" si="139"/>
        <v>0.31497451015255978</v>
      </c>
    </row>
    <row r="137" spans="1:117" x14ac:dyDescent="0.25">
      <c r="A137" s="151" t="s">
        <v>278</v>
      </c>
      <c r="B137" s="151" t="s">
        <v>279</v>
      </c>
      <c r="C137" s="151" t="s">
        <v>280</v>
      </c>
      <c r="D137" s="151" t="s">
        <v>281</v>
      </c>
      <c r="E137" s="153" t="s">
        <v>282</v>
      </c>
      <c r="F137" s="154">
        <v>1951</v>
      </c>
      <c r="G137" s="154">
        <v>1967</v>
      </c>
      <c r="H137" s="134"/>
      <c r="I137" s="155" t="str">
        <f t="shared" ref="I137:P139" si="224">IF(AND(I$5&gt;=$F69,I$5&lt;=$G69),I69,"")</f>
        <v/>
      </c>
      <c r="J137" s="155" t="str">
        <f t="shared" si="224"/>
        <v/>
      </c>
      <c r="K137" s="155" t="str">
        <f t="shared" si="224"/>
        <v/>
      </c>
      <c r="L137" s="155" t="str">
        <f t="shared" si="224"/>
        <v/>
      </c>
      <c r="M137" s="155" t="str">
        <f t="shared" si="224"/>
        <v/>
      </c>
      <c r="N137" s="155" t="str">
        <f t="shared" si="224"/>
        <v/>
      </c>
      <c r="O137" s="155" t="str">
        <f t="shared" si="224"/>
        <v/>
      </c>
      <c r="P137" s="155" t="str">
        <f t="shared" si="224"/>
        <v/>
      </c>
      <c r="Q137" s="155" t="str">
        <f t="shared" ref="Q137:AS137" si="225">IF(AND(Q$5&gt;=$F69,Q$5&lt;=$G69),Q69,"")</f>
        <v/>
      </c>
      <c r="R137" s="155" t="str">
        <f t="shared" si="225"/>
        <v/>
      </c>
      <c r="S137" s="155" t="str">
        <f t="shared" si="225"/>
        <v/>
      </c>
      <c r="T137" s="155" t="str">
        <f t="shared" si="225"/>
        <v/>
      </c>
      <c r="U137" s="155" t="str">
        <f t="shared" si="225"/>
        <v/>
      </c>
      <c r="V137" s="155" t="str">
        <f t="shared" si="225"/>
        <v/>
      </c>
      <c r="W137" s="155" t="str">
        <f t="shared" si="225"/>
        <v/>
      </c>
      <c r="X137" s="155" t="str">
        <f t="shared" si="225"/>
        <v/>
      </c>
      <c r="Y137" s="155" t="str">
        <f t="shared" si="225"/>
        <v/>
      </c>
      <c r="Z137" s="155" t="str">
        <f t="shared" si="225"/>
        <v/>
      </c>
      <c r="AA137" s="155" t="str">
        <f t="shared" si="225"/>
        <v/>
      </c>
      <c r="AB137" s="155" t="str">
        <f t="shared" si="225"/>
        <v/>
      </c>
      <c r="AC137" s="155" t="str">
        <f t="shared" si="225"/>
        <v/>
      </c>
      <c r="AD137" s="155" t="str">
        <f t="shared" si="225"/>
        <v/>
      </c>
      <c r="AE137" s="155" t="str">
        <f t="shared" si="225"/>
        <v/>
      </c>
      <c r="AF137" s="155" t="str">
        <f t="shared" si="225"/>
        <v/>
      </c>
      <c r="AG137" s="155" t="str">
        <f t="shared" si="225"/>
        <v/>
      </c>
      <c r="AH137" s="155" t="str">
        <f t="shared" si="225"/>
        <v/>
      </c>
      <c r="AI137" s="155" t="str">
        <f t="shared" si="225"/>
        <v/>
      </c>
      <c r="AJ137" s="155" t="str">
        <f t="shared" si="225"/>
        <v/>
      </c>
      <c r="AK137" s="155" t="str">
        <f t="shared" si="225"/>
        <v/>
      </c>
      <c r="AL137" s="155" t="str">
        <f t="shared" si="225"/>
        <v/>
      </c>
      <c r="AM137" s="155" t="str">
        <f t="shared" si="225"/>
        <v/>
      </c>
      <c r="AN137" s="155" t="str">
        <f t="shared" si="225"/>
        <v/>
      </c>
      <c r="AO137" s="155" t="str">
        <f t="shared" si="225"/>
        <v/>
      </c>
      <c r="AP137" s="155" t="str">
        <f t="shared" si="225"/>
        <v/>
      </c>
      <c r="AQ137" s="155" t="str">
        <f t="shared" si="225"/>
        <v/>
      </c>
      <c r="AR137" s="155" t="str">
        <f t="shared" si="225"/>
        <v/>
      </c>
      <c r="AS137" s="155" t="str">
        <f t="shared" si="225"/>
        <v/>
      </c>
      <c r="AT137" s="155"/>
      <c r="AU137" s="155"/>
      <c r="AV137" s="155"/>
      <c r="AW137" s="155"/>
      <c r="AX137" s="155"/>
      <c r="AY137" s="155"/>
      <c r="AZ137" s="155"/>
      <c r="BA137" s="155"/>
      <c r="BB137" s="155"/>
      <c r="BC137" s="155"/>
      <c r="BD137" s="155"/>
      <c r="BE137" s="155"/>
      <c r="BF137" s="155"/>
      <c r="BG137" s="155"/>
      <c r="BH137" s="155">
        <f t="shared" ref="BH137:CE137" si="226">IF(AND(BH$5&gt;=$F69,BH$5&lt;=$G69),BH69,"")</f>
        <v>0.96048860565880922</v>
      </c>
      <c r="BI137" s="155">
        <f t="shared" si="226"/>
        <v>0.97938814469884983</v>
      </c>
      <c r="BJ137" s="155">
        <f t="shared" si="226"/>
        <v>0.98117025637418764</v>
      </c>
      <c r="BK137" s="155" t="str">
        <f t="shared" si="226"/>
        <v/>
      </c>
      <c r="BL137" s="155" t="str">
        <f t="shared" si="226"/>
        <v/>
      </c>
      <c r="BM137" s="155" t="str">
        <f t="shared" si="226"/>
        <v/>
      </c>
      <c r="BN137" s="155" t="str">
        <f t="shared" si="226"/>
        <v/>
      </c>
      <c r="BO137" s="155" t="str">
        <f t="shared" si="226"/>
        <v/>
      </c>
      <c r="BP137" s="155" t="str">
        <f t="shared" si="226"/>
        <v/>
      </c>
      <c r="BQ137" s="155" t="str">
        <f t="shared" si="226"/>
        <v/>
      </c>
      <c r="BR137" s="155" t="str">
        <f t="shared" si="226"/>
        <v/>
      </c>
      <c r="BS137" s="155" t="str">
        <f t="shared" si="226"/>
        <v/>
      </c>
      <c r="BT137" s="155" t="str">
        <f t="shared" si="226"/>
        <v/>
      </c>
      <c r="BU137" s="155" t="str">
        <f t="shared" si="226"/>
        <v/>
      </c>
      <c r="BV137" s="155" t="str">
        <f t="shared" si="226"/>
        <v/>
      </c>
      <c r="BW137" s="155" t="str">
        <f t="shared" si="226"/>
        <v/>
      </c>
      <c r="BX137" s="155" t="str">
        <f t="shared" si="226"/>
        <v/>
      </c>
      <c r="BY137" s="155" t="str">
        <f t="shared" si="226"/>
        <v/>
      </c>
      <c r="BZ137" s="155" t="str">
        <f t="shared" si="226"/>
        <v/>
      </c>
      <c r="CA137" s="155" t="str">
        <f t="shared" si="226"/>
        <v/>
      </c>
      <c r="CB137" s="155" t="str">
        <f t="shared" si="226"/>
        <v/>
      </c>
      <c r="CC137" s="155" t="str">
        <f t="shared" si="226"/>
        <v/>
      </c>
      <c r="CD137" s="155" t="str">
        <f t="shared" si="226"/>
        <v/>
      </c>
      <c r="CE137" s="155" t="str">
        <f t="shared" si="226"/>
        <v/>
      </c>
      <c r="CF137" s="155" t="str">
        <f t="shared" ref="CF137:CY137" si="227">IF(AND(CF$5&gt;=$F69,CF$5&lt;=$G69),CF69,"")</f>
        <v/>
      </c>
      <c r="CG137" s="155" t="str">
        <f t="shared" si="227"/>
        <v/>
      </c>
      <c r="CH137" s="155" t="str">
        <f t="shared" si="227"/>
        <v/>
      </c>
      <c r="CI137" s="155" t="str">
        <f t="shared" si="227"/>
        <v/>
      </c>
      <c r="CJ137" s="155" t="str">
        <f t="shared" si="227"/>
        <v/>
      </c>
      <c r="CK137" s="155" t="str">
        <f t="shared" si="227"/>
        <v/>
      </c>
      <c r="CL137" s="155" t="str">
        <f t="shared" si="227"/>
        <v/>
      </c>
      <c r="CM137" s="155" t="str">
        <f t="shared" si="227"/>
        <v/>
      </c>
      <c r="CN137" s="155" t="str">
        <f t="shared" si="227"/>
        <v/>
      </c>
      <c r="CO137" s="155" t="str">
        <f t="shared" si="227"/>
        <v/>
      </c>
      <c r="CP137" s="155" t="str">
        <f t="shared" si="227"/>
        <v/>
      </c>
      <c r="CQ137" s="155" t="str">
        <f t="shared" si="227"/>
        <v/>
      </c>
      <c r="CR137" s="155" t="str">
        <f t="shared" si="227"/>
        <v/>
      </c>
      <c r="CS137" s="155" t="str">
        <f t="shared" si="227"/>
        <v/>
      </c>
      <c r="CT137" s="155" t="str">
        <f t="shared" si="227"/>
        <v/>
      </c>
      <c r="CU137" s="155" t="str">
        <f t="shared" si="227"/>
        <v/>
      </c>
      <c r="CV137" s="155" t="str">
        <f t="shared" si="227"/>
        <v/>
      </c>
      <c r="CW137" s="155" t="str">
        <f t="shared" si="227"/>
        <v/>
      </c>
      <c r="CX137" s="155" t="str">
        <f t="shared" si="227"/>
        <v/>
      </c>
      <c r="CY137" s="155" t="str">
        <f t="shared" si="227"/>
        <v/>
      </c>
      <c r="CZ137" s="155" t="str">
        <f t="shared" si="218"/>
        <v/>
      </c>
      <c r="DA137" s="155" t="str">
        <f t="shared" si="218"/>
        <v/>
      </c>
      <c r="DB137" s="155" t="str">
        <f t="shared" si="218"/>
        <v/>
      </c>
      <c r="DC137" s="155" t="str">
        <f t="shared" si="218"/>
        <v/>
      </c>
      <c r="DD137" s="155" t="str">
        <f t="shared" si="218"/>
        <v/>
      </c>
      <c r="DE137" s="155" t="str">
        <f t="shared" si="218"/>
        <v/>
      </c>
      <c r="DF137" s="155" t="str">
        <f t="shared" si="159"/>
        <v/>
      </c>
      <c r="DG137" s="155" t="str">
        <f t="shared" si="159"/>
        <v/>
      </c>
      <c r="DH137" s="156"/>
      <c r="DI137" s="152">
        <f t="shared" si="135"/>
        <v>0.98117025637418764</v>
      </c>
      <c r="DJ137" s="152">
        <f t="shared" si="136"/>
        <v>0.96048860565880922</v>
      </c>
      <c r="DK137" s="152">
        <f t="shared" si="137"/>
        <v>0.97368233557728223</v>
      </c>
      <c r="DL137" s="152">
        <f t="shared" si="138"/>
        <v>0.97938814469884983</v>
      </c>
      <c r="DM137" s="152">
        <f t="shared" si="139"/>
        <v>9.3577013693553028E-3</v>
      </c>
    </row>
    <row r="138" spans="1:117" x14ac:dyDescent="0.25">
      <c r="A138" s="151" t="s">
        <v>283</v>
      </c>
      <c r="B138" s="151" t="s">
        <v>284</v>
      </c>
      <c r="C138" s="151" t="s">
        <v>193</v>
      </c>
      <c r="D138" s="151" t="s">
        <v>285</v>
      </c>
      <c r="E138" s="153" t="s">
        <v>186</v>
      </c>
      <c r="F138" s="154">
        <v>1940</v>
      </c>
      <c r="G138" s="154">
        <v>1955</v>
      </c>
      <c r="H138" s="134"/>
      <c r="I138" s="155" t="str">
        <f t="shared" si="224"/>
        <v/>
      </c>
      <c r="J138" s="155" t="str">
        <f t="shared" si="224"/>
        <v/>
      </c>
      <c r="K138" s="155" t="str">
        <f t="shared" si="224"/>
        <v/>
      </c>
      <c r="L138" s="155" t="str">
        <f t="shared" si="224"/>
        <v/>
      </c>
      <c r="M138" s="155" t="str">
        <f t="shared" si="224"/>
        <v/>
      </c>
      <c r="N138" s="155" t="str">
        <f t="shared" si="224"/>
        <v/>
      </c>
      <c r="O138" s="155" t="str">
        <f t="shared" si="224"/>
        <v/>
      </c>
      <c r="P138" s="155" t="str">
        <f t="shared" si="224"/>
        <v/>
      </c>
      <c r="Q138" s="155" t="str">
        <f t="shared" ref="Q138:AS138" si="228">IF(AND(Q$5&gt;=$F70,Q$5&lt;=$G70),Q70,"")</f>
        <v/>
      </c>
      <c r="R138" s="155" t="str">
        <f t="shared" si="228"/>
        <v/>
      </c>
      <c r="S138" s="155" t="str">
        <f t="shared" si="228"/>
        <v/>
      </c>
      <c r="T138" s="155" t="str">
        <f t="shared" si="228"/>
        <v/>
      </c>
      <c r="U138" s="155" t="str">
        <f t="shared" si="228"/>
        <v/>
      </c>
      <c r="V138" s="155" t="str">
        <f t="shared" si="228"/>
        <v/>
      </c>
      <c r="W138" s="155" t="str">
        <f t="shared" si="228"/>
        <v/>
      </c>
      <c r="X138" s="155" t="str">
        <f t="shared" si="228"/>
        <v/>
      </c>
      <c r="Y138" s="155" t="str">
        <f t="shared" si="228"/>
        <v/>
      </c>
      <c r="Z138" s="155" t="str">
        <f t="shared" si="228"/>
        <v/>
      </c>
      <c r="AA138" s="155" t="str">
        <f t="shared" si="228"/>
        <v/>
      </c>
      <c r="AB138" s="155" t="str">
        <f t="shared" si="228"/>
        <v/>
      </c>
      <c r="AC138" s="155" t="str">
        <f t="shared" si="228"/>
        <v/>
      </c>
      <c r="AD138" s="155" t="str">
        <f t="shared" si="228"/>
        <v/>
      </c>
      <c r="AE138" s="155" t="str">
        <f t="shared" si="228"/>
        <v/>
      </c>
      <c r="AF138" s="155" t="str">
        <f t="shared" si="228"/>
        <v/>
      </c>
      <c r="AG138" s="155" t="str">
        <f t="shared" si="228"/>
        <v/>
      </c>
      <c r="AH138" s="155" t="str">
        <f t="shared" si="228"/>
        <v/>
      </c>
      <c r="AI138" s="155">
        <f t="shared" si="228"/>
        <v>0.92655849352269448</v>
      </c>
      <c r="AJ138" s="155">
        <f t="shared" si="228"/>
        <v>1.012500607024782</v>
      </c>
      <c r="AK138" s="155">
        <f t="shared" si="228"/>
        <v>1.0081139405047004</v>
      </c>
      <c r="AL138" s="155">
        <f t="shared" si="228"/>
        <v>0.9937098247921532</v>
      </c>
      <c r="AM138" s="155">
        <f t="shared" si="228"/>
        <v>0.99433121393133728</v>
      </c>
      <c r="AN138" s="155">
        <f t="shared" si="228"/>
        <v>0.99474017960072247</v>
      </c>
      <c r="AO138" s="155">
        <f t="shared" si="228"/>
        <v>0.99597934103848618</v>
      </c>
      <c r="AP138" s="155">
        <f t="shared" si="228"/>
        <v>0.99533687722190312</v>
      </c>
      <c r="AQ138" s="155">
        <f t="shared" si="228"/>
        <v>1.0055416075171832</v>
      </c>
      <c r="AR138" s="155">
        <f t="shared" si="228"/>
        <v>0.9948367353188956</v>
      </c>
      <c r="AS138" s="155">
        <f t="shared" si="228"/>
        <v>1.004330757703725</v>
      </c>
      <c r="AT138" s="155">
        <f t="shared" ref="AT138:BG138" si="229">IF(AND(AT$5&gt;=$F70,AT$5&lt;=$G70),AT70,"")</f>
        <v>1.0028542726672345</v>
      </c>
      <c r="AU138" s="155">
        <f t="shared" si="229"/>
        <v>1.002471877725903</v>
      </c>
      <c r="AV138" s="155">
        <f t="shared" si="229"/>
        <v>1.0026533179425094</v>
      </c>
      <c r="AW138" s="155">
        <f t="shared" si="229"/>
        <v>1.0150415005206512</v>
      </c>
      <c r="AX138" s="155">
        <f t="shared" si="229"/>
        <v>1.0267213068145267</v>
      </c>
      <c r="AY138" s="155" t="str">
        <f t="shared" si="229"/>
        <v/>
      </c>
      <c r="AZ138" s="155" t="str">
        <f t="shared" si="229"/>
        <v/>
      </c>
      <c r="BA138" s="155" t="str">
        <f t="shared" si="229"/>
        <v/>
      </c>
      <c r="BB138" s="155" t="str">
        <f t="shared" si="229"/>
        <v/>
      </c>
      <c r="BC138" s="155" t="str">
        <f t="shared" si="229"/>
        <v/>
      </c>
      <c r="BD138" s="155" t="str">
        <f t="shared" si="229"/>
        <v/>
      </c>
      <c r="BE138" s="155" t="str">
        <f t="shared" si="229"/>
        <v/>
      </c>
      <c r="BF138" s="155" t="str">
        <f t="shared" si="229"/>
        <v/>
      </c>
      <c r="BG138" s="155" t="str">
        <f t="shared" si="229"/>
        <v/>
      </c>
      <c r="BH138" s="155" t="str">
        <f t="shared" ref="BH138:CE138" si="230">IF(AND(BH$5&gt;=$F70,BH$5&lt;=$G70),BH70,"")</f>
        <v/>
      </c>
      <c r="BI138" s="155" t="str">
        <f t="shared" si="230"/>
        <v/>
      </c>
      <c r="BJ138" s="155" t="str">
        <f t="shared" si="230"/>
        <v/>
      </c>
      <c r="BK138" s="155" t="str">
        <f t="shared" si="230"/>
        <v/>
      </c>
      <c r="BL138" s="155" t="str">
        <f t="shared" si="230"/>
        <v/>
      </c>
      <c r="BM138" s="155" t="str">
        <f t="shared" si="230"/>
        <v/>
      </c>
      <c r="BN138" s="155" t="str">
        <f t="shared" si="230"/>
        <v/>
      </c>
      <c r="BO138" s="155" t="str">
        <f t="shared" si="230"/>
        <v/>
      </c>
      <c r="BP138" s="155" t="str">
        <f t="shared" si="230"/>
        <v/>
      </c>
      <c r="BQ138" s="155" t="str">
        <f t="shared" si="230"/>
        <v/>
      </c>
      <c r="BR138" s="155" t="str">
        <f t="shared" si="230"/>
        <v/>
      </c>
      <c r="BS138" s="155" t="str">
        <f t="shared" si="230"/>
        <v/>
      </c>
      <c r="BT138" s="155" t="str">
        <f t="shared" si="230"/>
        <v/>
      </c>
      <c r="BU138" s="155" t="str">
        <f t="shared" si="230"/>
        <v/>
      </c>
      <c r="BV138" s="155" t="str">
        <f t="shared" si="230"/>
        <v/>
      </c>
      <c r="BW138" s="155" t="str">
        <f t="shared" si="230"/>
        <v/>
      </c>
      <c r="BX138" s="155" t="str">
        <f t="shared" si="230"/>
        <v/>
      </c>
      <c r="BY138" s="155" t="str">
        <f t="shared" si="230"/>
        <v/>
      </c>
      <c r="BZ138" s="155" t="str">
        <f t="shared" si="230"/>
        <v/>
      </c>
      <c r="CA138" s="155" t="str">
        <f t="shared" si="230"/>
        <v/>
      </c>
      <c r="CB138" s="155" t="str">
        <f t="shared" si="230"/>
        <v/>
      </c>
      <c r="CC138" s="155" t="str">
        <f t="shared" si="230"/>
        <v/>
      </c>
      <c r="CD138" s="155" t="str">
        <f t="shared" si="230"/>
        <v/>
      </c>
      <c r="CE138" s="155" t="str">
        <f t="shared" si="230"/>
        <v/>
      </c>
      <c r="CF138" s="155" t="str">
        <f t="shared" ref="CF138:CY138" si="231">IF(AND(CF$5&gt;=$F70,CF$5&lt;=$G70),CF70,"")</f>
        <v/>
      </c>
      <c r="CG138" s="155" t="str">
        <f t="shared" si="231"/>
        <v/>
      </c>
      <c r="CH138" s="155" t="str">
        <f t="shared" si="231"/>
        <v/>
      </c>
      <c r="CI138" s="155" t="str">
        <f t="shared" si="231"/>
        <v/>
      </c>
      <c r="CJ138" s="155" t="str">
        <f t="shared" si="231"/>
        <v/>
      </c>
      <c r="CK138" s="155" t="str">
        <f t="shared" si="231"/>
        <v/>
      </c>
      <c r="CL138" s="155" t="str">
        <f t="shared" si="231"/>
        <v/>
      </c>
      <c r="CM138" s="155" t="str">
        <f t="shared" si="231"/>
        <v/>
      </c>
      <c r="CN138" s="155" t="str">
        <f t="shared" si="231"/>
        <v/>
      </c>
      <c r="CO138" s="155" t="str">
        <f t="shared" si="231"/>
        <v/>
      </c>
      <c r="CP138" s="155" t="str">
        <f t="shared" si="231"/>
        <v/>
      </c>
      <c r="CQ138" s="155" t="str">
        <f t="shared" si="231"/>
        <v/>
      </c>
      <c r="CR138" s="155" t="str">
        <f t="shared" si="231"/>
        <v/>
      </c>
      <c r="CS138" s="155" t="str">
        <f t="shared" si="231"/>
        <v/>
      </c>
      <c r="CT138" s="155" t="str">
        <f t="shared" si="231"/>
        <v/>
      </c>
      <c r="CU138" s="155" t="str">
        <f t="shared" si="231"/>
        <v/>
      </c>
      <c r="CV138" s="155" t="str">
        <f t="shared" si="231"/>
        <v/>
      </c>
      <c r="CW138" s="155" t="str">
        <f t="shared" si="231"/>
        <v/>
      </c>
      <c r="CX138" s="155" t="str">
        <f t="shared" si="231"/>
        <v/>
      </c>
      <c r="CY138" s="155" t="str">
        <f t="shared" si="231"/>
        <v/>
      </c>
      <c r="CZ138" s="155" t="str">
        <f t="shared" si="218"/>
        <v/>
      </c>
      <c r="DA138" s="155" t="str">
        <f t="shared" si="218"/>
        <v/>
      </c>
      <c r="DB138" s="155" t="str">
        <f t="shared" si="218"/>
        <v/>
      </c>
      <c r="DC138" s="155" t="str">
        <f t="shared" si="218"/>
        <v/>
      </c>
      <c r="DD138" s="155" t="str">
        <f t="shared" si="218"/>
        <v/>
      </c>
      <c r="DE138" s="155" t="str">
        <f t="shared" si="218"/>
        <v/>
      </c>
      <c r="DF138" s="155" t="str">
        <f t="shared" si="159"/>
        <v/>
      </c>
      <c r="DG138" s="155" t="str">
        <f t="shared" si="159"/>
        <v/>
      </c>
      <c r="DH138" s="156"/>
      <c r="DI138" s="152">
        <f t="shared" si="135"/>
        <v>1.0267213068145267</v>
      </c>
      <c r="DJ138" s="152">
        <f t="shared" si="136"/>
        <v>0.92655849352269448</v>
      </c>
      <c r="DK138" s="152">
        <f t="shared" si="137"/>
        <v>0.99848261586546283</v>
      </c>
      <c r="DL138" s="152">
        <f t="shared" si="138"/>
        <v>1.0025625978342063</v>
      </c>
      <c r="DM138" s="152">
        <f t="shared" si="139"/>
        <v>2.05455145216395E-2</v>
      </c>
    </row>
    <row r="139" spans="1:117" x14ac:dyDescent="0.25">
      <c r="A139" s="151" t="s">
        <v>286</v>
      </c>
      <c r="B139" s="151" t="s">
        <v>287</v>
      </c>
      <c r="C139" s="151" t="s">
        <v>193</v>
      </c>
      <c r="D139" s="151" t="s">
        <v>288</v>
      </c>
      <c r="E139" s="153" t="s">
        <v>186</v>
      </c>
      <c r="F139" s="154">
        <v>1939</v>
      </c>
      <c r="G139" s="154">
        <v>1955</v>
      </c>
      <c r="H139" s="134"/>
      <c r="I139" s="155" t="str">
        <f t="shared" si="224"/>
        <v/>
      </c>
      <c r="J139" s="155" t="str">
        <f t="shared" si="224"/>
        <v/>
      </c>
      <c r="K139" s="155" t="str">
        <f t="shared" si="224"/>
        <v/>
      </c>
      <c r="L139" s="155" t="str">
        <f t="shared" si="224"/>
        <v/>
      </c>
      <c r="M139" s="155" t="str">
        <f t="shared" si="224"/>
        <v/>
      </c>
      <c r="N139" s="155" t="str">
        <f t="shared" si="224"/>
        <v/>
      </c>
      <c r="O139" s="155" t="str">
        <f t="shared" si="224"/>
        <v/>
      </c>
      <c r="P139" s="155" t="str">
        <f t="shared" si="224"/>
        <v/>
      </c>
      <c r="Q139" s="155" t="str">
        <f t="shared" ref="Q139:AG139" si="232">IF(AND(Q$5&gt;=$F71,Q$5&lt;=$G71),Q71,"")</f>
        <v/>
      </c>
      <c r="R139" s="155" t="str">
        <f t="shared" si="232"/>
        <v/>
      </c>
      <c r="S139" s="155" t="str">
        <f t="shared" si="232"/>
        <v/>
      </c>
      <c r="T139" s="155" t="str">
        <f t="shared" si="232"/>
        <v/>
      </c>
      <c r="U139" s="155" t="str">
        <f t="shared" si="232"/>
        <v/>
      </c>
      <c r="V139" s="155" t="str">
        <f t="shared" si="232"/>
        <v/>
      </c>
      <c r="W139" s="155" t="str">
        <f t="shared" si="232"/>
        <v/>
      </c>
      <c r="X139" s="155" t="str">
        <f t="shared" si="232"/>
        <v/>
      </c>
      <c r="Y139" s="155" t="str">
        <f t="shared" si="232"/>
        <v/>
      </c>
      <c r="Z139" s="155" t="str">
        <f t="shared" si="232"/>
        <v/>
      </c>
      <c r="AA139" s="155" t="str">
        <f t="shared" si="232"/>
        <v/>
      </c>
      <c r="AB139" s="155" t="str">
        <f t="shared" si="232"/>
        <v/>
      </c>
      <c r="AC139" s="155" t="str">
        <f t="shared" si="232"/>
        <v/>
      </c>
      <c r="AD139" s="155" t="str">
        <f t="shared" si="232"/>
        <v/>
      </c>
      <c r="AE139" s="155" t="str">
        <f t="shared" si="232"/>
        <v/>
      </c>
      <c r="AF139" s="155" t="str">
        <f t="shared" si="232"/>
        <v/>
      </c>
      <c r="AG139" s="155" t="str">
        <f t="shared" si="232"/>
        <v/>
      </c>
      <c r="AH139" s="155"/>
      <c r="AI139" s="155">
        <f t="shared" ref="AI139:AS139" si="233">IF(AND(AI$5&gt;=$F71,AI$5&lt;=$G71),AI71,"")</f>
        <v>0.92655849352269448</v>
      </c>
      <c r="AJ139" s="155">
        <f t="shared" si="233"/>
        <v>1.012500607024782</v>
      </c>
      <c r="AK139" s="155">
        <f t="shared" si="233"/>
        <v>1.0081139405047004</v>
      </c>
      <c r="AL139" s="155">
        <f t="shared" si="233"/>
        <v>0.9937098247921532</v>
      </c>
      <c r="AM139" s="155">
        <f t="shared" si="233"/>
        <v>0.99433121393133728</v>
      </c>
      <c r="AN139" s="155">
        <f t="shared" si="233"/>
        <v>0.99474017960072247</v>
      </c>
      <c r="AO139" s="155">
        <f t="shared" si="233"/>
        <v>0.99597934103848618</v>
      </c>
      <c r="AP139" s="155">
        <f t="shared" si="233"/>
        <v>0.99533687722190312</v>
      </c>
      <c r="AQ139" s="155">
        <f t="shared" si="233"/>
        <v>1.0055416075171832</v>
      </c>
      <c r="AR139" s="155">
        <f t="shared" si="233"/>
        <v>0.9948367353188956</v>
      </c>
      <c r="AS139" s="155">
        <f t="shared" si="233"/>
        <v>1.004330757703725</v>
      </c>
      <c r="AT139" s="155">
        <f t="shared" ref="AT139:BG139" si="234">IF(AND(AT$5&gt;=$F71,AT$5&lt;=$G71),AT71,"")</f>
        <v>1.0028542726672345</v>
      </c>
      <c r="AU139" s="155">
        <f t="shared" si="234"/>
        <v>1.002471877725903</v>
      </c>
      <c r="AV139" s="155">
        <f t="shared" si="234"/>
        <v>1.0026533179425094</v>
      </c>
      <c r="AW139" s="155">
        <f t="shared" si="234"/>
        <v>1.0150415005206512</v>
      </c>
      <c r="AX139" s="155">
        <f t="shared" si="234"/>
        <v>1.0267213068145267</v>
      </c>
      <c r="AY139" s="155" t="str">
        <f t="shared" si="234"/>
        <v/>
      </c>
      <c r="AZ139" s="155" t="str">
        <f t="shared" si="234"/>
        <v/>
      </c>
      <c r="BA139" s="155" t="str">
        <f t="shared" si="234"/>
        <v/>
      </c>
      <c r="BB139" s="155" t="str">
        <f t="shared" si="234"/>
        <v/>
      </c>
      <c r="BC139" s="155" t="str">
        <f t="shared" si="234"/>
        <v/>
      </c>
      <c r="BD139" s="155" t="str">
        <f t="shared" si="234"/>
        <v/>
      </c>
      <c r="BE139" s="155" t="str">
        <f t="shared" si="234"/>
        <v/>
      </c>
      <c r="BF139" s="155" t="str">
        <f t="shared" si="234"/>
        <v/>
      </c>
      <c r="BG139" s="155" t="str">
        <f t="shared" si="234"/>
        <v/>
      </c>
      <c r="BH139" s="155" t="str">
        <f t="shared" ref="BH139:CE139" si="235">IF(AND(BH$5&gt;=$F71,BH$5&lt;=$G71),BH71,"")</f>
        <v/>
      </c>
      <c r="BI139" s="155" t="str">
        <f t="shared" si="235"/>
        <v/>
      </c>
      <c r="BJ139" s="155" t="str">
        <f t="shared" si="235"/>
        <v/>
      </c>
      <c r="BK139" s="155" t="str">
        <f t="shared" si="235"/>
        <v/>
      </c>
      <c r="BL139" s="155" t="str">
        <f t="shared" si="235"/>
        <v/>
      </c>
      <c r="BM139" s="155" t="str">
        <f t="shared" si="235"/>
        <v/>
      </c>
      <c r="BN139" s="155" t="str">
        <f t="shared" si="235"/>
        <v/>
      </c>
      <c r="BO139" s="155" t="str">
        <f t="shared" si="235"/>
        <v/>
      </c>
      <c r="BP139" s="155" t="str">
        <f t="shared" si="235"/>
        <v/>
      </c>
      <c r="BQ139" s="155" t="str">
        <f t="shared" si="235"/>
        <v/>
      </c>
      <c r="BR139" s="155" t="str">
        <f t="shared" si="235"/>
        <v/>
      </c>
      <c r="BS139" s="155" t="str">
        <f t="shared" si="235"/>
        <v/>
      </c>
      <c r="BT139" s="155" t="str">
        <f t="shared" si="235"/>
        <v/>
      </c>
      <c r="BU139" s="155" t="str">
        <f t="shared" si="235"/>
        <v/>
      </c>
      <c r="BV139" s="155" t="str">
        <f t="shared" si="235"/>
        <v/>
      </c>
      <c r="BW139" s="155" t="str">
        <f t="shared" si="235"/>
        <v/>
      </c>
      <c r="BX139" s="155" t="str">
        <f t="shared" si="235"/>
        <v/>
      </c>
      <c r="BY139" s="155" t="str">
        <f t="shared" si="235"/>
        <v/>
      </c>
      <c r="BZ139" s="155" t="str">
        <f t="shared" si="235"/>
        <v/>
      </c>
      <c r="CA139" s="155" t="str">
        <f t="shared" si="235"/>
        <v/>
      </c>
      <c r="CB139" s="155" t="str">
        <f t="shared" si="235"/>
        <v/>
      </c>
      <c r="CC139" s="155" t="str">
        <f t="shared" si="235"/>
        <v/>
      </c>
      <c r="CD139" s="155" t="str">
        <f t="shared" si="235"/>
        <v/>
      </c>
      <c r="CE139" s="155" t="str">
        <f t="shared" si="235"/>
        <v/>
      </c>
      <c r="CF139" s="155" t="str">
        <f t="shared" ref="CF139:CY139" si="236">IF(AND(CF$5&gt;=$F71,CF$5&lt;=$G71),CF71,"")</f>
        <v/>
      </c>
      <c r="CG139" s="155" t="str">
        <f t="shared" si="236"/>
        <v/>
      </c>
      <c r="CH139" s="155" t="str">
        <f t="shared" si="236"/>
        <v/>
      </c>
      <c r="CI139" s="155" t="str">
        <f t="shared" si="236"/>
        <v/>
      </c>
      <c r="CJ139" s="155" t="str">
        <f t="shared" si="236"/>
        <v/>
      </c>
      <c r="CK139" s="155" t="str">
        <f t="shared" si="236"/>
        <v/>
      </c>
      <c r="CL139" s="155" t="str">
        <f t="shared" si="236"/>
        <v/>
      </c>
      <c r="CM139" s="155" t="str">
        <f t="shared" si="236"/>
        <v/>
      </c>
      <c r="CN139" s="155" t="str">
        <f t="shared" si="236"/>
        <v/>
      </c>
      <c r="CO139" s="155" t="str">
        <f t="shared" si="236"/>
        <v/>
      </c>
      <c r="CP139" s="155" t="str">
        <f t="shared" si="236"/>
        <v/>
      </c>
      <c r="CQ139" s="155" t="str">
        <f t="shared" si="236"/>
        <v/>
      </c>
      <c r="CR139" s="155" t="str">
        <f t="shared" si="236"/>
        <v/>
      </c>
      <c r="CS139" s="155" t="str">
        <f t="shared" si="236"/>
        <v/>
      </c>
      <c r="CT139" s="155" t="str">
        <f t="shared" si="236"/>
        <v/>
      </c>
      <c r="CU139" s="155" t="str">
        <f t="shared" si="236"/>
        <v/>
      </c>
      <c r="CV139" s="155" t="str">
        <f t="shared" si="236"/>
        <v/>
      </c>
      <c r="CW139" s="155" t="str">
        <f t="shared" si="236"/>
        <v/>
      </c>
      <c r="CX139" s="155" t="str">
        <f t="shared" si="236"/>
        <v/>
      </c>
      <c r="CY139" s="155" t="str">
        <f t="shared" si="236"/>
        <v/>
      </c>
      <c r="CZ139" s="155" t="str">
        <f t="shared" si="218"/>
        <v/>
      </c>
      <c r="DA139" s="155" t="str">
        <f t="shared" si="218"/>
        <v/>
      </c>
      <c r="DB139" s="155" t="str">
        <f t="shared" si="218"/>
        <v/>
      </c>
      <c r="DC139" s="155" t="str">
        <f t="shared" si="218"/>
        <v/>
      </c>
      <c r="DD139" s="155" t="str">
        <f t="shared" si="218"/>
        <v/>
      </c>
      <c r="DE139" s="155" t="str">
        <f t="shared" si="218"/>
        <v/>
      </c>
      <c r="DF139" s="155" t="str">
        <f t="shared" si="159"/>
        <v/>
      </c>
      <c r="DG139" s="155" t="str">
        <f t="shared" si="159"/>
        <v/>
      </c>
      <c r="DH139" s="156"/>
      <c r="DI139" s="152">
        <f t="shared" si="135"/>
        <v>1.0267213068145267</v>
      </c>
      <c r="DJ139" s="152">
        <f t="shared" si="136"/>
        <v>0.92655849352269448</v>
      </c>
      <c r="DK139" s="152">
        <f t="shared" si="137"/>
        <v>0.99848261586546283</v>
      </c>
      <c r="DL139" s="152">
        <f t="shared" si="138"/>
        <v>1.0025625978342063</v>
      </c>
      <c r="DM139" s="152">
        <f t="shared" si="139"/>
        <v>2.05455145216395E-2</v>
      </c>
    </row>
    <row r="140" spans="1:117" x14ac:dyDescent="0.25">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c r="CL140" s="157"/>
      <c r="CM140" s="157"/>
      <c r="CN140" s="157"/>
      <c r="CO140" s="157"/>
      <c r="CP140" s="157"/>
      <c r="CQ140" s="157"/>
      <c r="CR140" s="157"/>
      <c r="CS140" s="157"/>
      <c r="CT140" s="157"/>
      <c r="CU140" s="157"/>
      <c r="CV140" s="157"/>
      <c r="CW140" s="157"/>
      <c r="CX140" s="157"/>
      <c r="CY140" s="157"/>
      <c r="CZ140" s="157"/>
      <c r="DA140" s="157"/>
      <c r="DB140" s="157"/>
      <c r="DC140" s="157"/>
      <c r="DD140" s="157"/>
      <c r="DE140" s="157"/>
      <c r="DF140" s="157"/>
      <c r="DG140" s="157"/>
      <c r="DH140" s="157"/>
      <c r="DI140" s="157"/>
      <c r="DJ140" s="157"/>
      <c r="DK140" s="157"/>
      <c r="DL140" s="157"/>
    </row>
    <row r="141" spans="1:117" x14ac:dyDescent="0.25">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c r="CM141" s="157"/>
      <c r="CN141" s="157"/>
      <c r="CO141" s="157"/>
      <c r="CP141" s="157"/>
      <c r="CQ141" s="157"/>
      <c r="CR141" s="157"/>
      <c r="CS141" s="157"/>
      <c r="CT141" s="157"/>
      <c r="CU141" s="157"/>
      <c r="CV141" s="157"/>
      <c r="CW141" s="157"/>
      <c r="CX141" s="157"/>
      <c r="CY141" s="157"/>
      <c r="CZ141" s="157"/>
      <c r="DA141" s="157"/>
      <c r="DB141" s="157"/>
      <c r="DC141" s="157"/>
      <c r="DD141" s="157"/>
      <c r="DE141" s="157"/>
      <c r="DF141" s="157"/>
      <c r="DG141" s="157"/>
      <c r="DH141" s="157"/>
      <c r="DI141" s="157"/>
      <c r="DJ141" s="157"/>
      <c r="DK141" s="157"/>
      <c r="DL141" s="157"/>
    </row>
    <row r="142" spans="1:117" x14ac:dyDescent="0.25">
      <c r="A142" s="158" t="s">
        <v>292</v>
      </c>
      <c r="B142" s="158" t="s">
        <v>293</v>
      </c>
      <c r="C142" s="158" t="s">
        <v>293</v>
      </c>
      <c r="D142" s="158" t="s">
        <v>293</v>
      </c>
      <c r="E142" s="158" t="s">
        <v>293</v>
      </c>
      <c r="F142" s="158" t="s">
        <v>293</v>
      </c>
      <c r="G142" s="158" t="s">
        <v>293</v>
      </c>
      <c r="H142" s="158" t="s">
        <v>293</v>
      </c>
      <c r="I142" s="159" t="s">
        <v>293</v>
      </c>
      <c r="J142" s="159" t="s">
        <v>293</v>
      </c>
      <c r="K142" s="159" t="s">
        <v>293</v>
      </c>
      <c r="L142" s="159" t="s">
        <v>293</v>
      </c>
      <c r="M142" s="159" t="s">
        <v>293</v>
      </c>
      <c r="N142" s="159" t="s">
        <v>293</v>
      </c>
      <c r="O142" s="159" t="s">
        <v>293</v>
      </c>
      <c r="P142" s="159" t="s">
        <v>293</v>
      </c>
      <c r="Q142" s="159" t="s">
        <v>293</v>
      </c>
      <c r="R142" s="159" t="s">
        <v>293</v>
      </c>
      <c r="S142" s="159" t="s">
        <v>293</v>
      </c>
      <c r="T142" s="159" t="s">
        <v>293</v>
      </c>
      <c r="U142" s="159" t="s">
        <v>293</v>
      </c>
      <c r="V142" s="159" t="s">
        <v>293</v>
      </c>
      <c r="W142" s="159" t="s">
        <v>293</v>
      </c>
      <c r="X142" s="159" t="s">
        <v>293</v>
      </c>
      <c r="Y142" s="159" t="s">
        <v>293</v>
      </c>
      <c r="Z142" s="159" t="s">
        <v>293</v>
      </c>
      <c r="AA142" s="159" t="s">
        <v>293</v>
      </c>
      <c r="AB142" s="159" t="s">
        <v>293</v>
      </c>
      <c r="AC142" s="159" t="s">
        <v>293</v>
      </c>
      <c r="AD142" s="159" t="s">
        <v>293</v>
      </c>
      <c r="AE142" s="159" t="s">
        <v>293</v>
      </c>
      <c r="AF142" s="159" t="s">
        <v>293</v>
      </c>
      <c r="AG142" s="159" t="s">
        <v>293</v>
      </c>
      <c r="AH142" s="159" t="s">
        <v>293</v>
      </c>
      <c r="AI142" s="159" t="s">
        <v>293</v>
      </c>
      <c r="AJ142" s="159" t="s">
        <v>293</v>
      </c>
      <c r="AK142" s="159" t="s">
        <v>293</v>
      </c>
      <c r="AL142" s="159" t="s">
        <v>293</v>
      </c>
      <c r="AM142" s="159" t="s">
        <v>293</v>
      </c>
      <c r="AN142" s="159" t="s">
        <v>293</v>
      </c>
      <c r="AO142" s="159" t="s">
        <v>293</v>
      </c>
      <c r="AP142" s="159" t="s">
        <v>293</v>
      </c>
      <c r="AQ142" s="159" t="s">
        <v>293</v>
      </c>
      <c r="AR142" s="159" t="s">
        <v>293</v>
      </c>
      <c r="AS142" s="159" t="s">
        <v>293</v>
      </c>
      <c r="AT142" s="159" t="s">
        <v>293</v>
      </c>
      <c r="AU142" s="159" t="s">
        <v>293</v>
      </c>
      <c r="AV142" s="159" t="s">
        <v>293</v>
      </c>
      <c r="AW142" s="159" t="s">
        <v>293</v>
      </c>
      <c r="AX142" s="159" t="s">
        <v>293</v>
      </c>
      <c r="AY142" s="159" t="s">
        <v>293</v>
      </c>
      <c r="AZ142" s="159" t="s">
        <v>293</v>
      </c>
      <c r="BA142" s="159" t="s">
        <v>293</v>
      </c>
      <c r="BB142" s="159" t="s">
        <v>293</v>
      </c>
      <c r="BC142" s="159" t="s">
        <v>293</v>
      </c>
      <c r="BD142" s="159" t="s">
        <v>293</v>
      </c>
      <c r="BE142" s="159" t="s">
        <v>293</v>
      </c>
      <c r="BF142" s="159" t="s">
        <v>293</v>
      </c>
      <c r="BG142" s="159" t="s">
        <v>293</v>
      </c>
      <c r="BH142" s="159" t="s">
        <v>293</v>
      </c>
      <c r="BI142" s="159" t="s">
        <v>293</v>
      </c>
      <c r="BJ142" s="159" t="s">
        <v>293</v>
      </c>
      <c r="BK142" s="159" t="s">
        <v>293</v>
      </c>
      <c r="BL142" s="159" t="s">
        <v>293</v>
      </c>
      <c r="BM142" s="159" t="s">
        <v>293</v>
      </c>
      <c r="BN142" s="159" t="s">
        <v>293</v>
      </c>
      <c r="BO142" s="159" t="s">
        <v>293</v>
      </c>
      <c r="BP142" s="159" t="s">
        <v>293</v>
      </c>
      <c r="BQ142" s="159" t="s">
        <v>293</v>
      </c>
      <c r="BR142" s="159" t="s">
        <v>293</v>
      </c>
      <c r="BS142" s="159" t="s">
        <v>293</v>
      </c>
      <c r="BT142" s="159" t="s">
        <v>293</v>
      </c>
      <c r="BU142" s="159" t="s">
        <v>293</v>
      </c>
      <c r="BV142" s="159" t="s">
        <v>293</v>
      </c>
      <c r="BW142" s="159" t="s">
        <v>293</v>
      </c>
      <c r="BX142" s="159" t="s">
        <v>293</v>
      </c>
      <c r="BY142" s="159" t="s">
        <v>293</v>
      </c>
      <c r="BZ142" s="159" t="s">
        <v>293</v>
      </c>
      <c r="CA142" s="159" t="s">
        <v>293</v>
      </c>
      <c r="CB142" s="159" t="s">
        <v>293</v>
      </c>
      <c r="CC142" s="159" t="s">
        <v>293</v>
      </c>
      <c r="CD142" s="159" t="s">
        <v>293</v>
      </c>
      <c r="CE142" s="159" t="s">
        <v>293</v>
      </c>
      <c r="CF142" s="159" t="s">
        <v>293</v>
      </c>
      <c r="CG142" s="159" t="s">
        <v>293</v>
      </c>
      <c r="CH142" s="159" t="s">
        <v>293</v>
      </c>
      <c r="CI142" s="159" t="s">
        <v>293</v>
      </c>
      <c r="CJ142" s="159" t="s">
        <v>293</v>
      </c>
      <c r="CK142" s="159" t="s">
        <v>293</v>
      </c>
      <c r="CL142" s="159" t="s">
        <v>293</v>
      </c>
      <c r="CM142" s="159" t="s">
        <v>293</v>
      </c>
      <c r="CN142" s="159" t="s">
        <v>293</v>
      </c>
      <c r="CO142" s="159" t="s">
        <v>293</v>
      </c>
      <c r="CP142" s="159" t="s">
        <v>293</v>
      </c>
      <c r="CQ142" s="159" t="s">
        <v>293</v>
      </c>
      <c r="CR142" s="159" t="s">
        <v>293</v>
      </c>
      <c r="CS142" s="159" t="s">
        <v>293</v>
      </c>
      <c r="CT142" s="159" t="s">
        <v>293</v>
      </c>
      <c r="CU142" s="159" t="s">
        <v>293</v>
      </c>
      <c r="CV142" s="159" t="s">
        <v>293</v>
      </c>
      <c r="CW142" s="159" t="s">
        <v>293</v>
      </c>
      <c r="CX142" s="159" t="s">
        <v>293</v>
      </c>
      <c r="CY142" s="159" t="s">
        <v>293</v>
      </c>
      <c r="CZ142" s="159" t="s">
        <v>293</v>
      </c>
      <c r="DA142" s="159" t="s">
        <v>293</v>
      </c>
      <c r="DB142" s="159" t="s">
        <v>293</v>
      </c>
      <c r="DC142" s="159" t="s">
        <v>293</v>
      </c>
      <c r="DD142" s="159" t="s">
        <v>293</v>
      </c>
      <c r="DE142" s="159" t="s">
        <v>293</v>
      </c>
      <c r="DF142" s="159" t="s">
        <v>293</v>
      </c>
      <c r="DG142" s="159" t="s">
        <v>293</v>
      </c>
      <c r="DH142" s="159"/>
      <c r="DI142" s="160" t="s">
        <v>293</v>
      </c>
      <c r="DJ142" s="160" t="s">
        <v>293</v>
      </c>
      <c r="DK142" s="160" t="s">
        <v>293</v>
      </c>
      <c r="DL142" s="160" t="s">
        <v>293</v>
      </c>
      <c r="DM142" s="160" t="s">
        <v>293</v>
      </c>
    </row>
    <row r="143" spans="1:117" s="142" customFormat="1" x14ac:dyDescent="0.25">
      <c r="A143" s="161" t="s">
        <v>54</v>
      </c>
      <c r="B143" s="158"/>
      <c r="C143" s="158"/>
      <c r="D143" s="158"/>
      <c r="E143" s="158"/>
      <c r="F143" s="158"/>
      <c r="G143" s="158"/>
      <c r="H143" s="158"/>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c r="CF143" s="159"/>
      <c r="CG143" s="159"/>
      <c r="CH143" s="159"/>
      <c r="CI143" s="159"/>
      <c r="CJ143" s="159"/>
      <c r="CK143" s="159"/>
      <c r="CL143" s="159"/>
      <c r="CM143" s="159"/>
      <c r="CN143" s="159"/>
      <c r="CO143" s="159"/>
      <c r="CP143" s="159"/>
      <c r="CQ143" s="159"/>
      <c r="CR143" s="159"/>
      <c r="CS143" s="159"/>
      <c r="CT143" s="159"/>
      <c r="CU143" s="159"/>
      <c r="CV143" s="159"/>
      <c r="CW143" s="159"/>
      <c r="CX143" s="159"/>
      <c r="CY143" s="159"/>
      <c r="CZ143" s="159"/>
      <c r="DA143" s="159"/>
      <c r="DB143" s="159"/>
      <c r="DC143" s="159"/>
      <c r="DD143" s="159"/>
      <c r="DE143" s="159"/>
      <c r="DF143" s="159"/>
      <c r="DG143" s="159"/>
      <c r="DH143" s="159"/>
      <c r="DI143" s="162">
        <f>MAX($I144:$DG207)</f>
        <v>8.3975340514596102</v>
      </c>
      <c r="DJ143" s="162">
        <f>MIN($I144:$DG207)</f>
        <v>-12.493286900707586</v>
      </c>
      <c r="DK143" s="162">
        <f>AVERAGE($I144:$DG207)</f>
        <v>0.88989954418434591</v>
      </c>
      <c r="DL143" s="162">
        <f>MEDIAN($I144:$DG207)</f>
        <v>0.8983542700306133</v>
      </c>
      <c r="DM143" s="162">
        <f>_xlfn.STDEV.P($I144:$DG207)</f>
        <v>1.7731735806920361</v>
      </c>
    </row>
    <row r="144" spans="1:117" x14ac:dyDescent="0.25">
      <c r="A144" s="161" t="s">
        <v>55</v>
      </c>
      <c r="B144" s="161"/>
      <c r="C144" s="161" t="s">
        <v>56</v>
      </c>
      <c r="D144" s="161" t="s">
        <v>57</v>
      </c>
      <c r="E144" s="163" t="s">
        <v>58</v>
      </c>
      <c r="F144" s="164">
        <v>1927</v>
      </c>
      <c r="G144" s="164">
        <v>1928</v>
      </c>
      <c r="H144" s="161"/>
      <c r="I144" s="165"/>
      <c r="J144" s="165"/>
      <c r="K144" s="165"/>
      <c r="L144" s="165"/>
      <c r="M144" s="165"/>
      <c r="N144" s="165"/>
      <c r="O144" s="165"/>
      <c r="P144" s="165"/>
      <c r="Q144" s="165"/>
      <c r="R144" s="165"/>
      <c r="S144" s="165"/>
      <c r="T144" s="165"/>
      <c r="U144" s="165"/>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6"/>
      <c r="AQ144" s="166"/>
      <c r="AR144" s="166"/>
      <c r="AS144" s="166"/>
      <c r="AT144" s="166"/>
      <c r="AU144" s="166"/>
      <c r="AV144" s="166"/>
      <c r="AW144" s="166"/>
      <c r="AX144" s="166"/>
      <c r="AY144" s="166"/>
      <c r="AZ144" s="166"/>
      <c r="BA144" s="166"/>
      <c r="BB144" s="166"/>
      <c r="BC144" s="166">
        <f t="shared" ref="BC144:CE144" si="237">IF(ISNUMBER(BC76),"",BC8)</f>
        <v>-0.38194444444444442</v>
      </c>
      <c r="BD144" s="166">
        <f t="shared" si="237"/>
        <v>-0.59859154929577463</v>
      </c>
      <c r="BE144" s="166">
        <f t="shared" si="237"/>
        <v>-0.79738562091503262</v>
      </c>
      <c r="BF144" s="166">
        <f t="shared" si="237"/>
        <v>-0.6428571428571429</v>
      </c>
      <c r="BG144" s="166">
        <f t="shared" si="237"/>
        <v>-0.68456375838926165</v>
      </c>
      <c r="BH144" s="166">
        <f t="shared" si="237"/>
        <v>-0.62560386473429952</v>
      </c>
      <c r="BI144" s="166">
        <f t="shared" si="237"/>
        <v>-0.66793893129770987</v>
      </c>
      <c r="BJ144" s="166">
        <f t="shared" si="237"/>
        <v>-0.42290076335877863</v>
      </c>
      <c r="BK144" s="166">
        <f t="shared" si="237"/>
        <v>-0.4050179211469534</v>
      </c>
      <c r="BL144" s="166">
        <f t="shared" si="237"/>
        <v>-0.53814117647058823</v>
      </c>
      <c r="BM144" s="166">
        <f t="shared" si="237"/>
        <v>-0.47026262626262638</v>
      </c>
      <c r="BN144" s="166">
        <f t="shared" si="237"/>
        <v>-0.58907801418439709</v>
      </c>
      <c r="BO144" s="166">
        <f t="shared" si="237"/>
        <v>-0.5301842105263157</v>
      </c>
      <c r="BP144" s="166">
        <f t="shared" si="237"/>
        <v>-0.17430384615384614</v>
      </c>
      <c r="BQ144" s="166">
        <f t="shared" si="237"/>
        <v>-0.16389447236180904</v>
      </c>
      <c r="BR144" s="166">
        <f t="shared" si="237"/>
        <v>-0.12484517304189434</v>
      </c>
      <c r="BS144" s="166">
        <f t="shared" si="237"/>
        <v>7.7641209228321392E-2</v>
      </c>
      <c r="BT144" s="166">
        <f t="shared" si="237"/>
        <v>0.40088888888888891</v>
      </c>
      <c r="BU144" s="166">
        <f t="shared" si="237"/>
        <v>0.4059184247538678</v>
      </c>
      <c r="BV144" s="166">
        <f t="shared" si="237"/>
        <v>0.71015921152388173</v>
      </c>
      <c r="BW144" s="166">
        <f t="shared" si="237"/>
        <v>-2.2584745762711887E-2</v>
      </c>
      <c r="BX144" s="166">
        <f t="shared" si="237"/>
        <v>6.3689849990259048E-2</v>
      </c>
      <c r="BY144" s="166">
        <f t="shared" si="237"/>
        <v>0.24354630228049118</v>
      </c>
      <c r="BZ144" s="166">
        <f t="shared" si="237"/>
        <v>0.23453750645092744</v>
      </c>
      <c r="CA144" s="166">
        <f t="shared" si="237"/>
        <v>0.55972659165414884</v>
      </c>
      <c r="CB144" s="166">
        <f t="shared" si="237"/>
        <v>0.64130962036221406</v>
      </c>
      <c r="CC144" s="166">
        <f t="shared" si="237"/>
        <v>0.70398088415121574</v>
      </c>
      <c r="CD144" s="166">
        <f t="shared" si="237"/>
        <v>0.79581477919964483</v>
      </c>
      <c r="CE144" s="166">
        <f t="shared" si="237"/>
        <v>0.90242438961669802</v>
      </c>
      <c r="CF144" s="166"/>
      <c r="CG144" s="166">
        <f t="shared" ref="CG144:DF144" si="238">IF(ISNUMBER(CG76),"",CG8)</f>
        <v>0.51285595797622341</v>
      </c>
      <c r="CH144" s="166">
        <f t="shared" si="238"/>
        <v>0.48408538923686567</v>
      </c>
      <c r="CI144" s="166">
        <f t="shared" si="238"/>
        <v>0.32243415077202542</v>
      </c>
      <c r="CJ144" s="166">
        <f t="shared" si="238"/>
        <v>0.35899659750483687</v>
      </c>
      <c r="CK144" s="166">
        <f t="shared" si="238"/>
        <v>0.29547047323964437</v>
      </c>
      <c r="CL144" s="166">
        <f t="shared" si="238"/>
        <v>0.35066746074401167</v>
      </c>
      <c r="CM144" s="166">
        <f t="shared" si="238"/>
        <v>0.56963618905366475</v>
      </c>
      <c r="CN144" s="166">
        <f t="shared" si="238"/>
        <v>0.59316293889713123</v>
      </c>
      <c r="CO144" s="166">
        <f t="shared" si="238"/>
        <v>0.77757103988482323</v>
      </c>
      <c r="CP144" s="166">
        <f t="shared" si="238"/>
        <v>0.82218806356737384</v>
      </c>
      <c r="CQ144" s="166">
        <f t="shared" si="238"/>
        <v>0.952039530410559</v>
      </c>
      <c r="CR144" s="166">
        <f t="shared" si="238"/>
        <v>0.35117032951571603</v>
      </c>
      <c r="CS144" s="166">
        <f t="shared" si="238"/>
        <v>0.62344357073714085</v>
      </c>
      <c r="CT144" s="166">
        <f t="shared" si="238"/>
        <v>0.28080234939002385</v>
      </c>
      <c r="CU144" s="166">
        <f t="shared" si="238"/>
        <v>0.40599055271101514</v>
      </c>
      <c r="CV144" s="166">
        <f t="shared" si="238"/>
        <v>0.67554251739826743</v>
      </c>
      <c r="CW144" s="166">
        <f t="shared" si="238"/>
        <v>0.50907144744049682</v>
      </c>
      <c r="CX144" s="166">
        <f t="shared" si="238"/>
        <v>0.72750359946124188</v>
      </c>
      <c r="CY144" s="166">
        <f t="shared" si="238"/>
        <v>0.6798578704252044</v>
      </c>
      <c r="CZ144" s="166">
        <f t="shared" si="238"/>
        <v>0.64119358661925885</v>
      </c>
      <c r="DA144" s="166">
        <f t="shared" si="238"/>
        <v>0.47215722038212732</v>
      </c>
      <c r="DB144" s="166">
        <f t="shared" si="238"/>
        <v>0.19502096478401021</v>
      </c>
      <c r="DC144" s="166">
        <f t="shared" si="238"/>
        <v>8.2811819453040818E-3</v>
      </c>
      <c r="DD144" s="166">
        <f t="shared" si="238"/>
        <v>-0.13010278019307517</v>
      </c>
      <c r="DE144" s="166">
        <f t="shared" si="238"/>
        <v>-8.787500327187199E-2</v>
      </c>
      <c r="DF144" s="166">
        <f t="shared" si="238"/>
        <v>-0.12119569033445939</v>
      </c>
      <c r="DG144" s="165"/>
      <c r="DH144" s="165"/>
      <c r="DI144" s="162">
        <f t="shared" ref="DI144:DI149" si="239">MAX($I144:$DG144)</f>
        <v>0.952039530410559</v>
      </c>
      <c r="DJ144" s="162">
        <f t="shared" ref="DJ144:DJ149" si="240">MIN($I144:$DG144)</f>
        <v>-0.79738562091503262</v>
      </c>
      <c r="DK144" s="162">
        <f t="shared" ref="DK144:DK175" si="241">AVERAGE($I144:$DG144)</f>
        <v>0.16671834373080968</v>
      </c>
      <c r="DL144" s="162">
        <f t="shared" ref="DL144:DL175" si="242">MEDIAN($I144:$DG144)</f>
        <v>0.29547047323964437</v>
      </c>
      <c r="DM144" s="162">
        <f t="shared" ref="DM144:DM175" si="243">_xlfn.STDEV.P($I144:$DG144)</f>
        <v>0.49517306489352764</v>
      </c>
    </row>
    <row r="145" spans="1:117" x14ac:dyDescent="0.25">
      <c r="A145" s="161" t="s">
        <v>59</v>
      </c>
      <c r="B145" s="161"/>
      <c r="C145" s="161" t="s">
        <v>60</v>
      </c>
      <c r="D145" s="161" t="s">
        <v>61</v>
      </c>
      <c r="E145" s="163" t="s">
        <v>62</v>
      </c>
      <c r="F145" s="164">
        <v>1991</v>
      </c>
      <c r="G145" s="164">
        <v>2001</v>
      </c>
      <c r="H145" s="161"/>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t="str">
        <f t="shared" ref="CH145:CR145" si="244">IF(ISNUMBER(CH77),"",CH9)</f>
        <v/>
      </c>
      <c r="CI145" s="166" t="str">
        <f t="shared" si="244"/>
        <v/>
      </c>
      <c r="CJ145" s="166" t="str">
        <f t="shared" si="244"/>
        <v/>
      </c>
      <c r="CK145" s="166" t="str">
        <f t="shared" si="244"/>
        <v/>
      </c>
      <c r="CL145" s="166" t="str">
        <f t="shared" si="244"/>
        <v/>
      </c>
      <c r="CM145" s="166" t="str">
        <f t="shared" si="244"/>
        <v/>
      </c>
      <c r="CN145" s="166" t="str">
        <f t="shared" si="244"/>
        <v/>
      </c>
      <c r="CO145" s="166" t="str">
        <f t="shared" si="244"/>
        <v/>
      </c>
      <c r="CP145" s="166" t="str">
        <f t="shared" si="244"/>
        <v/>
      </c>
      <c r="CQ145" s="166" t="str">
        <f t="shared" si="244"/>
        <v/>
      </c>
      <c r="CR145" s="166" t="str">
        <f t="shared" si="244"/>
        <v/>
      </c>
      <c r="CS145" s="166"/>
      <c r="CT145" s="166"/>
      <c r="CU145" s="166"/>
      <c r="CV145" s="166"/>
      <c r="CW145" s="166"/>
      <c r="CX145" s="166"/>
      <c r="CY145" s="166"/>
      <c r="CZ145" s="166"/>
      <c r="DA145" s="166"/>
      <c r="DB145" s="166"/>
      <c r="DC145" s="166"/>
      <c r="DD145" s="166"/>
      <c r="DE145" s="166"/>
      <c r="DF145" s="166"/>
      <c r="DG145" s="165"/>
      <c r="DH145" s="165"/>
      <c r="DI145" s="162"/>
      <c r="DJ145" s="162"/>
      <c r="DK145" s="162"/>
      <c r="DL145" s="162"/>
      <c r="DM145" s="162"/>
    </row>
    <row r="146" spans="1:117" ht="12.75" customHeight="1" x14ac:dyDescent="0.25">
      <c r="A146" s="161" t="s">
        <v>63</v>
      </c>
      <c r="B146" s="161"/>
      <c r="C146" s="161" t="s">
        <v>64</v>
      </c>
      <c r="D146" s="161" t="s">
        <v>65</v>
      </c>
      <c r="E146" s="163" t="s">
        <v>66</v>
      </c>
      <c r="F146" s="164">
        <v>1921</v>
      </c>
      <c r="G146" s="164">
        <v>1968</v>
      </c>
      <c r="H146" s="161"/>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6"/>
      <c r="AQ146" s="166"/>
      <c r="AR146" s="166"/>
      <c r="AS146" s="166"/>
      <c r="AT146" s="166"/>
      <c r="AU146" s="166"/>
      <c r="AV146" s="166"/>
      <c r="AW146" s="166"/>
      <c r="AX146" s="166"/>
      <c r="AY146" s="166"/>
      <c r="AZ146" s="166"/>
      <c r="BA146" s="166"/>
      <c r="BB146" s="166"/>
      <c r="BC146" s="166" t="str">
        <f t="shared" ref="BC146:CG146" si="245">IF(ISNUMBER(BC78),"",BC10)</f>
        <v/>
      </c>
      <c r="BD146" s="166" t="str">
        <f t="shared" si="245"/>
        <v/>
      </c>
      <c r="BE146" s="166" t="str">
        <f t="shared" si="245"/>
        <v/>
      </c>
      <c r="BF146" s="166" t="str">
        <f t="shared" si="245"/>
        <v/>
      </c>
      <c r="BG146" s="166" t="str">
        <f t="shared" si="245"/>
        <v/>
      </c>
      <c r="BH146" s="166" t="str">
        <f t="shared" si="245"/>
        <v/>
      </c>
      <c r="BI146" s="166" t="str">
        <f t="shared" si="245"/>
        <v/>
      </c>
      <c r="BJ146" s="166" t="str">
        <f t="shared" si="245"/>
        <v/>
      </c>
      <c r="BK146" s="166" t="str">
        <f t="shared" si="245"/>
        <v/>
      </c>
      <c r="BL146" s="166">
        <f t="shared" si="245"/>
        <v>0.64664310954063609</v>
      </c>
      <c r="BM146" s="166">
        <f t="shared" si="245"/>
        <v>0.65686917701975878</v>
      </c>
      <c r="BN146" s="166">
        <f t="shared" si="245"/>
        <v>0.7493283356788043</v>
      </c>
      <c r="BO146" s="166">
        <f t="shared" si="245"/>
        <v>0.86234909934401416</v>
      </c>
      <c r="BP146" s="166">
        <f t="shared" si="245"/>
        <v>1.1305217490188648</v>
      </c>
      <c r="BQ146" s="166">
        <f t="shared" si="245"/>
        <v>1.1683860911270982</v>
      </c>
      <c r="BR146" s="166">
        <f t="shared" si="245"/>
        <v>1.164503355704698</v>
      </c>
      <c r="BS146" s="166">
        <f t="shared" si="245"/>
        <v>0.90674155069582507</v>
      </c>
      <c r="BT146" s="166">
        <f t="shared" si="245"/>
        <v>1.3135904572564614</v>
      </c>
      <c r="BU146" s="166">
        <f t="shared" si="245"/>
        <v>0.94088286713286706</v>
      </c>
      <c r="BV146" s="166">
        <f t="shared" si="245"/>
        <v>1.0363791225416037</v>
      </c>
      <c r="BW146" s="166">
        <f t="shared" si="245"/>
        <v>1.015842857142857</v>
      </c>
      <c r="BX146" s="166">
        <f t="shared" si="245"/>
        <v>1.0755039062500003</v>
      </c>
      <c r="BY146" s="166">
        <f t="shared" si="245"/>
        <v>1.1154942791762015</v>
      </c>
      <c r="BZ146" s="166">
        <f t="shared" si="245"/>
        <v>1.1258959595959597</v>
      </c>
      <c r="CA146" s="166">
        <f t="shared" si="245"/>
        <v>1.2800127226463103</v>
      </c>
      <c r="CB146" s="166">
        <f t="shared" si="245"/>
        <v>1.2655652818991097</v>
      </c>
      <c r="CC146" s="166">
        <f t="shared" si="245"/>
        <v>1.4901216678058782</v>
      </c>
      <c r="CD146" s="166">
        <f t="shared" si="245"/>
        <v>1.0337001985440106</v>
      </c>
      <c r="CE146" s="166">
        <f t="shared" si="245"/>
        <v>0.93150471142520608</v>
      </c>
      <c r="CF146" s="166">
        <f t="shared" si="245"/>
        <v>0.75378664402942841</v>
      </c>
      <c r="CG146" s="166">
        <f t="shared" si="245"/>
        <v>0.77227887174028731</v>
      </c>
      <c r="CH146" s="166">
        <f t="shared" ref="CH146:CR146" si="246">IF(ISNUMBER(CH78),"",CH10)</f>
        <v>0.73846484190655959</v>
      </c>
      <c r="CI146" s="166">
        <f t="shared" si="246"/>
        <v>0.62768947113051909</v>
      </c>
      <c r="CJ146" s="166">
        <f t="shared" si="246"/>
        <v>0.72007549926936187</v>
      </c>
      <c r="CK146" s="166">
        <f t="shared" si="246"/>
        <v>0.67414397564158324</v>
      </c>
      <c r="CL146" s="166">
        <f t="shared" si="246"/>
        <v>0.65718239526026234</v>
      </c>
      <c r="CM146" s="166">
        <f t="shared" si="246"/>
        <v>0.64109774109470019</v>
      </c>
      <c r="CN146" s="166">
        <f t="shared" si="246"/>
        <v>0.77321897533206829</v>
      </c>
      <c r="CO146" s="166">
        <f t="shared" si="246"/>
        <v>1.0260510624801775</v>
      </c>
      <c r="CP146" s="166">
        <f t="shared" si="246"/>
        <v>1.0208695195589395</v>
      </c>
      <c r="CQ146" s="166">
        <f t="shared" si="246"/>
        <v>0.88141760601180885</v>
      </c>
      <c r="CR146" s="166">
        <f t="shared" si="246"/>
        <v>0.72737524319066149</v>
      </c>
      <c r="CS146" s="166">
        <f t="shared" ref="CS146:DF146" si="247">IF(ISNUMBER(CS78),"",CS10)</f>
        <v>0.78092336163727405</v>
      </c>
      <c r="CT146" s="166">
        <f t="shared" si="247"/>
        <v>0.95802968270214939</v>
      </c>
      <c r="CU146" s="166">
        <f t="shared" si="247"/>
        <v>1.0120682312713707</v>
      </c>
      <c r="CV146" s="166">
        <f t="shared" si="247"/>
        <v>0.95286806495263865</v>
      </c>
      <c r="CW146" s="166">
        <f t="shared" si="247"/>
        <v>0.83077094780219785</v>
      </c>
      <c r="CX146" s="166">
        <f t="shared" si="247"/>
        <v>0.64605850199438619</v>
      </c>
      <c r="CY146" s="166">
        <f t="shared" si="247"/>
        <v>0.84030112152404368</v>
      </c>
      <c r="CZ146" s="166">
        <f t="shared" si="247"/>
        <v>0.88821121923297086</v>
      </c>
      <c r="DA146" s="166">
        <f t="shared" si="247"/>
        <v>0.79900910615863896</v>
      </c>
      <c r="DB146" s="166">
        <f t="shared" si="247"/>
        <v>0.7828310193024044</v>
      </c>
      <c r="DC146" s="166">
        <f t="shared" si="247"/>
        <v>0.68217492003970437</v>
      </c>
      <c r="DD146" s="166">
        <f t="shared" si="247"/>
        <v>0.62956586483390597</v>
      </c>
      <c r="DE146" s="166">
        <f t="shared" si="247"/>
        <v>0.60723276121650105</v>
      </c>
      <c r="DF146" s="166">
        <f t="shared" si="247"/>
        <v>0.64415322580645162</v>
      </c>
      <c r="DG146" s="165"/>
      <c r="DH146" s="165"/>
      <c r="DI146" s="162">
        <f t="shared" si="239"/>
        <v>1.4901216678058782</v>
      </c>
      <c r="DJ146" s="162">
        <f t="shared" si="240"/>
        <v>0.60723276121650105</v>
      </c>
      <c r="DK146" s="162">
        <f t="shared" si="241"/>
        <v>0.89314226329079072</v>
      </c>
      <c r="DL146" s="162">
        <f t="shared" si="242"/>
        <v>0.86234909934401416</v>
      </c>
      <c r="DM146" s="162">
        <f t="shared" si="243"/>
        <v>0.213589253680847</v>
      </c>
    </row>
    <row r="147" spans="1:117" x14ac:dyDescent="0.25">
      <c r="A147" s="161" t="s">
        <v>67</v>
      </c>
      <c r="B147" s="161" t="s">
        <v>68</v>
      </c>
      <c r="C147" s="161" t="s">
        <v>69</v>
      </c>
      <c r="D147" s="161" t="s">
        <v>70</v>
      </c>
      <c r="E147" s="163" t="s">
        <v>71</v>
      </c>
      <c r="F147" s="164">
        <v>1965</v>
      </c>
      <c r="G147" s="164">
        <v>1973</v>
      </c>
      <c r="H147" s="161"/>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t="str">
        <f t="shared" ref="BI147:CG147" si="248">IF(ISNUMBER(BI79),"",BI11)</f>
        <v/>
      </c>
      <c r="BJ147" s="166" t="str">
        <f t="shared" si="248"/>
        <v/>
      </c>
      <c r="BK147" s="166" t="str">
        <f t="shared" si="248"/>
        <v/>
      </c>
      <c r="BL147" s="166" t="str">
        <f t="shared" si="248"/>
        <v/>
      </c>
      <c r="BM147" s="166" t="str">
        <f t="shared" si="248"/>
        <v/>
      </c>
      <c r="BN147" s="166" t="str">
        <f t="shared" si="248"/>
        <v/>
      </c>
      <c r="BO147" s="166" t="str">
        <f t="shared" si="248"/>
        <v/>
      </c>
      <c r="BP147" s="166" t="str">
        <f t="shared" si="248"/>
        <v/>
      </c>
      <c r="BQ147" s="166">
        <f t="shared" si="248"/>
        <v>2.8993886010362693</v>
      </c>
      <c r="BR147" s="166">
        <f t="shared" si="248"/>
        <v>2.2402845528455284</v>
      </c>
      <c r="BS147" s="166">
        <f t="shared" si="248"/>
        <v>1.7359752747252748</v>
      </c>
      <c r="BT147" s="166">
        <f t="shared" si="248"/>
        <v>2.0137015781922525</v>
      </c>
      <c r="BU147" s="166">
        <f t="shared" si="248"/>
        <v>2.0741315789473682</v>
      </c>
      <c r="BV147" s="166">
        <f t="shared" si="248"/>
        <v>2.4756943376068379</v>
      </c>
      <c r="BW147" s="166">
        <f t="shared" si="248"/>
        <v>3.9400778508771932</v>
      </c>
      <c r="BX147" s="166">
        <f t="shared" si="248"/>
        <v>5.525043809523809</v>
      </c>
      <c r="BY147" s="166">
        <f t="shared" si="248"/>
        <v>4.5993918918918926</v>
      </c>
      <c r="BZ147" s="166">
        <f t="shared" si="248"/>
        <v>4.3206711636021575</v>
      </c>
      <c r="CA147" s="166">
        <f t="shared" si="248"/>
        <v>4.5683607554280332</v>
      </c>
      <c r="CB147" s="166">
        <f t="shared" si="248"/>
        <v>4.6832509779699398</v>
      </c>
      <c r="CC147" s="166">
        <f t="shared" si="248"/>
        <v>4.5731819278139572</v>
      </c>
      <c r="CD147" s="166">
        <f t="shared" si="248"/>
        <v>3.2838344041275955</v>
      </c>
      <c r="CE147" s="166">
        <f t="shared" si="248"/>
        <v>3.7331757849952063</v>
      </c>
      <c r="CF147" s="166">
        <f t="shared" si="248"/>
        <v>3.4656753896279078</v>
      </c>
      <c r="CG147" s="166">
        <f t="shared" si="248"/>
        <v>2.9354333849606471</v>
      </c>
      <c r="CH147" s="166">
        <f t="shared" ref="CH147:CR147" si="249">IF(ISNUMBER(CH79),"",CH11)</f>
        <v>2.0345461943667167</v>
      </c>
      <c r="CI147" s="166">
        <f t="shared" si="249"/>
        <v>2.0817838049691302</v>
      </c>
      <c r="CJ147" s="166">
        <f t="shared" si="249"/>
        <v>2.3715567789791581</v>
      </c>
      <c r="CK147" s="166">
        <f t="shared" si="249"/>
        <v>2.3790478353360545</v>
      </c>
      <c r="CL147" s="166">
        <f t="shared" si="249"/>
        <v>2.0432177064678956</v>
      </c>
      <c r="CM147" s="166">
        <f t="shared" si="249"/>
        <v>2.2822163667049735</v>
      </c>
      <c r="CN147" s="166">
        <f t="shared" si="249"/>
        <v>2.1853892353695001</v>
      </c>
      <c r="CO147" s="166">
        <f t="shared" si="249"/>
        <v>2.7632619541484718</v>
      </c>
      <c r="CP147" s="166">
        <f t="shared" si="249"/>
        <v>1.9335849906191369</v>
      </c>
      <c r="CQ147" s="166">
        <f t="shared" si="249"/>
        <v>2.2236264628161577</v>
      </c>
      <c r="CR147" s="166">
        <f t="shared" si="249"/>
        <v>2.0845224752475247</v>
      </c>
      <c r="CS147" s="166">
        <f t="shared" ref="CS147:DF147" si="250">IF(ISNUMBER(CS79),"",CS11)</f>
        <v>1.883238713416401</v>
      </c>
      <c r="CT147" s="166">
        <f t="shared" si="250"/>
        <v>1.4385577047066409</v>
      </c>
      <c r="CU147" s="166">
        <f t="shared" si="250"/>
        <v>1.5040951812191103</v>
      </c>
      <c r="CV147" s="166">
        <f t="shared" si="250"/>
        <v>1.3756987030044328</v>
      </c>
      <c r="CW147" s="166">
        <f t="shared" si="250"/>
        <v>1.5889753503088744</v>
      </c>
      <c r="CX147" s="166">
        <f t="shared" si="250"/>
        <v>1.1568206524905329</v>
      </c>
      <c r="CY147" s="166">
        <f t="shared" si="250"/>
        <v>1.106465363002922</v>
      </c>
      <c r="CZ147" s="166">
        <f t="shared" si="250"/>
        <v>0.95531959980546088</v>
      </c>
      <c r="DA147" s="166">
        <f t="shared" si="250"/>
        <v>1.0680171455050971</v>
      </c>
      <c r="DB147" s="166">
        <f t="shared" si="250"/>
        <v>1.060046165783008</v>
      </c>
      <c r="DC147" s="166">
        <f t="shared" si="250"/>
        <v>1.0137433941997853</v>
      </c>
      <c r="DD147" s="166">
        <f t="shared" si="250"/>
        <v>1.0563765102862741</v>
      </c>
      <c r="DE147" s="166">
        <f t="shared" si="250"/>
        <v>1.0242499652246488</v>
      </c>
      <c r="DF147" s="166">
        <f t="shared" si="250"/>
        <v>0.89065025812170828</v>
      </c>
      <c r="DG147" s="165"/>
      <c r="DH147" s="165"/>
      <c r="DI147" s="162">
        <f t="shared" si="239"/>
        <v>5.525043809523809</v>
      </c>
      <c r="DJ147" s="162">
        <f t="shared" si="240"/>
        <v>0.89065025812170828</v>
      </c>
      <c r="DK147" s="162">
        <f t="shared" si="241"/>
        <v>2.3945781375302735</v>
      </c>
      <c r="DL147" s="162">
        <f t="shared" si="242"/>
        <v>2.0831531401083274</v>
      </c>
      <c r="DM147" s="162">
        <f t="shared" si="243"/>
        <v>1.2114156904046647</v>
      </c>
    </row>
    <row r="148" spans="1:117" x14ac:dyDescent="0.25">
      <c r="A148" s="161" t="s">
        <v>73</v>
      </c>
      <c r="B148" s="161"/>
      <c r="C148" s="161" t="s">
        <v>74</v>
      </c>
      <c r="D148" s="161" t="s">
        <v>75</v>
      </c>
      <c r="E148" s="163" t="s">
        <v>76</v>
      </c>
      <c r="F148" s="164">
        <v>1938</v>
      </c>
      <c r="G148" s="164">
        <v>1964</v>
      </c>
      <c r="H148" s="161"/>
      <c r="I148" s="165"/>
      <c r="J148" s="165"/>
      <c r="K148" s="165"/>
      <c r="L148" s="165"/>
      <c r="M148" s="165"/>
      <c r="N148" s="165"/>
      <c r="O148" s="165"/>
      <c r="P148" s="165"/>
      <c r="Q148" s="165"/>
      <c r="R148" s="165"/>
      <c r="S148" s="165"/>
      <c r="T148" s="165"/>
      <c r="U148" s="165"/>
      <c r="V148" s="165"/>
      <c r="W148" s="165"/>
      <c r="X148" s="165"/>
      <c r="Y148" s="165"/>
      <c r="Z148" s="165"/>
      <c r="AA148" s="165"/>
      <c r="AB148" s="165"/>
      <c r="AC148" s="165"/>
      <c r="AD148" s="165"/>
      <c r="AE148" s="165"/>
      <c r="AF148" s="165"/>
      <c r="AG148" s="165"/>
      <c r="AH148" s="165"/>
      <c r="AI148" s="165"/>
      <c r="AJ148" s="165"/>
      <c r="AK148" s="165"/>
      <c r="AL148" s="165"/>
      <c r="AM148" s="165"/>
      <c r="AN148" s="165"/>
      <c r="AO148" s="165"/>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f t="shared" ref="BI148:CG148" si="251">IF(ISNUMBER(BI80),"",BI12)</f>
        <v>1.2839506172839508</v>
      </c>
      <c r="BJ148" s="166">
        <f t="shared" si="251"/>
        <v>1.0693641618497109</v>
      </c>
      <c r="BK148" s="166">
        <f t="shared" si="251"/>
        <v>1.0874125874125875</v>
      </c>
      <c r="BL148" s="166">
        <f t="shared" si="251"/>
        <v>1.1066666666666667</v>
      </c>
      <c r="BM148" s="166">
        <f t="shared" si="251"/>
        <v>1.2296296296296296</v>
      </c>
      <c r="BN148" s="166">
        <f t="shared" si="251"/>
        <v>1.1883561643835618</v>
      </c>
      <c r="BO148" s="166">
        <f t="shared" si="251"/>
        <v>1.6149253731343285</v>
      </c>
      <c r="BP148" s="166">
        <f t="shared" si="251"/>
        <v>1.0206835894010244</v>
      </c>
      <c r="BQ148" s="166">
        <f t="shared" si="251"/>
        <v>0.85956220419202167</v>
      </c>
      <c r="BR148" s="166">
        <f t="shared" si="251"/>
        <v>0.85830842052815148</v>
      </c>
      <c r="BS148" s="166">
        <f t="shared" si="251"/>
        <v>0.50948192613858811</v>
      </c>
      <c r="BT148" s="166">
        <f t="shared" si="251"/>
        <v>0.22331365392872476</v>
      </c>
      <c r="BU148" s="166">
        <f t="shared" si="251"/>
        <v>0.56357766460531111</v>
      </c>
      <c r="BV148" s="166">
        <f t="shared" si="251"/>
        <v>0.52951132951132951</v>
      </c>
      <c r="BW148" s="166">
        <f t="shared" si="251"/>
        <v>0.69026261272239819</v>
      </c>
      <c r="BX148" s="166">
        <f t="shared" si="251"/>
        <v>0.32686822905151453</v>
      </c>
      <c r="BY148" s="166">
        <f t="shared" si="251"/>
        <v>0.26363360477466991</v>
      </c>
      <c r="BZ148" s="166">
        <f t="shared" si="251"/>
        <v>0.28173565564869918</v>
      </c>
      <c r="CA148" s="166">
        <f t="shared" si="251"/>
        <v>0.20404048889075552</v>
      </c>
      <c r="CB148" s="166">
        <f t="shared" si="251"/>
        <v>0.36869494668521108</v>
      </c>
      <c r="CC148" s="166">
        <f t="shared" si="251"/>
        <v>0.47623091931596478</v>
      </c>
      <c r="CD148" s="166">
        <f t="shared" si="251"/>
        <v>0.49216428594152645</v>
      </c>
      <c r="CE148" s="166">
        <f t="shared" si="251"/>
        <v>0.42614950935576285</v>
      </c>
      <c r="CF148" s="166">
        <f t="shared" si="251"/>
        <v>0.2158346972176759</v>
      </c>
      <c r="CG148" s="166">
        <f t="shared" si="251"/>
        <v>0.15531533431765457</v>
      </c>
      <c r="CH148" s="166">
        <f t="shared" ref="CH148:CR148" si="252">IF(ISNUMBER(CH80),"",CH12)</f>
        <v>-3.6306065357066007E-2</v>
      </c>
      <c r="CI148" s="166">
        <f t="shared" si="252"/>
        <v>6.0596618619269564E-2</v>
      </c>
      <c r="CJ148" s="166">
        <f t="shared" si="252"/>
        <v>0.22805746561886042</v>
      </c>
      <c r="CK148" s="166">
        <f t="shared" si="252"/>
        <v>0.60401041830106372</v>
      </c>
      <c r="CL148" s="166">
        <f t="shared" si="252"/>
        <v>0.79930905543814024</v>
      </c>
      <c r="CM148" s="166">
        <f t="shared" si="252"/>
        <v>0.98902205778289953</v>
      </c>
      <c r="CN148" s="166">
        <f t="shared" si="252"/>
        <v>0.96421657389399329</v>
      </c>
      <c r="CO148" s="166">
        <f t="shared" si="252"/>
        <v>0.84086713975142546</v>
      </c>
      <c r="CP148" s="166">
        <f t="shared" si="252"/>
        <v>0.86400338902900375</v>
      </c>
      <c r="CQ148" s="166">
        <f t="shared" si="252"/>
        <v>1.3205276218299571</v>
      </c>
      <c r="CR148" s="166">
        <f t="shared" si="252"/>
        <v>1.7421393718538649</v>
      </c>
      <c r="CS148" s="166">
        <f t="shared" ref="CS148:CY152" si="253">IF(ISNUMBER(CS80),"",CS12)</f>
        <v>1.1227720985507885</v>
      </c>
      <c r="CT148" s="166">
        <f t="shared" si="253"/>
        <v>1.0107941931551632</v>
      </c>
      <c r="CU148" s="166">
        <f t="shared" si="253"/>
        <v>0.99018247560296013</v>
      </c>
      <c r="CV148" s="166">
        <f t="shared" si="253"/>
        <v>1.0645847210389074</v>
      </c>
      <c r="CW148" s="166">
        <f t="shared" si="253"/>
        <v>0.95844101378188185</v>
      </c>
      <c r="CX148" s="166">
        <f t="shared" si="253"/>
        <v>0.97435831132484529</v>
      </c>
      <c r="CY148" s="166">
        <f t="shared" si="253"/>
        <v>0.80616617270697699</v>
      </c>
      <c r="CZ148" s="166"/>
      <c r="DA148" s="166"/>
      <c r="DB148" s="166"/>
      <c r="DC148" s="166"/>
      <c r="DD148" s="166"/>
      <c r="DE148" s="166"/>
      <c r="DF148" s="166"/>
      <c r="DG148" s="165"/>
      <c r="DH148" s="165"/>
      <c r="DI148" s="162">
        <f t="shared" si="239"/>
        <v>1.7421393718538649</v>
      </c>
      <c r="DJ148" s="162">
        <f t="shared" si="240"/>
        <v>-3.6306065357066007E-2</v>
      </c>
      <c r="DK148" s="162">
        <f t="shared" si="241"/>
        <v>0.75231202105838058</v>
      </c>
      <c r="DL148" s="162">
        <f t="shared" si="242"/>
        <v>0.84086713975142546</v>
      </c>
      <c r="DM148" s="162">
        <f t="shared" si="243"/>
        <v>0.41945235821065957</v>
      </c>
    </row>
    <row r="149" spans="1:117" x14ac:dyDescent="0.25">
      <c r="A149" s="161" t="s">
        <v>77</v>
      </c>
      <c r="B149" s="161" t="s">
        <v>78</v>
      </c>
      <c r="C149" s="161" t="s">
        <v>79</v>
      </c>
      <c r="D149" s="161" t="s">
        <v>80</v>
      </c>
      <c r="E149" s="163" t="s">
        <v>81</v>
      </c>
      <c r="F149" s="164">
        <v>1894</v>
      </c>
      <c r="G149" s="164">
        <v>1976</v>
      </c>
      <c r="H149" s="161"/>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t="str">
        <f t="shared" ref="BS149:CG149" si="254">IF(ISNUMBER(BS81),"",BS13)</f>
        <v/>
      </c>
      <c r="BT149" s="166">
        <f t="shared" si="254"/>
        <v>0.835594315245478</v>
      </c>
      <c r="BU149" s="166">
        <f t="shared" si="254"/>
        <v>0.93288537860033782</v>
      </c>
      <c r="BV149" s="166">
        <f t="shared" si="254"/>
        <v>0.84401588201928535</v>
      </c>
      <c r="BW149" s="166">
        <f t="shared" si="254"/>
        <v>0.91428243134551301</v>
      </c>
      <c r="BX149" s="166">
        <f t="shared" si="254"/>
        <v>0.64180758756096012</v>
      </c>
      <c r="BY149" s="166">
        <f t="shared" si="254"/>
        <v>0.5176904441453567</v>
      </c>
      <c r="BZ149" s="166">
        <f t="shared" si="254"/>
        <v>0.2868486338173088</v>
      </c>
      <c r="CA149" s="166">
        <f t="shared" si="254"/>
        <v>-1.5603258102833905E-2</v>
      </c>
      <c r="CB149" s="166">
        <f t="shared" si="254"/>
        <v>0.1352529024624714</v>
      </c>
      <c r="CC149" s="166">
        <f t="shared" si="254"/>
        <v>0.44535402036379568</v>
      </c>
      <c r="CD149" s="166">
        <f t="shared" si="254"/>
        <v>0.67644267778913048</v>
      </c>
      <c r="CE149" s="166">
        <f t="shared" si="254"/>
        <v>1.268010540184453</v>
      </c>
      <c r="CF149" s="166">
        <f t="shared" si="254"/>
        <v>1.2895413393454751</v>
      </c>
      <c r="CG149" s="166">
        <f t="shared" si="254"/>
        <v>1.5579454100220989</v>
      </c>
      <c r="CH149" s="166">
        <f t="shared" ref="CH149:CR149" si="255">IF(ISNUMBER(CH81),"",CH13)</f>
        <v>1.046987521460093</v>
      </c>
      <c r="CI149" s="166">
        <f t="shared" si="255"/>
        <v>0.83776499838676011</v>
      </c>
      <c r="CJ149" s="166">
        <f t="shared" si="255"/>
        <v>0.60788470176712894</v>
      </c>
      <c r="CK149" s="166">
        <f t="shared" si="255"/>
        <v>0.54781170731707318</v>
      </c>
      <c r="CL149" s="166">
        <f t="shared" si="255"/>
        <v>0.55347806632591601</v>
      </c>
      <c r="CM149" s="166">
        <f t="shared" si="255"/>
        <v>0.93702511806745514</v>
      </c>
      <c r="CN149" s="166">
        <f t="shared" si="255"/>
        <v>0.88429896587630263</v>
      </c>
      <c r="CO149" s="166">
        <f t="shared" si="255"/>
        <v>0.62675906733840347</v>
      </c>
      <c r="CP149" s="166">
        <f t="shared" si="255"/>
        <v>0.85011076006827191</v>
      </c>
      <c r="CQ149" s="166">
        <f t="shared" si="255"/>
        <v>1.2030976484104952</v>
      </c>
      <c r="CR149" s="166">
        <f t="shared" si="255"/>
        <v>1.0610475998502606</v>
      </c>
      <c r="CS149" s="166">
        <f t="shared" si="253"/>
        <v>1.1697070753533494</v>
      </c>
      <c r="CT149" s="166">
        <f t="shared" si="253"/>
        <v>0.80288586681596952</v>
      </c>
      <c r="CU149" s="166">
        <f t="shared" si="253"/>
        <v>0.4070272385382927</v>
      </c>
      <c r="CV149" s="166">
        <f t="shared" si="253"/>
        <v>0.54762529314347685</v>
      </c>
      <c r="CW149" s="166">
        <f t="shared" si="253"/>
        <v>0.63560495764722669</v>
      </c>
      <c r="CX149" s="166">
        <f t="shared" si="253"/>
        <v>0.61734563101744921</v>
      </c>
      <c r="CY149" s="166">
        <f t="shared" si="253"/>
        <v>0.78891985274111964</v>
      </c>
      <c r="CZ149" s="166"/>
      <c r="DA149" s="166"/>
      <c r="DB149" s="166"/>
      <c r="DC149" s="166"/>
      <c r="DD149" s="166"/>
      <c r="DE149" s="166"/>
      <c r="DF149" s="166"/>
      <c r="DG149" s="165"/>
      <c r="DH149" s="165"/>
      <c r="DI149" s="162">
        <f t="shared" si="239"/>
        <v>1.5579454100220989</v>
      </c>
      <c r="DJ149" s="162">
        <f t="shared" si="240"/>
        <v>-1.5603258102833905E-2</v>
      </c>
      <c r="DK149" s="162">
        <f t="shared" si="241"/>
        <v>0.76423282421637129</v>
      </c>
      <c r="DL149" s="162">
        <f t="shared" si="242"/>
        <v>0.79590285977854458</v>
      </c>
      <c r="DM149" s="162">
        <f t="shared" si="243"/>
        <v>0.33402887354136596</v>
      </c>
    </row>
    <row r="150" spans="1:117" x14ac:dyDescent="0.25">
      <c r="A150" s="161" t="s">
        <v>82</v>
      </c>
      <c r="B150" s="161" t="s">
        <v>83</v>
      </c>
      <c r="C150" s="161" t="s">
        <v>84</v>
      </c>
      <c r="D150" s="161" t="s">
        <v>85</v>
      </c>
      <c r="E150" s="161" t="s">
        <v>47</v>
      </c>
      <c r="F150" s="165">
        <v>1997</v>
      </c>
      <c r="G150" s="165" t="s">
        <v>47</v>
      </c>
      <c r="H150" s="161"/>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c r="CF150" s="166"/>
      <c r="CG150" s="166"/>
      <c r="CH150" s="166"/>
      <c r="CI150" s="166"/>
      <c r="CJ150" s="166"/>
      <c r="CK150" s="166"/>
      <c r="CL150" s="166"/>
      <c r="CM150" s="166"/>
      <c r="CN150" s="166" t="str">
        <f t="shared" ref="CN150:CR153" si="256">IF(ISNUMBER(CN82),"",CN14)</f>
        <v/>
      </c>
      <c r="CO150" s="166" t="str">
        <f t="shared" si="256"/>
        <v/>
      </c>
      <c r="CP150" s="166" t="str">
        <f t="shared" si="256"/>
        <v/>
      </c>
      <c r="CQ150" s="166" t="str">
        <f t="shared" si="256"/>
        <v/>
      </c>
      <c r="CR150" s="166" t="str">
        <f t="shared" si="256"/>
        <v/>
      </c>
      <c r="CS150" s="166" t="str">
        <f t="shared" si="253"/>
        <v/>
      </c>
      <c r="CT150" s="166" t="str">
        <f t="shared" si="253"/>
        <v/>
      </c>
      <c r="CU150" s="166" t="str">
        <f t="shared" si="253"/>
        <v/>
      </c>
      <c r="CV150" s="166" t="str">
        <f t="shared" si="253"/>
        <v/>
      </c>
      <c r="CW150" s="166" t="str">
        <f t="shared" si="253"/>
        <v/>
      </c>
      <c r="CX150" s="166" t="str">
        <f t="shared" si="253"/>
        <v/>
      </c>
      <c r="CY150" s="166" t="str">
        <f t="shared" si="253"/>
        <v/>
      </c>
      <c r="CZ150" s="166" t="str">
        <f t="shared" ref="CZ150:DC151" si="257">IF(ISNUMBER(CZ82),"",CZ14)</f>
        <v/>
      </c>
      <c r="DA150" s="166" t="str">
        <f t="shared" si="257"/>
        <v/>
      </c>
      <c r="DB150" s="166" t="str">
        <f t="shared" si="257"/>
        <v/>
      </c>
      <c r="DC150" s="166" t="str">
        <f t="shared" si="257"/>
        <v/>
      </c>
      <c r="DD150" s="166"/>
      <c r="DE150" s="166"/>
      <c r="DF150" s="166"/>
      <c r="DG150" s="165"/>
      <c r="DH150" s="165"/>
      <c r="DI150" s="162"/>
      <c r="DJ150" s="162"/>
      <c r="DK150" s="162"/>
      <c r="DL150" s="162"/>
      <c r="DM150" s="162"/>
    </row>
    <row r="151" spans="1:117" x14ac:dyDescent="0.25">
      <c r="A151" s="161" t="s">
        <v>87</v>
      </c>
      <c r="B151" s="161"/>
      <c r="C151" s="161" t="s">
        <v>88</v>
      </c>
      <c r="D151" s="163" t="s">
        <v>89</v>
      </c>
      <c r="E151" s="161" t="s">
        <v>47</v>
      </c>
      <c r="F151" s="164">
        <v>1997</v>
      </c>
      <c r="G151" s="165" t="s">
        <v>47</v>
      </c>
      <c r="H151" s="161"/>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c r="CF151" s="166"/>
      <c r="CG151" s="166"/>
      <c r="CH151" s="166">
        <f t="shared" ref="CH151:CM153" si="258">IF(ISNUMBER(CH83),"",CH15)</f>
        <v>4.6215112551044532E-2</v>
      </c>
      <c r="CI151" s="166">
        <f t="shared" si="258"/>
        <v>0.19825775389094169</v>
      </c>
      <c r="CJ151" s="166">
        <f t="shared" si="258"/>
        <v>2.9808910182278874E-2</v>
      </c>
      <c r="CK151" s="166">
        <f t="shared" si="258"/>
        <v>0.24201617364895869</v>
      </c>
      <c r="CL151" s="166">
        <f t="shared" si="258"/>
        <v>0.44009942774839511</v>
      </c>
      <c r="CM151" s="166">
        <f t="shared" si="258"/>
        <v>-1.4002498857722666E-2</v>
      </c>
      <c r="CN151" s="166" t="str">
        <f t="shared" si="256"/>
        <v/>
      </c>
      <c r="CO151" s="166" t="str">
        <f t="shared" si="256"/>
        <v/>
      </c>
      <c r="CP151" s="166" t="str">
        <f t="shared" si="256"/>
        <v/>
      </c>
      <c r="CQ151" s="166" t="str">
        <f t="shared" si="256"/>
        <v/>
      </c>
      <c r="CR151" s="166" t="str">
        <f t="shared" si="256"/>
        <v/>
      </c>
      <c r="CS151" s="166" t="str">
        <f t="shared" si="253"/>
        <v/>
      </c>
      <c r="CT151" s="166" t="str">
        <f t="shared" si="253"/>
        <v/>
      </c>
      <c r="CU151" s="166" t="str">
        <f t="shared" si="253"/>
        <v/>
      </c>
      <c r="CV151" s="166" t="str">
        <f t="shared" si="253"/>
        <v/>
      </c>
      <c r="CW151" s="166" t="str">
        <f t="shared" si="253"/>
        <v/>
      </c>
      <c r="CX151" s="166" t="str">
        <f t="shared" si="253"/>
        <v/>
      </c>
      <c r="CY151" s="166" t="str">
        <f t="shared" si="253"/>
        <v/>
      </c>
      <c r="CZ151" s="166" t="str">
        <f t="shared" si="257"/>
        <v/>
      </c>
      <c r="DA151" s="166" t="str">
        <f t="shared" si="257"/>
        <v/>
      </c>
      <c r="DB151" s="166" t="str">
        <f t="shared" si="257"/>
        <v/>
      </c>
      <c r="DC151" s="166" t="str">
        <f t="shared" si="257"/>
        <v/>
      </c>
      <c r="DD151" s="166"/>
      <c r="DE151" s="166"/>
      <c r="DF151" s="166"/>
      <c r="DG151" s="165"/>
      <c r="DH151" s="165"/>
      <c r="DI151" s="162">
        <f>MAX($I151:$DG151)</f>
        <v>0.44009942774839511</v>
      </c>
      <c r="DJ151" s="162">
        <f>MIN($I151:$DG151)</f>
        <v>-1.4002498857722666E-2</v>
      </c>
      <c r="DK151" s="162">
        <f t="shared" si="241"/>
        <v>0.15706581319398269</v>
      </c>
      <c r="DL151" s="162">
        <f t="shared" si="242"/>
        <v>0.1222364332209931</v>
      </c>
      <c r="DM151" s="162">
        <f t="shared" si="243"/>
        <v>0.1564011568973239</v>
      </c>
    </row>
    <row r="152" spans="1:117" x14ac:dyDescent="0.25">
      <c r="A152" s="161" t="s">
        <v>90</v>
      </c>
      <c r="B152" s="161" t="s">
        <v>91</v>
      </c>
      <c r="C152" s="161" t="s">
        <v>92</v>
      </c>
      <c r="D152" s="161" t="s">
        <v>93</v>
      </c>
      <c r="E152" s="163" t="s">
        <v>94</v>
      </c>
      <c r="F152" s="164">
        <v>1947</v>
      </c>
      <c r="G152" s="164">
        <v>1951</v>
      </c>
      <c r="H152" s="161"/>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c r="AN152" s="165"/>
      <c r="AO152" s="165"/>
      <c r="AP152" s="166"/>
      <c r="AQ152" s="166" t="str">
        <f t="shared" ref="AQ152:AU153" si="259">IF(ISNUMBER(AQ84),"",AQ16)</f>
        <v/>
      </c>
      <c r="AR152" s="166" t="str">
        <f t="shared" si="259"/>
        <v/>
      </c>
      <c r="AS152" s="166" t="str">
        <f t="shared" si="259"/>
        <v/>
      </c>
      <c r="AT152" s="166" t="str">
        <f t="shared" si="259"/>
        <v/>
      </c>
      <c r="AU152" s="166">
        <f t="shared" si="259"/>
        <v>0.99637265725994184</v>
      </c>
      <c r="AV152" s="166"/>
      <c r="AW152" s="166"/>
      <c r="AX152" s="166"/>
      <c r="AY152" s="166"/>
      <c r="AZ152" s="166"/>
      <c r="BA152" s="166"/>
      <c r="BB152" s="166"/>
      <c r="BC152" s="166"/>
      <c r="BD152" s="166"/>
      <c r="BE152" s="166"/>
      <c r="BF152" s="166"/>
      <c r="BG152" s="166"/>
      <c r="BH152" s="166"/>
      <c r="BI152" s="166"/>
      <c r="BJ152" s="166"/>
      <c r="BK152" s="166"/>
      <c r="BL152" s="166"/>
      <c r="BM152" s="166">
        <f t="shared" ref="BM152:CG152" si="260">IF(ISNUMBER(BM84),"",BM16)</f>
        <v>0.20582188379407382</v>
      </c>
      <c r="BN152" s="166">
        <f t="shared" si="260"/>
        <v>0.1622486122971819</v>
      </c>
      <c r="BO152" s="166">
        <f t="shared" si="260"/>
        <v>0.11846259528834144</v>
      </c>
      <c r="BP152" s="166">
        <f t="shared" si="260"/>
        <v>0.13710640608034744</v>
      </c>
      <c r="BQ152" s="166">
        <f t="shared" si="260"/>
        <v>0.22028423058862528</v>
      </c>
      <c r="BR152" s="166">
        <f t="shared" si="260"/>
        <v>0.16547411798408956</v>
      </c>
      <c r="BS152" s="166">
        <f t="shared" si="260"/>
        <v>2.9264556533513862E-2</v>
      </c>
      <c r="BT152" s="166">
        <f t="shared" si="260"/>
        <v>-8.0803371783496003E-2</v>
      </c>
      <c r="BU152" s="166">
        <f t="shared" si="260"/>
        <v>-6.673538754764928E-2</v>
      </c>
      <c r="BV152" s="166">
        <f t="shared" si="260"/>
        <v>-8.6256931608133094E-2</v>
      </c>
      <c r="BW152" s="166">
        <f t="shared" si="260"/>
        <v>5.060423317961453E-2</v>
      </c>
      <c r="BX152" s="166">
        <f t="shared" si="260"/>
        <v>4.0757814035777482E-2</v>
      </c>
      <c r="BY152" s="166">
        <f t="shared" si="260"/>
        <v>-5.8226023846552601E-2</v>
      </c>
      <c r="BZ152" s="166">
        <f t="shared" si="260"/>
        <v>-9.9958582089552231E-2</v>
      </c>
      <c r="CA152" s="166">
        <f t="shared" si="260"/>
        <v>-8.3552408163265313E-2</v>
      </c>
      <c r="CB152" s="166">
        <f t="shared" si="260"/>
        <v>-0.11254570509875976</v>
      </c>
      <c r="CC152" s="166">
        <f t="shared" si="260"/>
        <v>-6.7338803462979699E-2</v>
      </c>
      <c r="CD152" s="166">
        <f t="shared" si="260"/>
        <v>-9.3244600116754228E-2</v>
      </c>
      <c r="CE152" s="166">
        <f t="shared" si="260"/>
        <v>-1.6553627968337731E-2</v>
      </c>
      <c r="CF152" s="166">
        <f t="shared" si="260"/>
        <v>-2.9674607510153668E-2</v>
      </c>
      <c r="CG152" s="166">
        <f t="shared" si="260"/>
        <v>-1.2354758599112222E-2</v>
      </c>
      <c r="CH152" s="166">
        <f t="shared" si="258"/>
        <v>-1.4059511698880979E-2</v>
      </c>
      <c r="CI152" s="166">
        <f t="shared" si="258"/>
        <v>2.2235488611315186E-3</v>
      </c>
      <c r="CJ152" s="166">
        <f t="shared" si="258"/>
        <v>-2.7822897563531566E-3</v>
      </c>
      <c r="CK152" s="166">
        <f t="shared" si="258"/>
        <v>4.4418986351769619E-3</v>
      </c>
      <c r="CL152" s="166">
        <f t="shared" si="258"/>
        <v>1.1228714658111092E-2</v>
      </c>
      <c r="CM152" s="166">
        <f t="shared" si="258"/>
        <v>6.0919197874939818E-4</v>
      </c>
      <c r="CN152" s="166">
        <f t="shared" si="256"/>
        <v>-7.3578563917680684E-4</v>
      </c>
      <c r="CO152" s="166">
        <f t="shared" si="256"/>
        <v>6.6974942984924322E-3</v>
      </c>
      <c r="CP152" s="166">
        <f t="shared" si="256"/>
        <v>2.0556555482423981E-3</v>
      </c>
      <c r="CQ152" s="166">
        <f t="shared" si="256"/>
        <v>2.519624945486262E-3</v>
      </c>
      <c r="CR152" s="166">
        <f t="shared" si="256"/>
        <v>3.4809292023214771E-3</v>
      </c>
      <c r="CS152" s="166">
        <f t="shared" si="253"/>
        <v>3.6093292609648974E-3</v>
      </c>
      <c r="CT152" s="166">
        <f t="shared" si="253"/>
        <v>1.9491939613039363E-3</v>
      </c>
      <c r="CU152" s="166">
        <f t="shared" si="253"/>
        <v>1.1712783453176957E-3</v>
      </c>
      <c r="CV152" s="166">
        <f t="shared" si="253"/>
        <v>1.183537805201379E-3</v>
      </c>
      <c r="CW152" s="166">
        <f t="shared" si="253"/>
        <v>2.3223673060481999E-3</v>
      </c>
      <c r="CX152" s="166">
        <f t="shared" si="253"/>
        <v>3.6010442694828153E-3</v>
      </c>
      <c r="CY152" s="166">
        <f t="shared" si="253"/>
        <v>4.6977465426851642E-3</v>
      </c>
      <c r="CZ152" s="166">
        <f>IF(ISNUMBER(CZ84),"",CZ16)</f>
        <v>4.8010866420189679E-3</v>
      </c>
      <c r="DA152" s="166">
        <f>IF(ISNUMBER(DA84),"",DA16)</f>
        <v>4.3403103522073041E-3</v>
      </c>
      <c r="DB152" s="166"/>
      <c r="DC152" s="166"/>
      <c r="DD152" s="166"/>
      <c r="DE152" s="166"/>
      <c r="DF152" s="166"/>
      <c r="DG152" s="165"/>
      <c r="DH152" s="165"/>
      <c r="DI152" s="162">
        <f>MAX($I152:$DG152)</f>
        <v>0.99637265725994184</v>
      </c>
      <c r="DJ152" s="162">
        <f>MIN($I152:$DG152)</f>
        <v>-0.11254570509875976</v>
      </c>
      <c r="DK152" s="162">
        <f t="shared" si="241"/>
        <v>3.2440658684887914E-2</v>
      </c>
      <c r="DL152" s="162">
        <f t="shared" si="242"/>
        <v>2.2729580835898593E-3</v>
      </c>
      <c r="DM152" s="162">
        <f t="shared" si="243"/>
        <v>0.16886013606915376</v>
      </c>
    </row>
    <row r="153" spans="1:117" ht="20.100000000000001" customHeight="1" x14ac:dyDescent="0.25">
      <c r="A153" s="161" t="s">
        <v>95</v>
      </c>
      <c r="B153" s="161"/>
      <c r="C153" s="161" t="s">
        <v>96</v>
      </c>
      <c r="D153" s="161" t="s">
        <v>97</v>
      </c>
      <c r="E153" s="163" t="s">
        <v>98</v>
      </c>
      <c r="F153" s="164">
        <v>1914</v>
      </c>
      <c r="G153" s="164">
        <v>1962</v>
      </c>
      <c r="H153" s="161"/>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6" t="str">
        <f>IF(ISNUMBER(AP85),"",AP17)</f>
        <v/>
      </c>
      <c r="AQ153" s="166" t="str">
        <f t="shared" si="259"/>
        <v/>
      </c>
      <c r="AR153" s="166" t="str">
        <f t="shared" si="259"/>
        <v/>
      </c>
      <c r="AS153" s="166" t="str">
        <f t="shared" si="259"/>
        <v/>
      </c>
      <c r="AT153" s="166" t="str">
        <f t="shared" si="259"/>
        <v/>
      </c>
      <c r="AU153" s="166" t="str">
        <f t="shared" si="259"/>
        <v/>
      </c>
      <c r="AV153" s="166" t="str">
        <f t="shared" ref="AV153:BL153" si="261">IF(ISNUMBER(AV85),"",AV17)</f>
        <v/>
      </c>
      <c r="AW153" s="166" t="str">
        <f t="shared" si="261"/>
        <v/>
      </c>
      <c r="AX153" s="166" t="str">
        <f t="shared" si="261"/>
        <v/>
      </c>
      <c r="AY153" s="166" t="str">
        <f t="shared" si="261"/>
        <v/>
      </c>
      <c r="AZ153" s="166" t="str">
        <f t="shared" si="261"/>
        <v/>
      </c>
      <c r="BA153" s="166" t="str">
        <f t="shared" si="261"/>
        <v/>
      </c>
      <c r="BB153" s="166" t="str">
        <f t="shared" si="261"/>
        <v/>
      </c>
      <c r="BC153" s="166" t="str">
        <f t="shared" si="261"/>
        <v/>
      </c>
      <c r="BD153" s="166" t="str">
        <f t="shared" si="261"/>
        <v/>
      </c>
      <c r="BE153" s="166" t="str">
        <f t="shared" si="261"/>
        <v/>
      </c>
      <c r="BF153" s="166">
        <f t="shared" si="261"/>
        <v>1.1156540084388185</v>
      </c>
      <c r="BG153" s="166">
        <f t="shared" si="261"/>
        <v>1.0553461217681401</v>
      </c>
      <c r="BH153" s="166">
        <f t="shared" si="261"/>
        <v>1.0776179427687549</v>
      </c>
      <c r="BI153" s="166">
        <f t="shared" si="261"/>
        <v>1.733302822273074</v>
      </c>
      <c r="BJ153" s="166">
        <f t="shared" si="261"/>
        <v>2.3118644067796605</v>
      </c>
      <c r="BK153" s="166">
        <f t="shared" si="261"/>
        <v>3.4270053160070884</v>
      </c>
      <c r="BL153" s="166">
        <f t="shared" si="261"/>
        <v>4.0039210383991346</v>
      </c>
      <c r="BM153" s="166">
        <f t="shared" ref="BM153:CG153" si="262">IF(ISNUMBER(BM85),"",BM17)</f>
        <v>4.3644371196754568</v>
      </c>
      <c r="BN153" s="166">
        <f t="shared" si="262"/>
        <v>4.6153564915327827</v>
      </c>
      <c r="BO153" s="166">
        <f t="shared" si="262"/>
        <v>3.9762627478753543</v>
      </c>
      <c r="BP153" s="166">
        <f t="shared" si="262"/>
        <v>3.2861160769708255</v>
      </c>
      <c r="BQ153" s="166">
        <f t="shared" si="262"/>
        <v>2.3605945537065054</v>
      </c>
      <c r="BR153" s="166">
        <f t="shared" si="262"/>
        <v>1.9932142857142858</v>
      </c>
      <c r="BS153" s="166">
        <f t="shared" si="262"/>
        <v>2.1635185185185182</v>
      </c>
      <c r="BT153" s="166">
        <f t="shared" si="262"/>
        <v>2.1229403048264182</v>
      </c>
      <c r="BU153" s="166">
        <f t="shared" si="262"/>
        <v>1.8835916249105225</v>
      </c>
      <c r="BV153" s="166">
        <f t="shared" si="262"/>
        <v>1.5301030320871358</v>
      </c>
      <c r="BW153" s="166">
        <f t="shared" si="262"/>
        <v>1.4756286386721169</v>
      </c>
      <c r="BX153" s="166">
        <f t="shared" si="262"/>
        <v>1.809559307635128</v>
      </c>
      <c r="BY153" s="166">
        <f t="shared" si="262"/>
        <v>2.2787769717261903</v>
      </c>
      <c r="BZ153" s="166">
        <f t="shared" si="262"/>
        <v>2.2911330687616425</v>
      </c>
      <c r="CA153" s="166">
        <f t="shared" si="262"/>
        <v>2.608277973365988</v>
      </c>
      <c r="CB153" s="166">
        <f t="shared" si="262"/>
        <v>2.3159502625437569</v>
      </c>
      <c r="CC153" s="166">
        <f t="shared" si="262"/>
        <v>2.7061646184624175</v>
      </c>
      <c r="CD153" s="166">
        <f t="shared" si="262"/>
        <v>2.5661828345938837</v>
      </c>
      <c r="CE153" s="166">
        <f t="shared" si="262"/>
        <v>2.4640934358367832</v>
      </c>
      <c r="CF153" s="166">
        <f t="shared" si="262"/>
        <v>2.8416658452439623</v>
      </c>
      <c r="CG153" s="166">
        <f t="shared" si="262"/>
        <v>3.071574280477535</v>
      </c>
      <c r="CH153" s="166">
        <f t="shared" si="258"/>
        <v>2.6272720588235301</v>
      </c>
      <c r="CI153" s="166">
        <f t="shared" si="258"/>
        <v>1.9163900625316885</v>
      </c>
      <c r="CJ153" s="166">
        <f t="shared" si="258"/>
        <v>2.1246585994842291</v>
      </c>
      <c r="CK153" s="166">
        <f t="shared" si="258"/>
        <v>2.4632520656563788</v>
      </c>
      <c r="CL153" s="166">
        <f t="shared" si="258"/>
        <v>1.6410156526666193</v>
      </c>
      <c r="CM153" s="166">
        <f t="shared" si="258"/>
        <v>2.6010518977009931</v>
      </c>
      <c r="CN153" s="166">
        <f t="shared" si="256"/>
        <v>2.4511923755966785</v>
      </c>
      <c r="CO153" s="166">
        <f t="shared" si="256"/>
        <v>2.1949528039977788</v>
      </c>
      <c r="CP153" s="166">
        <f t="shared" si="256"/>
        <v>3.0932387458895567</v>
      </c>
      <c r="CQ153" s="166">
        <f t="shared" si="256"/>
        <v>2.9804723949200276</v>
      </c>
      <c r="CR153" s="166">
        <f t="shared" si="256"/>
        <v>3.7031664345233732</v>
      </c>
      <c r="CS153" s="166">
        <f t="shared" ref="CS153:CX153" si="263">IF(ISNUMBER(CS85),"",CS17)</f>
        <v>3.8226575379185559</v>
      </c>
      <c r="CT153" s="166">
        <f t="shared" si="263"/>
        <v>3.0073239516756125</v>
      </c>
      <c r="CU153" s="166">
        <f t="shared" si="263"/>
        <v>3.0228140624453692</v>
      </c>
      <c r="CV153" s="166">
        <f t="shared" si="263"/>
        <v>3.4445490355000814</v>
      </c>
      <c r="CW153" s="166">
        <f t="shared" si="263"/>
        <v>3.7966734187620186</v>
      </c>
      <c r="CX153" s="166">
        <f t="shared" si="263"/>
        <v>3.9725843341786682</v>
      </c>
      <c r="CY153" s="166"/>
      <c r="CZ153" s="166"/>
      <c r="DA153" s="166"/>
      <c r="DB153" s="166"/>
      <c r="DC153" s="166"/>
      <c r="DD153" s="166"/>
      <c r="DE153" s="166"/>
      <c r="DF153" s="166"/>
      <c r="DG153" s="165"/>
      <c r="DH153" s="165"/>
      <c r="DI153" s="162">
        <f>MAX($I153:$DG153)</f>
        <v>4.6153564915327827</v>
      </c>
      <c r="DJ153" s="162">
        <f>MIN($I153:$DG153)</f>
        <v>1.0553461217681401</v>
      </c>
      <c r="DK153" s="162">
        <f t="shared" si="241"/>
        <v>2.629180424040956</v>
      </c>
      <c r="DL153" s="162">
        <f t="shared" si="242"/>
        <v>2.4640934358367832</v>
      </c>
      <c r="DM153" s="162">
        <f t="shared" si="243"/>
        <v>0.87141557023171512</v>
      </c>
    </row>
    <row r="154" spans="1:117" x14ac:dyDescent="0.25">
      <c r="A154" s="161" t="s">
        <v>99</v>
      </c>
      <c r="B154" s="161"/>
      <c r="C154" s="161" t="s">
        <v>100</v>
      </c>
      <c r="D154" s="161" t="s">
        <v>101</v>
      </c>
      <c r="E154" s="163" t="s">
        <v>76</v>
      </c>
      <c r="F154" s="164">
        <v>1951</v>
      </c>
      <c r="G154" s="164">
        <v>1964</v>
      </c>
      <c r="H154" s="161"/>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165"/>
      <c r="AK154" s="165"/>
      <c r="AL154" s="165"/>
      <c r="AM154" s="165"/>
      <c r="AN154" s="165"/>
      <c r="AO154" s="165"/>
      <c r="AP154" s="165"/>
      <c r="AQ154" s="165"/>
      <c r="AR154" s="165"/>
      <c r="AS154" s="165"/>
      <c r="AT154" s="165"/>
      <c r="AU154" s="165"/>
      <c r="AV154" s="165"/>
      <c r="AW154" s="165"/>
      <c r="AX154" s="165"/>
      <c r="AY154" s="165"/>
      <c r="AZ154" s="165"/>
      <c r="BA154" s="165"/>
      <c r="BB154" s="165"/>
      <c r="BC154" s="165"/>
      <c r="BD154" s="165"/>
      <c r="BE154" s="165"/>
      <c r="BF154" s="165"/>
      <c r="BG154" s="165"/>
      <c r="BH154" s="165"/>
      <c r="BI154" s="165"/>
      <c r="BJ154" s="165"/>
      <c r="BK154" s="165"/>
      <c r="BL154" s="165"/>
      <c r="BM154" s="165"/>
      <c r="BN154" s="165"/>
      <c r="BO154" s="165"/>
      <c r="BP154" s="165"/>
      <c r="BQ154" s="165"/>
      <c r="BR154" s="165"/>
      <c r="BS154" s="165"/>
      <c r="BT154" s="165"/>
      <c r="BU154" s="165"/>
      <c r="BV154" s="165"/>
      <c r="BW154" s="165"/>
      <c r="BX154" s="165"/>
      <c r="BY154" s="165"/>
      <c r="BZ154" s="165"/>
      <c r="CA154" s="165"/>
      <c r="CB154" s="165"/>
      <c r="CC154" s="165"/>
      <c r="CD154" s="165"/>
      <c r="CE154" s="165"/>
      <c r="CF154" s="165"/>
      <c r="CG154" s="165"/>
      <c r="CH154" s="165"/>
      <c r="CI154" s="165"/>
      <c r="CJ154" s="165"/>
      <c r="CK154" s="165"/>
      <c r="CL154" s="165"/>
      <c r="CM154" s="165"/>
      <c r="CN154" s="165"/>
      <c r="CO154" s="165"/>
      <c r="CP154" s="165"/>
      <c r="CQ154" s="165"/>
      <c r="CR154" s="165"/>
      <c r="CS154" s="165"/>
      <c r="CT154" s="165"/>
      <c r="CU154" s="165"/>
      <c r="CV154" s="165"/>
      <c r="CW154" s="165"/>
      <c r="CX154" s="165"/>
      <c r="CY154" s="165"/>
      <c r="CZ154" s="165"/>
      <c r="DA154" s="165"/>
      <c r="DB154" s="165"/>
      <c r="DC154" s="165"/>
      <c r="DD154" s="165"/>
      <c r="DE154" s="165"/>
      <c r="DF154" s="165"/>
      <c r="DG154" s="165"/>
      <c r="DH154" s="165"/>
      <c r="DI154" s="162"/>
      <c r="DJ154" s="162"/>
      <c r="DK154" s="162"/>
      <c r="DL154" s="162"/>
      <c r="DM154" s="162"/>
    </row>
    <row r="155" spans="1:117" x14ac:dyDescent="0.25">
      <c r="A155" s="161" t="s">
        <v>102</v>
      </c>
      <c r="B155" s="161" t="s">
        <v>103</v>
      </c>
      <c r="C155" s="161" t="s">
        <v>100</v>
      </c>
      <c r="D155" s="161" t="s">
        <v>101</v>
      </c>
      <c r="E155" s="163" t="s">
        <v>76</v>
      </c>
      <c r="F155" s="164">
        <v>1951</v>
      </c>
      <c r="G155" s="164">
        <v>1964</v>
      </c>
      <c r="H155" s="161"/>
      <c r="I155" s="165"/>
      <c r="J155" s="165"/>
      <c r="K155" s="165"/>
      <c r="L155" s="165"/>
      <c r="M155" s="165"/>
      <c r="N155" s="165"/>
      <c r="O155" s="165"/>
      <c r="P155" s="165"/>
      <c r="Q155" s="165"/>
      <c r="R155" s="165"/>
      <c r="S155" s="165"/>
      <c r="T155" s="165"/>
      <c r="U155" s="165"/>
      <c r="V155" s="165"/>
      <c r="W155" s="165"/>
      <c r="X155" s="165"/>
      <c r="Y155" s="165"/>
      <c r="Z155" s="162"/>
      <c r="AA155" s="162"/>
      <c r="AB155" s="162"/>
      <c r="AC155" s="162"/>
      <c r="AD155" s="162"/>
      <c r="AE155" s="162"/>
      <c r="AF155" s="162"/>
      <c r="AG155" s="162"/>
      <c r="AH155" s="162"/>
      <c r="AI155" s="162"/>
      <c r="AJ155" s="162"/>
      <c r="AK155" s="162"/>
      <c r="AL155" s="162"/>
      <c r="AM155" s="162"/>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f t="shared" ref="BR155:CY155" si="264">IF(ISNUMBER(BR87),"",BR19)</f>
        <v>0.89131997945557273</v>
      </c>
      <c r="BS155" s="166">
        <f t="shared" si="264"/>
        <v>0.82281354435966958</v>
      </c>
      <c r="BT155" s="166">
        <f t="shared" si="264"/>
        <v>0.70485933503836307</v>
      </c>
      <c r="BU155" s="166">
        <f t="shared" si="264"/>
        <v>0.72035374514270401</v>
      </c>
      <c r="BV155" s="166">
        <f t="shared" si="264"/>
        <v>0.82888767422793108</v>
      </c>
      <c r="BW155" s="166">
        <f t="shared" si="264"/>
        <v>0.70527109421097489</v>
      </c>
      <c r="BX155" s="166">
        <f t="shared" si="264"/>
        <v>0.68979119907501873</v>
      </c>
      <c r="BY155" s="166">
        <f t="shared" si="264"/>
        <v>0.6822898650985818</v>
      </c>
      <c r="BZ155" s="166">
        <f t="shared" si="264"/>
        <v>0.63934221612007369</v>
      </c>
      <c r="CA155" s="166">
        <f t="shared" si="264"/>
        <v>0.50364179915749419</v>
      </c>
      <c r="CB155" s="166">
        <f t="shared" si="264"/>
        <v>0.5918910214354729</v>
      </c>
      <c r="CC155" s="166">
        <f t="shared" si="264"/>
        <v>0.6528606932172959</v>
      </c>
      <c r="CD155" s="166">
        <f t="shared" si="264"/>
        <v>0.64174888049258327</v>
      </c>
      <c r="CE155" s="166">
        <f t="shared" si="264"/>
        <v>0.60569768207559593</v>
      </c>
      <c r="CF155" s="166">
        <f t="shared" si="264"/>
        <v>0.63399635851454872</v>
      </c>
      <c r="CG155" s="166">
        <f t="shared" si="264"/>
        <v>0.59992206220099664</v>
      </c>
      <c r="CH155" s="166">
        <f t="shared" si="264"/>
        <v>0.64984108334463064</v>
      </c>
      <c r="CI155" s="166">
        <f t="shared" si="264"/>
        <v>0.7855492219996919</v>
      </c>
      <c r="CJ155" s="166">
        <f t="shared" si="264"/>
        <v>0.71423872114671272</v>
      </c>
      <c r="CK155" s="166">
        <f t="shared" si="264"/>
        <v>0.7550331686575984</v>
      </c>
      <c r="CL155" s="166">
        <f t="shared" si="264"/>
        <v>0.8258863060082654</v>
      </c>
      <c r="CM155" s="166">
        <f t="shared" si="264"/>
        <v>0.812834997455119</v>
      </c>
      <c r="CN155" s="166">
        <f t="shared" si="264"/>
        <v>0.82596412771686856</v>
      </c>
      <c r="CO155" s="166">
        <f t="shared" si="264"/>
        <v>0.85822043597455488</v>
      </c>
      <c r="CP155" s="166">
        <f t="shared" si="264"/>
        <v>0.88478743543599692</v>
      </c>
      <c r="CQ155" s="166">
        <f t="shared" si="264"/>
        <v>0.82955041990579137</v>
      </c>
      <c r="CR155" s="166">
        <f t="shared" si="264"/>
        <v>0.86038220022943201</v>
      </c>
      <c r="CS155" s="166">
        <f t="shared" si="264"/>
        <v>0.89956057991287619</v>
      </c>
      <c r="CT155" s="166">
        <f t="shared" si="264"/>
        <v>0.92918097429720325</v>
      </c>
      <c r="CU155" s="166">
        <f t="shared" si="264"/>
        <v>0.94854977577436062</v>
      </c>
      <c r="CV155" s="166">
        <f t="shared" si="264"/>
        <v>0.94993694588288058</v>
      </c>
      <c r="CW155" s="166">
        <f t="shared" si="264"/>
        <v>0.96026499870461512</v>
      </c>
      <c r="CX155" s="166">
        <f t="shared" si="264"/>
        <v>0.95016612099609687</v>
      </c>
      <c r="CY155" s="166">
        <f t="shared" si="264"/>
        <v>0.96544047628165353</v>
      </c>
      <c r="CZ155" s="166"/>
      <c r="DA155" s="166"/>
      <c r="DB155" s="166"/>
      <c r="DC155" s="166"/>
      <c r="DD155" s="166"/>
      <c r="DE155" s="166"/>
      <c r="DF155" s="166"/>
      <c r="DG155" s="165"/>
      <c r="DH155" s="165"/>
      <c r="DI155" s="162">
        <f t="shared" ref="DI155:DI186" si="265">MAX($I155:$DG155)</f>
        <v>0.96544047628165353</v>
      </c>
      <c r="DJ155" s="162">
        <f t="shared" ref="DJ155:DJ186" si="266">MIN($I155:$DG155)</f>
        <v>0.50364179915749419</v>
      </c>
      <c r="DK155" s="162">
        <f t="shared" si="241"/>
        <v>0.77411985704550668</v>
      </c>
      <c r="DL155" s="162">
        <f t="shared" si="242"/>
        <v>0.79919210972740551</v>
      </c>
      <c r="DM155" s="162">
        <f t="shared" si="243"/>
        <v>0.12623152781320221</v>
      </c>
    </row>
    <row r="156" spans="1:117" x14ac:dyDescent="0.25">
      <c r="A156" s="161" t="s">
        <v>104</v>
      </c>
      <c r="B156" s="161" t="s">
        <v>105</v>
      </c>
      <c r="C156" s="161" t="s">
        <v>100</v>
      </c>
      <c r="D156" s="161" t="s">
        <v>101</v>
      </c>
      <c r="E156" s="163" t="s">
        <v>76</v>
      </c>
      <c r="F156" s="164">
        <v>1951</v>
      </c>
      <c r="G156" s="164">
        <v>1964</v>
      </c>
      <c r="H156" s="161"/>
      <c r="I156" s="165"/>
      <c r="J156" s="165"/>
      <c r="K156" s="165"/>
      <c r="L156" s="165"/>
      <c r="M156" s="165"/>
      <c r="N156" s="165"/>
      <c r="O156" s="165"/>
      <c r="P156" s="165"/>
      <c r="Q156" s="165"/>
      <c r="R156" s="165"/>
      <c r="S156" s="165"/>
      <c r="T156" s="165"/>
      <c r="U156" s="165"/>
      <c r="V156" s="165"/>
      <c r="W156" s="165"/>
      <c r="X156" s="165"/>
      <c r="Y156" s="165"/>
      <c r="Z156" s="162"/>
      <c r="AA156" s="162"/>
      <c r="AB156" s="162"/>
      <c r="AC156" s="162"/>
      <c r="AD156" s="162"/>
      <c r="AE156" s="162"/>
      <c r="AF156" s="162"/>
      <c r="AG156" s="162"/>
      <c r="AH156" s="162"/>
      <c r="AI156" s="162"/>
      <c r="AJ156" s="162"/>
      <c r="AK156" s="162"/>
      <c r="AL156" s="162"/>
      <c r="AM156" s="162"/>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f t="shared" ref="BS156:CY156" si="267">IF(ISNUMBER(BS88),"",BS20)</f>
        <v>0.48963810702134236</v>
      </c>
      <c r="BT156" s="166">
        <f t="shared" si="267"/>
        <v>0.61941987245422758</v>
      </c>
      <c r="BU156" s="166">
        <f t="shared" si="267"/>
        <v>0.58417621937514053</v>
      </c>
      <c r="BV156" s="166">
        <f t="shared" si="267"/>
        <v>0.64123400809716602</v>
      </c>
      <c r="BW156" s="166">
        <f t="shared" si="267"/>
        <v>0.41132428278688532</v>
      </c>
      <c r="BX156" s="166">
        <f t="shared" si="267"/>
        <v>-0.97626444677927759</v>
      </c>
      <c r="BY156" s="166">
        <f t="shared" si="267"/>
        <v>-0.93128368588814858</v>
      </c>
      <c r="BZ156" s="166">
        <f t="shared" si="267"/>
        <v>-2.1452996661101835</v>
      </c>
      <c r="CA156" s="166">
        <f t="shared" si="267"/>
        <v>-0.29833080884580432</v>
      </c>
      <c r="CB156" s="166">
        <f t="shared" si="267"/>
        <v>-0.43108742269322803</v>
      </c>
      <c r="CC156" s="166">
        <f t="shared" si="267"/>
        <v>-0.2178186429930247</v>
      </c>
      <c r="CD156" s="166">
        <f t="shared" si="267"/>
        <v>0.23318688950284586</v>
      </c>
      <c r="CE156" s="166">
        <f t="shared" si="267"/>
        <v>0.25653566812894768</v>
      </c>
      <c r="CF156" s="166">
        <f t="shared" si="267"/>
        <v>0.27541362215541448</v>
      </c>
      <c r="CG156" s="166">
        <f t="shared" si="267"/>
        <v>0.35845406240065403</v>
      </c>
      <c r="CH156" s="166">
        <f t="shared" si="267"/>
        <v>0.48640290160031002</v>
      </c>
      <c r="CI156" s="166">
        <f t="shared" si="267"/>
        <v>0.63032610714570025</v>
      </c>
      <c r="CJ156" s="166">
        <f t="shared" si="267"/>
        <v>0.65007083859125836</v>
      </c>
      <c r="CK156" s="166">
        <f t="shared" si="267"/>
        <v>0.55405879244160472</v>
      </c>
      <c r="CL156" s="166">
        <f t="shared" si="267"/>
        <v>0.75560630305514032</v>
      </c>
      <c r="CM156" s="166">
        <f t="shared" si="267"/>
        <v>0.82092942387781542</v>
      </c>
      <c r="CN156" s="166">
        <f t="shared" si="267"/>
        <v>0.84548544888777311</v>
      </c>
      <c r="CO156" s="166">
        <f t="shared" si="267"/>
        <v>0.88579124232512907</v>
      </c>
      <c r="CP156" s="166">
        <f t="shared" si="267"/>
        <v>0.89986987871515256</v>
      </c>
      <c r="CQ156" s="166">
        <f t="shared" si="267"/>
        <v>0.86091745307308298</v>
      </c>
      <c r="CR156" s="166">
        <f t="shared" si="267"/>
        <v>0.899485939280949</v>
      </c>
      <c r="CS156" s="166">
        <f t="shared" si="267"/>
        <v>0.86780486121231182</v>
      </c>
      <c r="CT156" s="166">
        <f t="shared" si="267"/>
        <v>0.83783422884939429</v>
      </c>
      <c r="CU156" s="166">
        <f t="shared" si="267"/>
        <v>0.74962454885996266</v>
      </c>
      <c r="CV156" s="166">
        <f t="shared" si="267"/>
        <v>0.81781733380082999</v>
      </c>
      <c r="CW156" s="166">
        <f t="shared" si="267"/>
        <v>0.89221211750472396</v>
      </c>
      <c r="CX156" s="166">
        <f t="shared" si="267"/>
        <v>0.82540306373096328</v>
      </c>
      <c r="CY156" s="166">
        <f t="shared" si="267"/>
        <v>0.71036221298273206</v>
      </c>
      <c r="CZ156" s="166"/>
      <c r="DA156" s="166"/>
      <c r="DB156" s="166"/>
      <c r="DC156" s="166"/>
      <c r="DD156" s="166"/>
      <c r="DE156" s="166"/>
      <c r="DF156" s="166"/>
      <c r="DG156" s="165"/>
      <c r="DH156" s="165"/>
      <c r="DI156" s="162">
        <f t="shared" si="265"/>
        <v>0.89986987871515256</v>
      </c>
      <c r="DJ156" s="162">
        <f t="shared" si="266"/>
        <v>-2.1452996661101835</v>
      </c>
      <c r="DK156" s="162">
        <f t="shared" si="241"/>
        <v>0.38967578044084217</v>
      </c>
      <c r="DL156" s="162">
        <f t="shared" si="242"/>
        <v>0.63032610714570025</v>
      </c>
      <c r="DM156" s="162">
        <f t="shared" si="243"/>
        <v>0.66831295172720862</v>
      </c>
    </row>
    <row r="157" spans="1:117" x14ac:dyDescent="0.25">
      <c r="A157" s="161" t="s">
        <v>106</v>
      </c>
      <c r="B157" s="161" t="s">
        <v>105</v>
      </c>
      <c r="C157" s="161" t="s">
        <v>100</v>
      </c>
      <c r="D157" s="161" t="s">
        <v>101</v>
      </c>
      <c r="E157" s="163" t="s">
        <v>76</v>
      </c>
      <c r="F157" s="164">
        <v>1951</v>
      </c>
      <c r="G157" s="164">
        <v>1964</v>
      </c>
      <c r="H157" s="161"/>
      <c r="I157" s="165"/>
      <c r="J157" s="165"/>
      <c r="K157" s="165"/>
      <c r="L157" s="165"/>
      <c r="M157" s="165"/>
      <c r="N157" s="165"/>
      <c r="O157" s="165"/>
      <c r="P157" s="165"/>
      <c r="Q157" s="165"/>
      <c r="R157" s="165"/>
      <c r="S157" s="165"/>
      <c r="T157" s="165"/>
      <c r="U157" s="165"/>
      <c r="V157" s="165"/>
      <c r="W157" s="165"/>
      <c r="X157" s="165"/>
      <c r="Y157" s="165"/>
      <c r="Z157" s="162"/>
      <c r="AA157" s="162"/>
      <c r="AB157" s="162"/>
      <c r="AC157" s="162"/>
      <c r="AD157" s="162"/>
      <c r="AE157" s="162"/>
      <c r="AF157" s="162"/>
      <c r="AG157" s="162"/>
      <c r="AH157" s="162"/>
      <c r="AI157" s="162"/>
      <c r="AJ157" s="162"/>
      <c r="AK157" s="162"/>
      <c r="AL157" s="162"/>
      <c r="AM157" s="162"/>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f t="shared" ref="BM157:BR157" si="268">IF(ISNUMBER(BM89),"",BM21)</f>
        <v>0.94624421502313982</v>
      </c>
      <c r="BN157" s="166">
        <f t="shared" si="268"/>
        <v>0.93839152883521493</v>
      </c>
      <c r="BO157" s="166">
        <f t="shared" si="268"/>
        <v>0.93616249546608632</v>
      </c>
      <c r="BP157" s="166">
        <f t="shared" si="268"/>
        <v>0.86699094263669907</v>
      </c>
      <c r="BQ157" s="166">
        <f t="shared" si="268"/>
        <v>0.85320672478206716</v>
      </c>
      <c r="BR157" s="166">
        <f t="shared" si="268"/>
        <v>0.67342531316473653</v>
      </c>
      <c r="BS157" s="166">
        <f t="shared" ref="BS157:CY157" si="269">IF(ISNUMBER(BS89),"",BS21)</f>
        <v>0.75387560372246432</v>
      </c>
      <c r="BT157" s="166">
        <f t="shared" si="269"/>
        <v>0.75830772382708467</v>
      </c>
      <c r="BU157" s="166">
        <f t="shared" si="269"/>
        <v>0.67522140603176251</v>
      </c>
      <c r="BV157" s="166">
        <f t="shared" si="269"/>
        <v>0.7250461527100871</v>
      </c>
      <c r="BW157" s="166">
        <f t="shared" si="269"/>
        <v>0.6463954729874013</v>
      </c>
      <c r="BX157" s="166">
        <f t="shared" si="269"/>
        <v>0.39893161183154957</v>
      </c>
      <c r="BY157" s="166">
        <f t="shared" si="269"/>
        <v>0.17872511101561386</v>
      </c>
      <c r="BZ157" s="166">
        <f t="shared" si="269"/>
        <v>0.11608238904627001</v>
      </c>
      <c r="CA157" s="166">
        <f t="shared" si="269"/>
        <v>0.32768054402156027</v>
      </c>
      <c r="CB157" s="166">
        <f t="shared" si="269"/>
        <v>0.52535993189977426</v>
      </c>
      <c r="CC157" s="166">
        <f t="shared" si="269"/>
        <v>0.57815015278205462</v>
      </c>
      <c r="CD157" s="166">
        <f t="shared" si="269"/>
        <v>0.59145514026531176</v>
      </c>
      <c r="CE157" s="166">
        <f t="shared" si="269"/>
        <v>0.54979726311693367</v>
      </c>
      <c r="CF157" s="166">
        <f t="shared" si="269"/>
        <v>0.50667752198201366</v>
      </c>
      <c r="CG157" s="166">
        <f t="shared" si="269"/>
        <v>0.55734620049359507</v>
      </c>
      <c r="CH157" s="166">
        <f t="shared" si="269"/>
        <v>0.55030731371657171</v>
      </c>
      <c r="CI157" s="166">
        <f t="shared" si="269"/>
        <v>0.67242567027637712</v>
      </c>
      <c r="CJ157" s="166">
        <f t="shared" si="269"/>
        <v>0.72122204037097648</v>
      </c>
      <c r="CK157" s="166">
        <f t="shared" si="269"/>
        <v>0.78539115360957334</v>
      </c>
      <c r="CL157" s="166">
        <f t="shared" si="269"/>
        <v>0.85289741144531206</v>
      </c>
      <c r="CM157" s="166">
        <f t="shared" si="269"/>
        <v>0.82649736627981674</v>
      </c>
      <c r="CN157" s="166">
        <f t="shared" si="269"/>
        <v>0.87764406792561989</v>
      </c>
      <c r="CO157" s="166">
        <f t="shared" si="269"/>
        <v>0.90555261312071467</v>
      </c>
      <c r="CP157" s="166">
        <f t="shared" si="269"/>
        <v>0.92666963851515649</v>
      </c>
      <c r="CQ157" s="166">
        <f t="shared" si="269"/>
        <v>0.95168022110202311</v>
      </c>
      <c r="CR157" s="166">
        <f t="shared" si="269"/>
        <v>0.93429956617367382</v>
      </c>
      <c r="CS157" s="166">
        <f t="shared" si="269"/>
        <v>0.97289173425045905</v>
      </c>
      <c r="CT157" s="166">
        <f t="shared" si="269"/>
        <v>0.89090520904056136</v>
      </c>
      <c r="CU157" s="166">
        <f t="shared" si="269"/>
        <v>0.92000353812790314</v>
      </c>
      <c r="CV157" s="166">
        <f t="shared" si="269"/>
        <v>0.91086689878926963</v>
      </c>
      <c r="CW157" s="166">
        <f t="shared" si="269"/>
        <v>0.92580574954467176</v>
      </c>
      <c r="CX157" s="166">
        <f t="shared" si="269"/>
        <v>0.91279657579644735</v>
      </c>
      <c r="CY157" s="166">
        <f t="shared" si="269"/>
        <v>0.86301266439357027</v>
      </c>
      <c r="CZ157" s="166"/>
      <c r="DA157" s="166"/>
      <c r="DB157" s="166"/>
      <c r="DC157" s="166"/>
      <c r="DD157" s="166"/>
      <c r="DE157" s="166"/>
      <c r="DF157" s="166"/>
      <c r="DG157" s="165"/>
      <c r="DH157" s="165"/>
      <c r="DI157" s="162">
        <f t="shared" si="265"/>
        <v>0.97289173425045905</v>
      </c>
      <c r="DJ157" s="162">
        <f t="shared" si="266"/>
        <v>0.11608238904627001</v>
      </c>
      <c r="DK157" s="162">
        <f t="shared" si="241"/>
        <v>0.73088058661846478</v>
      </c>
      <c r="DL157" s="162">
        <f t="shared" si="242"/>
        <v>0.78539115360957334</v>
      </c>
      <c r="DM157" s="162">
        <f t="shared" si="243"/>
        <v>0.21592000593229682</v>
      </c>
    </row>
    <row r="158" spans="1:117" x14ac:dyDescent="0.25">
      <c r="A158" s="161" t="s">
        <v>409</v>
      </c>
      <c r="B158" s="161" t="s">
        <v>103</v>
      </c>
      <c r="C158" s="161" t="s">
        <v>100</v>
      </c>
      <c r="D158" s="161" t="s">
        <v>101</v>
      </c>
      <c r="E158" s="163" t="s">
        <v>76</v>
      </c>
      <c r="F158" s="164">
        <v>1951</v>
      </c>
      <c r="G158" s="164">
        <v>1964</v>
      </c>
      <c r="H158" s="161"/>
      <c r="I158" s="165"/>
      <c r="J158" s="165"/>
      <c r="K158" s="165"/>
      <c r="L158" s="165"/>
      <c r="M158" s="165"/>
      <c r="N158" s="165"/>
      <c r="O158" s="165"/>
      <c r="P158" s="165"/>
      <c r="Q158" s="165"/>
      <c r="R158" s="165"/>
      <c r="S158" s="165"/>
      <c r="T158" s="165"/>
      <c r="U158" s="165"/>
      <c r="V158" s="165"/>
      <c r="W158" s="165"/>
      <c r="X158" s="165"/>
      <c r="Y158" s="165"/>
      <c r="Z158" s="162"/>
      <c r="AA158" s="162"/>
      <c r="AB158" s="162"/>
      <c r="AC158" s="162"/>
      <c r="AD158" s="162"/>
      <c r="AE158" s="162"/>
      <c r="AF158" s="162"/>
      <c r="AG158" s="162"/>
      <c r="AH158" s="162"/>
      <c r="AI158" s="162"/>
      <c r="AJ158" s="162"/>
      <c r="AK158" s="162"/>
      <c r="AL158" s="162"/>
      <c r="AM158" s="162"/>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f t="shared" ref="BZ158:CY158" si="270">IF(ISNUMBER(BZ90),"",BZ22)</f>
        <v>1</v>
      </c>
      <c r="CA158" s="166">
        <f t="shared" si="270"/>
        <v>0.99785656872376538</v>
      </c>
      <c r="CB158" s="166">
        <f t="shared" si="270"/>
        <v>0.92660550458715596</v>
      </c>
      <c r="CC158" s="166">
        <f t="shared" si="270"/>
        <v>0.94195495704666821</v>
      </c>
      <c r="CD158" s="166">
        <f t="shared" si="270"/>
        <v>0.94979163528643873</v>
      </c>
      <c r="CE158" s="166">
        <f t="shared" si="270"/>
        <v>0.9509803921568627</v>
      </c>
      <c r="CF158" s="166">
        <f t="shared" si="270"/>
        <v>0.94095647702304719</v>
      </c>
      <c r="CG158" s="166">
        <f t="shared" si="270"/>
        <v>0.96307101181158383</v>
      </c>
      <c r="CH158" s="166">
        <f t="shared" si="270"/>
        <v>0.92489739352912959</v>
      </c>
      <c r="CI158" s="166">
        <f t="shared" si="270"/>
        <v>0.94700634204020206</v>
      </c>
      <c r="CJ158" s="166">
        <f t="shared" si="270"/>
        <v>0.90638436836662484</v>
      </c>
      <c r="CK158" s="166">
        <f t="shared" si="270"/>
        <v>0.92066902998863975</v>
      </c>
      <c r="CL158" s="166">
        <f t="shared" si="270"/>
        <v>0.99981992545751497</v>
      </c>
      <c r="CM158" s="166">
        <f t="shared" si="270"/>
        <v>0.95913564486065161</v>
      </c>
      <c r="CN158" s="166">
        <f t="shared" si="270"/>
        <v>0.99204725096742274</v>
      </c>
      <c r="CO158" s="166">
        <f t="shared" si="270"/>
        <v>1.0106207225632584</v>
      </c>
      <c r="CP158" s="166">
        <f t="shared" si="270"/>
        <v>1.0341250127965431</v>
      </c>
      <c r="CQ158" s="166">
        <f t="shared" si="270"/>
        <v>1.0319681940079009</v>
      </c>
      <c r="CR158" s="166">
        <f t="shared" si="270"/>
        <v>1.0518041188904061</v>
      </c>
      <c r="CS158" s="166">
        <f t="shared" si="270"/>
        <v>1.0609295916836059</v>
      </c>
      <c r="CT158" s="166">
        <f t="shared" si="270"/>
        <v>1.0572103739283822</v>
      </c>
      <c r="CU158" s="166">
        <f t="shared" si="270"/>
        <v>1.0673812955288497</v>
      </c>
      <c r="CV158" s="166">
        <f t="shared" si="270"/>
        <v>1.077965220570593</v>
      </c>
      <c r="CW158" s="166">
        <f t="shared" si="270"/>
        <v>1.1217494573897375</v>
      </c>
      <c r="CX158" s="166">
        <f t="shared" si="270"/>
        <v>1.1414484992635365</v>
      </c>
      <c r="CY158" s="166">
        <f t="shared" si="270"/>
        <v>1.2394476803692056</v>
      </c>
      <c r="CZ158" s="166"/>
      <c r="DA158" s="166"/>
      <c r="DB158" s="166"/>
      <c r="DC158" s="166"/>
      <c r="DD158" s="166"/>
      <c r="DE158" s="166"/>
      <c r="DF158" s="166"/>
      <c r="DG158" s="165"/>
      <c r="DH158" s="165"/>
      <c r="DI158" s="162">
        <f t="shared" si="265"/>
        <v>1.2394476803692056</v>
      </c>
      <c r="DJ158" s="162">
        <f t="shared" si="266"/>
        <v>0.90638436836662484</v>
      </c>
      <c r="DK158" s="162">
        <f t="shared" si="241"/>
        <v>1.008301025724528</v>
      </c>
      <c r="DL158" s="162">
        <f t="shared" si="242"/>
        <v>0.99883824709064017</v>
      </c>
      <c r="DM158" s="162">
        <f t="shared" si="243"/>
        <v>7.7641899345076454E-2</v>
      </c>
    </row>
    <row r="159" spans="1:117" x14ac:dyDescent="0.25">
      <c r="A159" s="161" t="s">
        <v>107</v>
      </c>
      <c r="B159" s="161" t="s">
        <v>103</v>
      </c>
      <c r="C159" s="161" t="s">
        <v>100</v>
      </c>
      <c r="D159" s="161" t="s">
        <v>101</v>
      </c>
      <c r="E159" s="163" t="s">
        <v>76</v>
      </c>
      <c r="F159" s="164">
        <v>1951</v>
      </c>
      <c r="G159" s="164">
        <v>1964</v>
      </c>
      <c r="H159" s="161"/>
      <c r="I159" s="165"/>
      <c r="J159" s="165"/>
      <c r="K159" s="165"/>
      <c r="L159" s="165"/>
      <c r="M159" s="165"/>
      <c r="N159" s="165"/>
      <c r="O159" s="165"/>
      <c r="P159" s="165"/>
      <c r="Q159" s="165"/>
      <c r="R159" s="165"/>
      <c r="S159" s="165"/>
      <c r="T159" s="165"/>
      <c r="U159" s="165"/>
      <c r="V159" s="165"/>
      <c r="W159" s="165"/>
      <c r="X159" s="165"/>
      <c r="Y159" s="165"/>
      <c r="Z159" s="162"/>
      <c r="AA159" s="162"/>
      <c r="AB159" s="162"/>
      <c r="AC159" s="162"/>
      <c r="AD159" s="162"/>
      <c r="AE159" s="162"/>
      <c r="AF159" s="162"/>
      <c r="AG159" s="162"/>
      <c r="AH159" s="162"/>
      <c r="AI159" s="162"/>
      <c r="AJ159" s="162"/>
      <c r="AK159" s="162"/>
      <c r="AL159" s="162"/>
      <c r="AM159" s="162"/>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f t="shared" ref="BV159:BY161" si="271">IF(ISNUMBER(BV91),"",BV23)</f>
        <v>0.60796915167095122</v>
      </c>
      <c r="BW159" s="166">
        <f t="shared" si="271"/>
        <v>0.2823252831801667</v>
      </c>
      <c r="BX159" s="166">
        <f t="shared" si="271"/>
        <v>0.85788048078550871</v>
      </c>
      <c r="BY159" s="166">
        <f t="shared" si="271"/>
        <v>0.65058816575042855</v>
      </c>
      <c r="BZ159" s="166">
        <f t="shared" ref="BZ159:CY159" si="272">IF(ISNUMBER(BZ91),"",BZ23)</f>
        <v>0.63996850216547618</v>
      </c>
      <c r="CA159" s="166">
        <f t="shared" si="272"/>
        <v>0.45658263305322128</v>
      </c>
      <c r="CB159" s="166">
        <f t="shared" si="272"/>
        <v>0.53066343741890842</v>
      </c>
      <c r="CC159" s="166">
        <f t="shared" si="272"/>
        <v>0.63918517027794552</v>
      </c>
      <c r="CD159" s="166">
        <f t="shared" si="272"/>
        <v>0.60614813332443918</v>
      </c>
      <c r="CE159" s="166">
        <f t="shared" si="272"/>
        <v>0.62766801090409352</v>
      </c>
      <c r="CF159" s="166">
        <f t="shared" si="272"/>
        <v>0.80446079767420731</v>
      </c>
      <c r="CG159" s="166">
        <f t="shared" si="272"/>
        <v>0.7497041722791522</v>
      </c>
      <c r="CH159" s="166">
        <f t="shared" si="272"/>
        <v>0.7607344106946442</v>
      </c>
      <c r="CI159" s="166">
        <f t="shared" si="272"/>
        <v>0.90709201191572852</v>
      </c>
      <c r="CJ159" s="166">
        <f t="shared" si="272"/>
        <v>0.90516316698481969</v>
      </c>
      <c r="CK159" s="166">
        <f t="shared" si="272"/>
        <v>0.910349739889172</v>
      </c>
      <c r="CL159" s="166">
        <f t="shared" si="272"/>
        <v>0.97402756666569845</v>
      </c>
      <c r="CM159" s="166">
        <f t="shared" si="272"/>
        <v>0.98384061833392122</v>
      </c>
      <c r="CN159" s="166">
        <f t="shared" si="272"/>
        <v>1.0174785967842972</v>
      </c>
      <c r="CO159" s="166">
        <f t="shared" si="272"/>
        <v>1.0488415516910572</v>
      </c>
      <c r="CP159" s="166">
        <f t="shared" si="272"/>
        <v>0.98914874718077062</v>
      </c>
      <c r="CQ159" s="166">
        <f t="shared" si="272"/>
        <v>0.8333522715075885</v>
      </c>
      <c r="CR159" s="166">
        <f t="shared" si="272"/>
        <v>0.96036092702348685</v>
      </c>
      <c r="CS159" s="166">
        <f t="shared" si="272"/>
        <v>0.97395628738505491</v>
      </c>
      <c r="CT159" s="166">
        <f t="shared" si="272"/>
        <v>1.0119990111021036</v>
      </c>
      <c r="CU159" s="166">
        <f t="shared" si="272"/>
        <v>0.96976002415800855</v>
      </c>
      <c r="CV159" s="166">
        <f t="shared" si="272"/>
        <v>0.96464014720780711</v>
      </c>
      <c r="CW159" s="166">
        <f t="shared" si="272"/>
        <v>0.95929102059131477</v>
      </c>
      <c r="CX159" s="166">
        <f t="shared" si="272"/>
        <v>0.96806562660221196</v>
      </c>
      <c r="CY159" s="166">
        <f t="shared" si="272"/>
        <v>1.0582333561713726</v>
      </c>
      <c r="CZ159" s="166"/>
      <c r="DA159" s="166"/>
      <c r="DB159" s="166"/>
      <c r="DC159" s="166"/>
      <c r="DD159" s="166"/>
      <c r="DE159" s="166"/>
      <c r="DF159" s="166"/>
      <c r="DG159" s="165"/>
      <c r="DH159" s="165"/>
      <c r="DI159" s="162">
        <f t="shared" si="265"/>
        <v>1.0582333561713726</v>
      </c>
      <c r="DJ159" s="162">
        <f t="shared" si="266"/>
        <v>0.2823252831801667</v>
      </c>
      <c r="DK159" s="162">
        <f t="shared" si="241"/>
        <v>0.82164930067911846</v>
      </c>
      <c r="DL159" s="162">
        <f t="shared" si="242"/>
        <v>0.90612758945027405</v>
      </c>
      <c r="DM159" s="162">
        <f t="shared" si="243"/>
        <v>0.19594551211668357</v>
      </c>
    </row>
    <row r="160" spans="1:117" x14ac:dyDescent="0.25">
      <c r="A160" s="161" t="s">
        <v>108</v>
      </c>
      <c r="B160" s="161" t="s">
        <v>105</v>
      </c>
      <c r="C160" s="161" t="s">
        <v>100</v>
      </c>
      <c r="D160" s="161" t="s">
        <v>101</v>
      </c>
      <c r="E160" s="163" t="s">
        <v>76</v>
      </c>
      <c r="F160" s="164">
        <v>1951</v>
      </c>
      <c r="G160" s="164">
        <v>1964</v>
      </c>
      <c r="H160" s="161"/>
      <c r="I160" s="165"/>
      <c r="J160" s="165"/>
      <c r="K160" s="165"/>
      <c r="L160" s="165"/>
      <c r="M160" s="165"/>
      <c r="N160" s="165"/>
      <c r="O160" s="165"/>
      <c r="P160" s="165"/>
      <c r="Q160" s="165"/>
      <c r="R160" s="165"/>
      <c r="S160" s="165"/>
      <c r="T160" s="165"/>
      <c r="U160" s="165"/>
      <c r="V160" s="165"/>
      <c r="W160" s="165"/>
      <c r="X160" s="165"/>
      <c r="Y160" s="165"/>
      <c r="Z160" s="162"/>
      <c r="AA160" s="162"/>
      <c r="AB160" s="162"/>
      <c r="AC160" s="162"/>
      <c r="AD160" s="162"/>
      <c r="AE160" s="162"/>
      <c r="AF160" s="162"/>
      <c r="AG160" s="162"/>
      <c r="AH160" s="162"/>
      <c r="AI160" s="162"/>
      <c r="AJ160" s="162"/>
      <c r="AK160" s="162"/>
      <c r="AL160" s="162"/>
      <c r="AM160" s="162"/>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f t="shared" ref="BR160:BU161" si="273">IF(ISNUMBER(BR92),"",BR24)</f>
        <v>0.66516698390725038</v>
      </c>
      <c r="BS160" s="166">
        <f t="shared" si="273"/>
        <v>0.78365384615384615</v>
      </c>
      <c r="BT160" s="166">
        <f t="shared" si="273"/>
        <v>0.79756492658201383</v>
      </c>
      <c r="BU160" s="166">
        <f t="shared" si="273"/>
        <v>0.75647883235891689</v>
      </c>
      <c r="BV160" s="166">
        <f t="shared" si="271"/>
        <v>0.70612284316250318</v>
      </c>
      <c r="BW160" s="166">
        <f t="shared" si="271"/>
        <v>0.52855571126151646</v>
      </c>
      <c r="BX160" s="166">
        <f t="shared" si="271"/>
        <v>0.24282743637492241</v>
      </c>
      <c r="BY160" s="166">
        <f t="shared" si="271"/>
        <v>0.42646235632183915</v>
      </c>
      <c r="BZ160" s="166">
        <f t="shared" ref="BZ160:CY160" si="274">IF(ISNUMBER(BZ92),"",BZ24)</f>
        <v>0.50396899953029595</v>
      </c>
      <c r="CA160" s="166">
        <f t="shared" si="274"/>
        <v>0.36527039736656475</v>
      </c>
      <c r="CB160" s="166">
        <f t="shared" si="274"/>
        <v>0.50398181559880673</v>
      </c>
      <c r="CC160" s="166">
        <f t="shared" si="274"/>
        <v>0.64862968305329238</v>
      </c>
      <c r="CD160" s="166">
        <f t="shared" si="274"/>
        <v>0.70809494229574654</v>
      </c>
      <c r="CE160" s="166">
        <f t="shared" si="274"/>
        <v>0.73143715307451695</v>
      </c>
      <c r="CF160" s="166">
        <f t="shared" si="274"/>
        <v>0.77736315661639699</v>
      </c>
      <c r="CG160" s="166">
        <f t="shared" si="274"/>
        <v>0.85320431619368475</v>
      </c>
      <c r="CH160" s="166">
        <f t="shared" si="274"/>
        <v>0.87237582969526162</v>
      </c>
      <c r="CI160" s="166">
        <f t="shared" si="274"/>
        <v>0.93316512475469593</v>
      </c>
      <c r="CJ160" s="166">
        <f t="shared" si="274"/>
        <v>0.9649125937557621</v>
      </c>
      <c r="CK160" s="166">
        <f t="shared" si="274"/>
        <v>0.97672910078650776</v>
      </c>
      <c r="CL160" s="166">
        <f t="shared" si="274"/>
        <v>0.95427909397719846</v>
      </c>
      <c r="CM160" s="166">
        <f t="shared" si="274"/>
        <v>0.88985503849624414</v>
      </c>
      <c r="CN160" s="166">
        <f t="shared" si="274"/>
        <v>0.95157311013500268</v>
      </c>
      <c r="CO160" s="166">
        <f t="shared" si="274"/>
        <v>0.96885732521503032</v>
      </c>
      <c r="CP160" s="166">
        <f t="shared" si="274"/>
        <v>0.99093100790038346</v>
      </c>
      <c r="CQ160" s="166">
        <f t="shared" si="274"/>
        <v>1.0103366874346564</v>
      </c>
      <c r="CR160" s="166">
        <f t="shared" si="274"/>
        <v>0.96841133950664937</v>
      </c>
      <c r="CS160" s="166">
        <f t="shared" si="274"/>
        <v>1.0034104469591729</v>
      </c>
      <c r="CT160" s="166">
        <f t="shared" si="274"/>
        <v>1.0213475494106177</v>
      </c>
      <c r="CU160" s="166">
        <f t="shared" si="274"/>
        <v>1.0618648819056133</v>
      </c>
      <c r="CV160" s="166">
        <f t="shared" si="274"/>
        <v>1.0516584379933434</v>
      </c>
      <c r="CW160" s="166">
        <f t="shared" si="274"/>
        <v>1.0771022277323161</v>
      </c>
      <c r="CX160" s="166">
        <f t="shared" si="274"/>
        <v>1.1369126279545623</v>
      </c>
      <c r="CY160" s="166">
        <f t="shared" si="274"/>
        <v>1.0031449403446753</v>
      </c>
      <c r="CZ160" s="166"/>
      <c r="DA160" s="166"/>
      <c r="DB160" s="166"/>
      <c r="DC160" s="166"/>
      <c r="DD160" s="166"/>
      <c r="DE160" s="166"/>
      <c r="DF160" s="166"/>
      <c r="DG160" s="165"/>
      <c r="DH160" s="165"/>
      <c r="DI160" s="162">
        <f t="shared" si="265"/>
        <v>1.1369126279545623</v>
      </c>
      <c r="DJ160" s="162">
        <f t="shared" si="266"/>
        <v>0.24282743637492241</v>
      </c>
      <c r="DK160" s="162">
        <f t="shared" si="241"/>
        <v>0.81869561070028818</v>
      </c>
      <c r="DL160" s="162">
        <f t="shared" si="242"/>
        <v>0.88111543409575288</v>
      </c>
      <c r="DM160" s="162">
        <f t="shared" si="243"/>
        <v>0.22177399231135836</v>
      </c>
    </row>
    <row r="161" spans="1:117" x14ac:dyDescent="0.25">
      <c r="A161" s="161" t="s">
        <v>109</v>
      </c>
      <c r="B161" s="161" t="s">
        <v>105</v>
      </c>
      <c r="C161" s="161" t="s">
        <v>100</v>
      </c>
      <c r="D161" s="161" t="s">
        <v>101</v>
      </c>
      <c r="E161" s="163" t="s">
        <v>76</v>
      </c>
      <c r="F161" s="164">
        <v>1951</v>
      </c>
      <c r="G161" s="164">
        <v>1964</v>
      </c>
      <c r="H161" s="161"/>
      <c r="I161" s="165"/>
      <c r="J161" s="165"/>
      <c r="K161" s="165"/>
      <c r="L161" s="165"/>
      <c r="M161" s="165"/>
      <c r="N161" s="165"/>
      <c r="O161" s="165"/>
      <c r="P161" s="165"/>
      <c r="Q161" s="165"/>
      <c r="R161" s="165"/>
      <c r="S161" s="165"/>
      <c r="T161" s="165"/>
      <c r="U161" s="165"/>
      <c r="V161" s="165"/>
      <c r="W161" s="165"/>
      <c r="X161" s="165"/>
      <c r="Y161" s="165"/>
      <c r="Z161" s="162"/>
      <c r="AA161" s="162"/>
      <c r="AB161" s="162"/>
      <c r="AC161" s="162"/>
      <c r="AD161" s="162"/>
      <c r="AE161" s="162"/>
      <c r="AF161" s="162"/>
      <c r="AG161" s="162"/>
      <c r="AH161" s="162"/>
      <c r="AI161" s="162"/>
      <c r="AJ161" s="162"/>
      <c r="AK161" s="162"/>
      <c r="AL161" s="162"/>
      <c r="AM161" s="162"/>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f t="shared" si="273"/>
        <v>0.80997304582210239</v>
      </c>
      <c r="BS161" s="166">
        <f t="shared" si="273"/>
        <v>0.81032149990335667</v>
      </c>
      <c r="BT161" s="166">
        <f t="shared" si="273"/>
        <v>0.76063019796181319</v>
      </c>
      <c r="BU161" s="166">
        <f t="shared" si="273"/>
        <v>0.77641008807921663</v>
      </c>
      <c r="BV161" s="166">
        <f t="shared" si="271"/>
        <v>0.85466894246497405</v>
      </c>
      <c r="BW161" s="166">
        <f t="shared" si="271"/>
        <v>0.78800461807289057</v>
      </c>
      <c r="BX161" s="166">
        <f t="shared" si="271"/>
        <v>0.68709412795793168</v>
      </c>
      <c r="BY161" s="166">
        <f t="shared" si="271"/>
        <v>0.55306106451360026</v>
      </c>
      <c r="BZ161" s="166">
        <f t="shared" ref="BZ161:CY161" si="275">IF(ISNUMBER(BZ93),"",BZ25)</f>
        <v>0.62051171754017687</v>
      </c>
      <c r="CA161" s="166">
        <f t="shared" si="275"/>
        <v>0.51472004381161007</v>
      </c>
      <c r="CB161" s="166">
        <f t="shared" si="275"/>
        <v>0.71621639150943395</v>
      </c>
      <c r="CC161" s="166">
        <f t="shared" si="275"/>
        <v>0.82910265343818779</v>
      </c>
      <c r="CD161" s="166">
        <f t="shared" si="275"/>
        <v>0.75894447589720937</v>
      </c>
      <c r="CE161" s="166">
        <f t="shared" si="275"/>
        <v>0.89650160457050743</v>
      </c>
      <c r="CF161" s="166">
        <f t="shared" si="275"/>
        <v>0.89378719737161005</v>
      </c>
      <c r="CG161" s="166">
        <f t="shared" si="275"/>
        <v>0.92064634074423546</v>
      </c>
      <c r="CH161" s="166">
        <f t="shared" si="275"/>
        <v>0.8634684702397335</v>
      </c>
      <c r="CI161" s="166">
        <f t="shared" si="275"/>
        <v>0.97705514304021712</v>
      </c>
      <c r="CJ161" s="166">
        <f t="shared" si="275"/>
        <v>0.8983542700306133</v>
      </c>
      <c r="CK161" s="166">
        <f t="shared" si="275"/>
        <v>0.92170027745414795</v>
      </c>
      <c r="CL161" s="166">
        <f t="shared" si="275"/>
        <v>0.9304939513802668</v>
      </c>
      <c r="CM161" s="166">
        <f t="shared" si="275"/>
        <v>0.96598234076657619</v>
      </c>
      <c r="CN161" s="166">
        <f t="shared" si="275"/>
        <v>0.91543423519724343</v>
      </c>
      <c r="CO161" s="166">
        <f t="shared" si="275"/>
        <v>0.94220791482703736</v>
      </c>
      <c r="CP161" s="166">
        <f t="shared" si="275"/>
        <v>0.8849096983787279</v>
      </c>
      <c r="CQ161" s="166">
        <f t="shared" si="275"/>
        <v>0.95066291324358299</v>
      </c>
      <c r="CR161" s="166">
        <f t="shared" si="275"/>
        <v>0.95958541403240949</v>
      </c>
      <c r="CS161" s="166">
        <f t="shared" si="275"/>
        <v>0.9276522917902229</v>
      </c>
      <c r="CT161" s="166">
        <f t="shared" si="275"/>
        <v>0.85537845892400843</v>
      </c>
      <c r="CU161" s="166">
        <f t="shared" si="275"/>
        <v>1.1847025934697821</v>
      </c>
      <c r="CV161" s="166">
        <f t="shared" si="275"/>
        <v>1.0780053065424235</v>
      </c>
      <c r="CW161" s="166">
        <f t="shared" si="275"/>
        <v>1.0837457672337718</v>
      </c>
      <c r="CX161" s="166">
        <f t="shared" si="275"/>
        <v>1.0098620275426384</v>
      </c>
      <c r="CY161" s="166">
        <f t="shared" si="275"/>
        <v>0.92147846435357883</v>
      </c>
      <c r="CZ161" s="166"/>
      <c r="DA161" s="166"/>
      <c r="DB161" s="166"/>
      <c r="DC161" s="166"/>
      <c r="DD161" s="166"/>
      <c r="DE161" s="166"/>
      <c r="DF161" s="166"/>
      <c r="DG161" s="165"/>
      <c r="DH161" s="165"/>
      <c r="DI161" s="162">
        <f t="shared" si="265"/>
        <v>1.1847025934697821</v>
      </c>
      <c r="DJ161" s="162">
        <f t="shared" si="266"/>
        <v>0.51472004381161007</v>
      </c>
      <c r="DK161" s="162">
        <f t="shared" si="241"/>
        <v>0.8665080455325247</v>
      </c>
      <c r="DL161" s="162">
        <f t="shared" si="242"/>
        <v>0.89514440097105874</v>
      </c>
      <c r="DM161" s="162">
        <f t="shared" si="243"/>
        <v>0.13952821489642048</v>
      </c>
    </row>
    <row r="162" spans="1:117" x14ac:dyDescent="0.25">
      <c r="A162" s="161" t="s">
        <v>110</v>
      </c>
      <c r="B162" s="161" t="s">
        <v>111</v>
      </c>
      <c r="C162" s="161" t="s">
        <v>112</v>
      </c>
      <c r="D162" s="161" t="s">
        <v>113</v>
      </c>
      <c r="E162" s="163" t="s">
        <v>114</v>
      </c>
      <c r="F162" s="164">
        <v>1941</v>
      </c>
      <c r="G162" s="164">
        <v>1951</v>
      </c>
      <c r="H162" s="161"/>
      <c r="I162" s="165"/>
      <c r="J162" s="165"/>
      <c r="K162" s="165"/>
      <c r="L162" s="165"/>
      <c r="M162" s="165"/>
      <c r="N162" s="165"/>
      <c r="O162" s="165"/>
      <c r="P162" s="165"/>
      <c r="Q162" s="165"/>
      <c r="R162" s="165"/>
      <c r="S162" s="165"/>
      <c r="T162" s="165"/>
      <c r="U162" s="165"/>
      <c r="V162" s="165"/>
      <c r="W162" s="165"/>
      <c r="X162" s="165"/>
      <c r="Y162" s="165"/>
      <c r="Z162" s="162"/>
      <c r="AA162" s="162"/>
      <c r="AB162" s="162"/>
      <c r="AC162" s="162"/>
      <c r="AD162" s="162"/>
      <c r="AE162" s="162"/>
      <c r="AF162" s="162"/>
      <c r="AG162" s="162"/>
      <c r="AH162" s="162"/>
      <c r="AI162" s="162"/>
      <c r="AJ162" s="162"/>
      <c r="AK162" s="162"/>
      <c r="AL162" s="162"/>
      <c r="AM162" s="162"/>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c r="CF162" s="166"/>
      <c r="CG162" s="166"/>
      <c r="CH162" s="166"/>
      <c r="CI162" s="166"/>
      <c r="CJ162" s="166"/>
      <c r="CK162" s="166"/>
      <c r="CL162" s="166">
        <f t="shared" ref="CL162:CY162" si="276">IF(ISNUMBER(CL94),"",CL26)</f>
        <v>0.48607115939974183</v>
      </c>
      <c r="CM162" s="166">
        <f t="shared" si="276"/>
        <v>0.36668709196195121</v>
      </c>
      <c r="CN162" s="166">
        <f t="shared" si="276"/>
        <v>0.36794833942060001</v>
      </c>
      <c r="CO162" s="166">
        <f t="shared" si="276"/>
        <v>0.16680501322790159</v>
      </c>
      <c r="CP162" s="166">
        <f t="shared" si="276"/>
        <v>9.9268647138758881E-2</v>
      </c>
      <c r="CQ162" s="166">
        <f t="shared" si="276"/>
        <v>5.3268367722595245E-2</v>
      </c>
      <c r="CR162" s="166">
        <f t="shared" si="276"/>
        <v>0.16270414390824345</v>
      </c>
      <c r="CS162" s="166">
        <f t="shared" si="276"/>
        <v>8.5507032575401709E-2</v>
      </c>
      <c r="CT162" s="166">
        <f t="shared" si="276"/>
        <v>6.0336690657330494E-2</v>
      </c>
      <c r="CU162" s="166">
        <f t="shared" si="276"/>
        <v>0.10040187962955499</v>
      </c>
      <c r="CV162" s="166">
        <f t="shared" si="276"/>
        <v>9.1063404068947723E-2</v>
      </c>
      <c r="CW162" s="166">
        <f t="shared" si="276"/>
        <v>7.5682143470544444E-2</v>
      </c>
      <c r="CX162" s="166">
        <f t="shared" si="276"/>
        <v>8.3591077182324322E-2</v>
      </c>
      <c r="CY162" s="166">
        <f t="shared" si="276"/>
        <v>0.10424196517603743</v>
      </c>
      <c r="CZ162" s="166"/>
      <c r="DA162" s="166"/>
      <c r="DB162" s="166"/>
      <c r="DC162" s="166"/>
      <c r="DD162" s="166"/>
      <c r="DE162" s="166"/>
      <c r="DF162" s="166"/>
      <c r="DG162" s="165"/>
      <c r="DH162" s="165"/>
      <c r="DI162" s="162">
        <f t="shared" si="265"/>
        <v>0.48607115939974183</v>
      </c>
      <c r="DJ162" s="162">
        <f t="shared" si="266"/>
        <v>5.3268367722595245E-2</v>
      </c>
      <c r="DK162" s="162">
        <f t="shared" si="241"/>
        <v>0.16454121110999523</v>
      </c>
      <c r="DL162" s="162">
        <f t="shared" si="242"/>
        <v>9.9835263384156936E-2</v>
      </c>
      <c r="DM162" s="162">
        <f t="shared" si="243"/>
        <v>0.1328189584449469</v>
      </c>
    </row>
    <row r="163" spans="1:117" x14ac:dyDescent="0.25">
      <c r="A163" s="161" t="s">
        <v>115</v>
      </c>
      <c r="B163" s="161"/>
      <c r="C163" s="161" t="s">
        <v>116</v>
      </c>
      <c r="D163" s="163" t="s">
        <v>117</v>
      </c>
      <c r="E163" s="163" t="s">
        <v>118</v>
      </c>
      <c r="F163" s="164">
        <v>1992</v>
      </c>
      <c r="G163" s="164">
        <v>2010</v>
      </c>
      <c r="H163" s="161"/>
      <c r="I163" s="165"/>
      <c r="J163" s="165"/>
      <c r="K163" s="165"/>
      <c r="L163" s="165"/>
      <c r="M163" s="165"/>
      <c r="N163" s="165"/>
      <c r="O163" s="165"/>
      <c r="P163" s="165"/>
      <c r="Q163" s="165"/>
      <c r="R163" s="165"/>
      <c r="S163" s="165"/>
      <c r="T163" s="165"/>
      <c r="U163" s="165"/>
      <c r="V163" s="165"/>
      <c r="W163" s="165"/>
      <c r="X163" s="165"/>
      <c r="Y163" s="165"/>
      <c r="Z163" s="162"/>
      <c r="AA163" s="162"/>
      <c r="AB163" s="162"/>
      <c r="AC163" s="162"/>
      <c r="AD163" s="162"/>
      <c r="AE163" s="162"/>
      <c r="AF163" s="162"/>
      <c r="AG163" s="162"/>
      <c r="AH163" s="162"/>
      <c r="AI163" s="162"/>
      <c r="AJ163" s="162"/>
      <c r="AK163" s="162"/>
      <c r="AL163" s="162"/>
      <c r="AM163" s="162"/>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c r="CF163" s="166"/>
      <c r="CG163" s="166"/>
      <c r="CH163" s="166">
        <f t="shared" ref="CH163:CK169" si="277">IF(ISNUMBER(CH95),"",CH27)</f>
        <v>1.8578410952817352</v>
      </c>
      <c r="CI163" s="166" t="str">
        <f t="shared" si="277"/>
        <v/>
      </c>
      <c r="CJ163" s="166" t="str">
        <f t="shared" si="277"/>
        <v/>
      </c>
      <c r="CK163" s="166" t="str">
        <f t="shared" si="277"/>
        <v/>
      </c>
      <c r="CL163" s="166" t="str">
        <f t="shared" ref="CL163:CY163" si="278">IF(ISNUMBER(CL95),"",CL27)</f>
        <v/>
      </c>
      <c r="CM163" s="166" t="str">
        <f t="shared" si="278"/>
        <v/>
      </c>
      <c r="CN163" s="166" t="str">
        <f t="shared" si="278"/>
        <v/>
      </c>
      <c r="CO163" s="166" t="str">
        <f t="shared" si="278"/>
        <v/>
      </c>
      <c r="CP163" s="166" t="str">
        <f t="shared" si="278"/>
        <v/>
      </c>
      <c r="CQ163" s="166" t="str">
        <f t="shared" si="278"/>
        <v/>
      </c>
      <c r="CR163" s="166" t="str">
        <f t="shared" si="278"/>
        <v/>
      </c>
      <c r="CS163" s="166" t="str">
        <f t="shared" si="278"/>
        <v/>
      </c>
      <c r="CT163" s="166" t="str">
        <f t="shared" si="278"/>
        <v/>
      </c>
      <c r="CU163" s="166" t="str">
        <f t="shared" si="278"/>
        <v/>
      </c>
      <c r="CV163" s="166" t="str">
        <f t="shared" si="278"/>
        <v/>
      </c>
      <c r="CW163" s="166" t="str">
        <f t="shared" si="278"/>
        <v/>
      </c>
      <c r="CX163" s="166" t="str">
        <f t="shared" si="278"/>
        <v/>
      </c>
      <c r="CY163" s="166" t="str">
        <f t="shared" si="278"/>
        <v/>
      </c>
      <c r="CZ163" s="166" t="str">
        <f>IF(ISNUMBER(CZ95),"",CZ27)</f>
        <v/>
      </c>
      <c r="DA163" s="166" t="str">
        <f>IF(ISNUMBER(DA95),"",DA27)</f>
        <v/>
      </c>
      <c r="DB163" s="166"/>
      <c r="DC163" s="166"/>
      <c r="DD163" s="166"/>
      <c r="DE163" s="166"/>
      <c r="DF163" s="166"/>
      <c r="DG163" s="165"/>
      <c r="DH163" s="165"/>
      <c r="DI163" s="162">
        <f t="shared" si="265"/>
        <v>1.8578410952817352</v>
      </c>
      <c r="DJ163" s="162">
        <f t="shared" si="266"/>
        <v>1.8578410952817352</v>
      </c>
      <c r="DK163" s="162">
        <f t="shared" si="241"/>
        <v>1.8578410952817352</v>
      </c>
      <c r="DL163" s="162">
        <f t="shared" si="242"/>
        <v>1.8578410952817352</v>
      </c>
      <c r="DM163" s="162">
        <f t="shared" si="243"/>
        <v>0</v>
      </c>
    </row>
    <row r="164" spans="1:117" x14ac:dyDescent="0.25">
      <c r="A164" s="161" t="s">
        <v>119</v>
      </c>
      <c r="B164" s="161" t="s">
        <v>120</v>
      </c>
      <c r="C164" s="161" t="s">
        <v>112</v>
      </c>
      <c r="D164" s="161" t="s">
        <v>121</v>
      </c>
      <c r="E164" s="163" t="s">
        <v>122</v>
      </c>
      <c r="F164" s="164">
        <v>1941</v>
      </c>
      <c r="G164" s="164">
        <v>1942</v>
      </c>
      <c r="H164" s="161"/>
      <c r="I164" s="165"/>
      <c r="J164" s="165"/>
      <c r="K164" s="165"/>
      <c r="L164" s="165"/>
      <c r="M164" s="165"/>
      <c r="N164" s="165"/>
      <c r="O164" s="165"/>
      <c r="P164" s="165"/>
      <c r="Q164" s="165"/>
      <c r="R164" s="165"/>
      <c r="S164" s="165"/>
      <c r="T164" s="165"/>
      <c r="U164" s="165"/>
      <c r="V164" s="165"/>
      <c r="W164" s="165"/>
      <c r="X164" s="165"/>
      <c r="Y164" s="165"/>
      <c r="Z164" s="162"/>
      <c r="AA164" s="162"/>
      <c r="AB164" s="162"/>
      <c r="AC164" s="162"/>
      <c r="AD164" s="162"/>
      <c r="AE164" s="162"/>
      <c r="AF164" s="162"/>
      <c r="AG164" s="162"/>
      <c r="AH164" s="162"/>
      <c r="AI164" s="162"/>
      <c r="AJ164" s="162"/>
      <c r="AK164" s="162"/>
      <c r="AL164" s="162"/>
      <c r="AM164" s="162"/>
      <c r="AN164" s="166"/>
      <c r="AO164" s="166"/>
      <c r="AP164" s="166"/>
      <c r="AQ164" s="166"/>
      <c r="AR164" s="166"/>
      <c r="AS164" s="166"/>
      <c r="AT164" s="166"/>
      <c r="AU164" s="166"/>
      <c r="AV164" s="166"/>
      <c r="AW164" s="166"/>
      <c r="AX164" s="166"/>
      <c r="AY164" s="166"/>
      <c r="AZ164" s="166"/>
      <c r="BA164" s="166"/>
      <c r="BB164" s="166"/>
      <c r="BC164" s="166">
        <f t="shared" ref="BC164:CG164" si="279">IF(ISNUMBER(BC96),"",BC28)</f>
        <v>1.1703269887750123</v>
      </c>
      <c r="BD164" s="166">
        <f t="shared" si="279"/>
        <v>1.1776437847866419</v>
      </c>
      <c r="BE164" s="166">
        <f t="shared" si="279"/>
        <v>1.2660119555935099</v>
      </c>
      <c r="BF164" s="166">
        <f t="shared" si="279"/>
        <v>1.5069551777434314</v>
      </c>
      <c r="BG164" s="166">
        <f t="shared" si="279"/>
        <v>1.2655407681940698</v>
      </c>
      <c r="BH164" s="166">
        <f t="shared" si="279"/>
        <v>1.0943549879696466</v>
      </c>
      <c r="BI164" s="166">
        <f t="shared" si="279"/>
        <v>0.65368002764340016</v>
      </c>
      <c r="BJ164" s="166">
        <f t="shared" si="279"/>
        <v>0.52957505499493696</v>
      </c>
      <c r="BK164" s="166">
        <f t="shared" si="279"/>
        <v>0.46672582076308783</v>
      </c>
      <c r="BL164" s="166">
        <f t="shared" si="279"/>
        <v>0.41361150769064997</v>
      </c>
      <c r="BM164" s="166">
        <f t="shared" si="279"/>
        <v>0.41621117184375411</v>
      </c>
      <c r="BN164" s="166">
        <f t="shared" si="279"/>
        <v>0.37294247412183951</v>
      </c>
      <c r="BO164" s="166">
        <f t="shared" si="279"/>
        <v>0.48852767602767599</v>
      </c>
      <c r="BP164" s="166">
        <f t="shared" si="279"/>
        <v>0.72443145724812608</v>
      </c>
      <c r="BQ164" s="166">
        <f t="shared" si="279"/>
        <v>0.88930829088616414</v>
      </c>
      <c r="BR164" s="166">
        <f t="shared" si="279"/>
        <v>0.67291888592323068</v>
      </c>
      <c r="BS164" s="166">
        <f t="shared" si="279"/>
        <v>0.58988975531056731</v>
      </c>
      <c r="BT164" s="166">
        <f t="shared" si="279"/>
        <v>0.424663668165917</v>
      </c>
      <c r="BU164" s="166">
        <f t="shared" si="279"/>
        <v>0.24565410887071037</v>
      </c>
      <c r="BV164" s="166">
        <f t="shared" si="279"/>
        <v>0.15192570222976046</v>
      </c>
      <c r="BW164" s="166">
        <f t="shared" si="279"/>
        <v>-2.4452646342363625E-2</v>
      </c>
      <c r="BX164" s="166">
        <f t="shared" si="279"/>
        <v>0.12222744330653416</v>
      </c>
      <c r="BY164" s="166">
        <f t="shared" si="279"/>
        <v>2.9097601533882287E-3</v>
      </c>
      <c r="BZ164" s="166">
        <f t="shared" si="279"/>
        <v>-3.6619676650319719E-2</v>
      </c>
      <c r="CA164" s="166">
        <f t="shared" si="279"/>
        <v>-7.0923815444122101E-2</v>
      </c>
      <c r="CB164" s="166">
        <f t="shared" si="279"/>
        <v>5.4625473650391686E-2</v>
      </c>
      <c r="CC164" s="166">
        <f t="shared" si="279"/>
        <v>0.11189809322756579</v>
      </c>
      <c r="CD164" s="166">
        <f t="shared" si="279"/>
        <v>2.8926145029347872E-2</v>
      </c>
      <c r="CE164" s="166">
        <f t="shared" si="279"/>
        <v>-2.6523045410202149E-2</v>
      </c>
      <c r="CF164" s="166">
        <f t="shared" si="279"/>
        <v>-2.5587032095449967E-2</v>
      </c>
      <c r="CG164" s="166">
        <f t="shared" si="279"/>
        <v>-2.8735361951127476E-2</v>
      </c>
      <c r="CH164" s="166">
        <f t="shared" si="277"/>
        <v>9.5077939599000887E-3</v>
      </c>
      <c r="CI164" s="166">
        <f t="shared" si="277"/>
        <v>1.7576283455971897E-2</v>
      </c>
      <c r="CJ164" s="166">
        <f t="shared" si="277"/>
        <v>0.17132320419617883</v>
      </c>
      <c r="CK164" s="166">
        <f t="shared" si="277"/>
        <v>0.13962226864660379</v>
      </c>
      <c r="CL164" s="166">
        <f t="shared" ref="CL164:CY164" si="280">IF(ISNUMBER(CL96),"",CL28)</f>
        <v>0.31509461400944261</v>
      </c>
      <c r="CM164" s="166">
        <f t="shared" si="280"/>
        <v>0.33484843937575032</v>
      </c>
      <c r="CN164" s="166">
        <f t="shared" si="280"/>
        <v>0.37654185265086099</v>
      </c>
      <c r="CO164" s="166">
        <f t="shared" si="280"/>
        <v>0.46663104142534495</v>
      </c>
      <c r="CP164" s="166">
        <f t="shared" si="280"/>
        <v>0.45684512889673384</v>
      </c>
      <c r="CQ164" s="166">
        <f t="shared" si="280"/>
        <v>0.21101022999623578</v>
      </c>
      <c r="CR164" s="166">
        <f t="shared" si="280"/>
        <v>0.33884308338318203</v>
      </c>
      <c r="CS164" s="166">
        <f t="shared" si="280"/>
        <v>0.61065833155370908</v>
      </c>
      <c r="CT164" s="166">
        <f t="shared" si="280"/>
        <v>0.6437829405068094</v>
      </c>
      <c r="CU164" s="166">
        <f t="shared" si="280"/>
        <v>0.50938200847246462</v>
      </c>
      <c r="CV164" s="166">
        <f t="shared" si="280"/>
        <v>0.36949560105329771</v>
      </c>
      <c r="CW164" s="166">
        <f t="shared" si="280"/>
        <v>0.33860101043822755</v>
      </c>
      <c r="CX164" s="166">
        <f t="shared" si="280"/>
        <v>0.41666000722108559</v>
      </c>
      <c r="CY164" s="166">
        <f t="shared" si="280"/>
        <v>0.2246316923913613</v>
      </c>
      <c r="CZ164" s="166"/>
      <c r="DA164" s="166"/>
      <c r="DB164" s="166"/>
      <c r="DC164" s="166"/>
      <c r="DD164" s="166"/>
      <c r="DE164" s="166"/>
      <c r="DF164" s="166"/>
      <c r="DG164" s="165"/>
      <c r="DH164" s="165"/>
      <c r="DI164" s="162">
        <f t="shared" si="265"/>
        <v>1.5069551777434314</v>
      </c>
      <c r="DJ164" s="162">
        <f t="shared" si="266"/>
        <v>-7.0923815444122101E-2</v>
      </c>
      <c r="DK164" s="162">
        <f t="shared" si="241"/>
        <v>0.41999388028344781</v>
      </c>
      <c r="DL164" s="162">
        <f t="shared" si="242"/>
        <v>0.37294247412183951</v>
      </c>
      <c r="DM164" s="162">
        <f t="shared" si="243"/>
        <v>0.38768469300941433</v>
      </c>
    </row>
    <row r="165" spans="1:117" x14ac:dyDescent="0.25">
      <c r="A165" s="161" t="s">
        <v>123</v>
      </c>
      <c r="B165" s="161"/>
      <c r="C165" s="161" t="s">
        <v>124</v>
      </c>
      <c r="D165" s="161" t="s">
        <v>125</v>
      </c>
      <c r="E165" s="163" t="s">
        <v>126</v>
      </c>
      <c r="F165" s="164">
        <v>1914</v>
      </c>
      <c r="G165" s="164">
        <v>1972</v>
      </c>
      <c r="H165" s="161"/>
      <c r="I165" s="165"/>
      <c r="J165" s="165"/>
      <c r="K165" s="165"/>
      <c r="L165" s="165"/>
      <c r="M165" s="165"/>
      <c r="N165" s="165"/>
      <c r="O165" s="165"/>
      <c r="P165" s="165"/>
      <c r="Q165" s="165"/>
      <c r="R165" s="165"/>
      <c r="S165" s="165"/>
      <c r="T165" s="165"/>
      <c r="U165" s="165"/>
      <c r="V165" s="165"/>
      <c r="W165" s="165"/>
      <c r="X165" s="165"/>
      <c r="Y165" s="165"/>
      <c r="Z165" s="162"/>
      <c r="AA165" s="162"/>
      <c r="AB165" s="162"/>
      <c r="AC165" s="162"/>
      <c r="AD165" s="162"/>
      <c r="AE165" s="162"/>
      <c r="AF165" s="162"/>
      <c r="AG165" s="162"/>
      <c r="AH165" s="162"/>
      <c r="AI165" s="162"/>
      <c r="AJ165" s="162"/>
      <c r="AK165" s="162"/>
      <c r="AL165" s="162"/>
      <c r="AM165" s="162"/>
      <c r="AN165" s="166"/>
      <c r="AO165" s="166"/>
      <c r="AP165" s="166"/>
      <c r="AQ165" s="166"/>
      <c r="AR165" s="166"/>
      <c r="AS165" s="166"/>
      <c r="AT165" s="166"/>
      <c r="AU165" s="166"/>
      <c r="AV165" s="166"/>
      <c r="AW165" s="166"/>
      <c r="AX165" s="166"/>
      <c r="AY165" s="166"/>
      <c r="AZ165" s="166"/>
      <c r="BA165" s="166"/>
      <c r="BB165" s="166"/>
      <c r="BC165" s="166"/>
      <c r="BD165" s="166" t="str">
        <f t="shared" ref="BD165:CG165" si="281">IF(ISNUMBER(BD97),"",BD29)</f>
        <v/>
      </c>
      <c r="BE165" s="166" t="str">
        <f t="shared" si="281"/>
        <v/>
      </c>
      <c r="BF165" s="166" t="str">
        <f t="shared" si="281"/>
        <v/>
      </c>
      <c r="BG165" s="166" t="str">
        <f t="shared" si="281"/>
        <v/>
      </c>
      <c r="BH165" s="166" t="str">
        <f t="shared" si="281"/>
        <v/>
      </c>
      <c r="BI165" s="166" t="str">
        <f t="shared" si="281"/>
        <v/>
      </c>
      <c r="BJ165" s="166" t="str">
        <f t="shared" si="281"/>
        <v/>
      </c>
      <c r="BK165" s="166" t="str">
        <f t="shared" si="281"/>
        <v/>
      </c>
      <c r="BL165" s="166" t="str">
        <f t="shared" si="281"/>
        <v/>
      </c>
      <c r="BM165" s="166" t="str">
        <f t="shared" si="281"/>
        <v/>
      </c>
      <c r="BN165" s="166" t="str">
        <f t="shared" si="281"/>
        <v/>
      </c>
      <c r="BO165" s="166" t="str">
        <f t="shared" si="281"/>
        <v/>
      </c>
      <c r="BP165" s="166">
        <f t="shared" si="281"/>
        <v>1.6140230740602901</v>
      </c>
      <c r="BQ165" s="166">
        <f t="shared" si="281"/>
        <v>1.8532474301135078</v>
      </c>
      <c r="BR165" s="166">
        <f t="shared" si="281"/>
        <v>2.0146208702786281</v>
      </c>
      <c r="BS165" s="166">
        <f t="shared" si="281"/>
        <v>1.9657978625729922</v>
      </c>
      <c r="BT165" s="166">
        <f t="shared" si="281"/>
        <v>2.0903468074926015</v>
      </c>
      <c r="BU165" s="166">
        <f t="shared" si="281"/>
        <v>1.5765062366329987</v>
      </c>
      <c r="BV165" s="166">
        <f t="shared" si="281"/>
        <v>1.4606540978368088</v>
      </c>
      <c r="BW165" s="166">
        <f t="shared" si="281"/>
        <v>1.8913242843338567</v>
      </c>
      <c r="BX165" s="166">
        <f t="shared" si="281"/>
        <v>1.4206356436939591</v>
      </c>
      <c r="BY165" s="166">
        <f t="shared" si="281"/>
        <v>1.2461823972560788</v>
      </c>
      <c r="BZ165" s="166">
        <f t="shared" si="281"/>
        <v>1.1435549369010778</v>
      </c>
      <c r="CA165" s="166">
        <f t="shared" si="281"/>
        <v>1.0648579556758049</v>
      </c>
      <c r="CB165" s="166">
        <f t="shared" si="281"/>
        <v>1.1833948017159386</v>
      </c>
      <c r="CC165" s="166">
        <f t="shared" si="281"/>
        <v>1.5146865973549553</v>
      </c>
      <c r="CD165" s="166">
        <f t="shared" si="281"/>
        <v>1.4868585664868352</v>
      </c>
      <c r="CE165" s="166">
        <f t="shared" si="281"/>
        <v>1.5443695615082751</v>
      </c>
      <c r="CF165" s="166">
        <f t="shared" si="281"/>
        <v>1.9742467464177735</v>
      </c>
      <c r="CG165" s="166">
        <f t="shared" si="281"/>
        <v>2.161766304026838</v>
      </c>
      <c r="CH165" s="166">
        <f t="shared" si="277"/>
        <v>2.0363327727892884</v>
      </c>
      <c r="CI165" s="166">
        <f t="shared" si="277"/>
        <v>2.1334988162962443</v>
      </c>
      <c r="CJ165" s="166">
        <f t="shared" si="277"/>
        <v>1.8193189155760889</v>
      </c>
      <c r="CK165" s="166">
        <f t="shared" si="277"/>
        <v>1.6571466906387948</v>
      </c>
      <c r="CL165" s="166">
        <f t="shared" ref="CL165:CY165" si="282">IF(ISNUMBER(CL97),"",CL29)</f>
        <v>1.9871372568357208</v>
      </c>
      <c r="CM165" s="166">
        <f t="shared" si="282"/>
        <v>2.326572213503951</v>
      </c>
      <c r="CN165" s="166">
        <f t="shared" si="282"/>
        <v>2.0869183322323441</v>
      </c>
      <c r="CO165" s="166">
        <f t="shared" si="282"/>
        <v>2.6950140705659655</v>
      </c>
      <c r="CP165" s="166">
        <f t="shared" si="282"/>
        <v>1.8963697920265323</v>
      </c>
      <c r="CQ165" s="166">
        <f t="shared" si="282"/>
        <v>2.4983555536624498</v>
      </c>
      <c r="CR165" s="166">
        <f t="shared" si="282"/>
        <v>1.9661213401175734</v>
      </c>
      <c r="CS165" s="166">
        <f t="shared" si="282"/>
        <v>1.5676155802377898</v>
      </c>
      <c r="CT165" s="166">
        <f t="shared" si="282"/>
        <v>1.1719395094909852</v>
      </c>
      <c r="CU165" s="166">
        <f t="shared" si="282"/>
        <v>1.4783484607719031</v>
      </c>
      <c r="CV165" s="166">
        <f t="shared" si="282"/>
        <v>1.5149726220716906</v>
      </c>
      <c r="CW165" s="166">
        <f t="shared" si="282"/>
        <v>1.3060672598748568</v>
      </c>
      <c r="CX165" s="166">
        <f t="shared" si="282"/>
        <v>0.86772814913566099</v>
      </c>
      <c r="CY165" s="166">
        <f t="shared" si="282"/>
        <v>0.85009921666083976</v>
      </c>
      <c r="CZ165" s="166">
        <f>IF(ISNUMBER(CZ97),"",CZ29)</f>
        <v>0.93051533725638358</v>
      </c>
      <c r="DA165" s="166">
        <f>IF(ISNUMBER(DA97),"",DA29)</f>
        <v>0.95752362948960301</v>
      </c>
      <c r="DB165" s="166"/>
      <c r="DC165" s="166"/>
      <c r="DD165" s="166"/>
      <c r="DE165" s="166"/>
      <c r="DF165" s="166"/>
      <c r="DG165" s="165"/>
      <c r="DH165" s="165"/>
      <c r="DI165" s="162">
        <f t="shared" si="265"/>
        <v>2.6950140705659655</v>
      </c>
      <c r="DJ165" s="162">
        <f t="shared" si="266"/>
        <v>0.85009921666083976</v>
      </c>
      <c r="DK165" s="162">
        <f t="shared" si="241"/>
        <v>1.6567018340419444</v>
      </c>
      <c r="DL165" s="162">
        <f t="shared" si="242"/>
        <v>1.5952646553466443</v>
      </c>
      <c r="DM165" s="162">
        <f t="shared" si="243"/>
        <v>0.45361417271381449</v>
      </c>
    </row>
    <row r="166" spans="1:117" x14ac:dyDescent="0.25">
      <c r="A166" s="161" t="s">
        <v>127</v>
      </c>
      <c r="B166" s="161"/>
      <c r="C166" s="161" t="s">
        <v>128</v>
      </c>
      <c r="D166" s="161" t="s">
        <v>129</v>
      </c>
      <c r="E166" s="163" t="s">
        <v>130</v>
      </c>
      <c r="F166" s="164">
        <v>1913</v>
      </c>
      <c r="G166" s="164">
        <v>1970</v>
      </c>
      <c r="H166" s="161"/>
      <c r="I166" s="165"/>
      <c r="J166" s="165"/>
      <c r="K166" s="165"/>
      <c r="L166" s="165"/>
      <c r="M166" s="165"/>
      <c r="N166" s="165"/>
      <c r="O166" s="165"/>
      <c r="P166" s="165"/>
      <c r="Q166" s="165"/>
      <c r="R166" s="165"/>
      <c r="S166" s="165"/>
      <c r="T166" s="165"/>
      <c r="U166" s="165"/>
      <c r="V166" s="165"/>
      <c r="W166" s="165"/>
      <c r="X166" s="165"/>
      <c r="Y166" s="165"/>
      <c r="Z166" s="162"/>
      <c r="AA166" s="162"/>
      <c r="AB166" s="162"/>
      <c r="AC166" s="162"/>
      <c r="AD166" s="162"/>
      <c r="AE166" s="162"/>
      <c r="AF166" s="162"/>
      <c r="AG166" s="162"/>
      <c r="AH166" s="162"/>
      <c r="AI166" s="162"/>
      <c r="AJ166" s="162"/>
      <c r="AK166" s="162"/>
      <c r="AL166" s="162"/>
      <c r="AM166" s="162"/>
      <c r="AN166" s="166"/>
      <c r="AO166" s="166"/>
      <c r="AP166" s="166" t="str">
        <f t="shared" ref="AP166:BC166" si="283">IF(ISNUMBER(AP98),"",AP30)</f>
        <v/>
      </c>
      <c r="AQ166" s="166" t="str">
        <f t="shared" si="283"/>
        <v/>
      </c>
      <c r="AR166" s="166" t="str">
        <f t="shared" si="283"/>
        <v/>
      </c>
      <c r="AS166" s="166" t="str">
        <f t="shared" si="283"/>
        <v/>
      </c>
      <c r="AT166" s="166" t="str">
        <f t="shared" si="283"/>
        <v/>
      </c>
      <c r="AU166" s="166" t="str">
        <f t="shared" si="283"/>
        <v/>
      </c>
      <c r="AV166" s="166" t="str">
        <f t="shared" si="283"/>
        <v/>
      </c>
      <c r="AW166" s="166" t="str">
        <f t="shared" si="283"/>
        <v/>
      </c>
      <c r="AX166" s="166" t="str">
        <f t="shared" si="283"/>
        <v/>
      </c>
      <c r="AY166" s="166" t="str">
        <f t="shared" si="283"/>
        <v/>
      </c>
      <c r="AZ166" s="166" t="str">
        <f t="shared" si="283"/>
        <v/>
      </c>
      <c r="BA166" s="166" t="str">
        <f t="shared" si="283"/>
        <v/>
      </c>
      <c r="BB166" s="166" t="str">
        <f t="shared" si="283"/>
        <v/>
      </c>
      <c r="BC166" s="166" t="str">
        <f t="shared" si="283"/>
        <v/>
      </c>
      <c r="BD166" s="166" t="str">
        <f t="shared" ref="BD166:CG166" si="284">IF(ISNUMBER(BD98),"",BD30)</f>
        <v/>
      </c>
      <c r="BE166" s="166" t="str">
        <f t="shared" si="284"/>
        <v/>
      </c>
      <c r="BF166" s="166" t="str">
        <f t="shared" si="284"/>
        <v/>
      </c>
      <c r="BG166" s="166" t="str">
        <f t="shared" si="284"/>
        <v/>
      </c>
      <c r="BH166" s="166" t="str">
        <f t="shared" si="284"/>
        <v/>
      </c>
      <c r="BI166" s="166" t="str">
        <f t="shared" si="284"/>
        <v/>
      </c>
      <c r="BJ166" s="166" t="str">
        <f t="shared" si="284"/>
        <v/>
      </c>
      <c r="BK166" s="166" t="str">
        <f t="shared" si="284"/>
        <v/>
      </c>
      <c r="BL166" s="166" t="str">
        <f t="shared" si="284"/>
        <v/>
      </c>
      <c r="BM166" s="166" t="str">
        <f t="shared" si="284"/>
        <v/>
      </c>
      <c r="BN166" s="166">
        <f t="shared" si="284"/>
        <v>1.4160485502360081</v>
      </c>
      <c r="BO166" s="166">
        <f t="shared" si="284"/>
        <v>1.3475046210720887</v>
      </c>
      <c r="BP166" s="166">
        <f t="shared" si="284"/>
        <v>1.0021505376344086</v>
      </c>
      <c r="BQ166" s="166">
        <f t="shared" si="284"/>
        <v>1.7326804497642365</v>
      </c>
      <c r="BR166" s="166">
        <f t="shared" si="284"/>
        <v>1.8933243877893324</v>
      </c>
      <c r="BS166" s="166">
        <f t="shared" si="284"/>
        <v>1.3472261334835258</v>
      </c>
      <c r="BT166" s="166">
        <f t="shared" si="284"/>
        <v>1.4169743406985034</v>
      </c>
      <c r="BU166" s="166">
        <f t="shared" si="284"/>
        <v>0.34569288389513109</v>
      </c>
      <c r="BV166" s="166">
        <f t="shared" si="284"/>
        <v>-0.59362499999999996</v>
      </c>
      <c r="BW166" s="166">
        <f t="shared" si="284"/>
        <v>-0.63863440860215048</v>
      </c>
      <c r="BX166" s="166">
        <f t="shared" si="284"/>
        <v>-0.91618490813648301</v>
      </c>
      <c r="BY166" s="166">
        <f t="shared" si="284"/>
        <v>-1.2196305391226701</v>
      </c>
      <c r="BZ166" s="166">
        <f t="shared" si="284"/>
        <v>-1.4024759105960267</v>
      </c>
      <c r="CA166" s="166">
        <f t="shared" si="284"/>
        <v>-6.1261987794245849</v>
      </c>
      <c r="CB166" s="166">
        <f t="shared" si="284"/>
        <v>-3.5253345563387084</v>
      </c>
      <c r="CC166" s="166">
        <f t="shared" si="284"/>
        <v>-5.0434025386204864</v>
      </c>
      <c r="CD166" s="166">
        <f t="shared" si="284"/>
        <v>-3.3972197013447731</v>
      </c>
      <c r="CE166" s="166">
        <f t="shared" si="284"/>
        <v>-1.9471471272002658</v>
      </c>
      <c r="CF166" s="166">
        <f t="shared" si="284"/>
        <v>-1.4566363400051987</v>
      </c>
      <c r="CG166" s="166">
        <f t="shared" si="284"/>
        <v>-0.48310526830221878</v>
      </c>
      <c r="CH166" s="166">
        <f t="shared" si="277"/>
        <v>1.2570073307460284E-2</v>
      </c>
      <c r="CI166" s="166">
        <f t="shared" si="277"/>
        <v>1.2093515168382967</v>
      </c>
      <c r="CJ166" s="166">
        <f t="shared" si="277"/>
        <v>1.7089913652859465</v>
      </c>
      <c r="CK166" s="166">
        <f t="shared" si="277"/>
        <v>1.6962127132994662</v>
      </c>
      <c r="CL166" s="166">
        <f t="shared" ref="CL166:CY166" si="285">IF(ISNUMBER(CL98),"",CL30)</f>
        <v>1.745265181029557</v>
      </c>
      <c r="CM166" s="166">
        <f t="shared" si="285"/>
        <v>1.8852500969367971</v>
      </c>
      <c r="CN166" s="166">
        <f t="shared" si="285"/>
        <v>1.6333734350148852</v>
      </c>
      <c r="CO166" s="166">
        <f t="shared" si="285"/>
        <v>1.8003576864535769</v>
      </c>
      <c r="CP166" s="166">
        <f t="shared" si="285"/>
        <v>1.743387351450179</v>
      </c>
      <c r="CQ166" s="166">
        <f t="shared" si="285"/>
        <v>1.7745403313030115</v>
      </c>
      <c r="CR166" s="166">
        <f t="shared" si="285"/>
        <v>1.464444967074318</v>
      </c>
      <c r="CS166" s="166">
        <f t="shared" si="285"/>
        <v>1.3929716886009136</v>
      </c>
      <c r="CT166" s="166">
        <f t="shared" si="285"/>
        <v>0.27889195422117802</v>
      </c>
      <c r="CU166" s="166">
        <f t="shared" si="285"/>
        <v>0.72680360843002245</v>
      </c>
      <c r="CV166" s="166">
        <f t="shared" si="285"/>
        <v>0.84840001907577856</v>
      </c>
      <c r="CW166" s="166">
        <f t="shared" si="285"/>
        <v>0.91529058388889484</v>
      </c>
      <c r="CX166" s="166">
        <f t="shared" si="285"/>
        <v>1.0519864895392306</v>
      </c>
      <c r="CY166" s="166">
        <f t="shared" si="285"/>
        <v>0.86470501078514472</v>
      </c>
      <c r="CZ166" s="166">
        <f>IF(ISNUMBER(CZ98),"",CZ30)</f>
        <v>0.95589371356139041</v>
      </c>
      <c r="DA166" s="166">
        <f>IF(ISNUMBER(DA98),"",DA30)</f>
        <v>0.7210902800771839</v>
      </c>
      <c r="DB166" s="166">
        <f>IF(ISNUMBER(DB98),"",DB30)</f>
        <v>0.81119716537754727</v>
      </c>
      <c r="DC166" s="166"/>
      <c r="DD166" s="166"/>
      <c r="DE166" s="166"/>
      <c r="DF166" s="166"/>
      <c r="DG166" s="165"/>
      <c r="DH166" s="165"/>
      <c r="DI166" s="162">
        <f t="shared" si="265"/>
        <v>1.8933243877893324</v>
      </c>
      <c r="DJ166" s="162">
        <f t="shared" si="266"/>
        <v>-6.1261987794245849</v>
      </c>
      <c r="DK166" s="162">
        <f t="shared" si="241"/>
        <v>0.21934102581537684</v>
      </c>
      <c r="DL166" s="162">
        <f t="shared" si="242"/>
        <v>0.91529058388889484</v>
      </c>
      <c r="DM166" s="162">
        <f t="shared" si="243"/>
        <v>1.897821175228213</v>
      </c>
    </row>
    <row r="167" spans="1:117" x14ac:dyDescent="0.25">
      <c r="A167" s="161" t="s">
        <v>131</v>
      </c>
      <c r="B167" s="161" t="s">
        <v>132</v>
      </c>
      <c r="C167" s="161" t="s">
        <v>133</v>
      </c>
      <c r="D167" s="161" t="s">
        <v>129</v>
      </c>
      <c r="E167" s="163" t="s">
        <v>134</v>
      </c>
      <c r="F167" s="164">
        <v>1913</v>
      </c>
      <c r="G167" s="164">
        <v>1956</v>
      </c>
      <c r="H167" s="161"/>
      <c r="I167" s="165"/>
      <c r="J167" s="165"/>
      <c r="K167" s="165"/>
      <c r="L167" s="165"/>
      <c r="M167" s="165"/>
      <c r="N167" s="165"/>
      <c r="O167" s="165"/>
      <c r="P167" s="165"/>
      <c r="Q167" s="165"/>
      <c r="R167" s="165"/>
      <c r="S167" s="165"/>
      <c r="T167" s="165"/>
      <c r="U167" s="165"/>
      <c r="V167" s="165"/>
      <c r="W167" s="165"/>
      <c r="X167" s="165"/>
      <c r="Y167" s="165"/>
      <c r="Z167" s="162"/>
      <c r="AA167" s="162"/>
      <c r="AB167" s="162"/>
      <c r="AC167" s="162"/>
      <c r="AD167" s="162"/>
      <c r="AE167" s="162"/>
      <c r="AF167" s="162"/>
      <c r="AG167" s="162"/>
      <c r="AH167" s="162"/>
      <c r="AI167" s="162"/>
      <c r="AJ167" s="162"/>
      <c r="AK167" s="162"/>
      <c r="AL167" s="162"/>
      <c r="AM167" s="162"/>
      <c r="AN167" s="166"/>
      <c r="AO167" s="166"/>
      <c r="AP167" s="166" t="str">
        <f t="shared" ref="AP167:BC167" si="286">IF(ISNUMBER(AP99),"",AP31)</f>
        <v/>
      </c>
      <c r="AQ167" s="166" t="str">
        <f t="shared" si="286"/>
        <v/>
      </c>
      <c r="AR167" s="166" t="str">
        <f t="shared" si="286"/>
        <v/>
      </c>
      <c r="AS167" s="166" t="str">
        <f t="shared" si="286"/>
        <v/>
      </c>
      <c r="AT167" s="166" t="str">
        <f t="shared" si="286"/>
        <v/>
      </c>
      <c r="AU167" s="166" t="str">
        <f t="shared" si="286"/>
        <v/>
      </c>
      <c r="AV167" s="166" t="str">
        <f t="shared" si="286"/>
        <v/>
      </c>
      <c r="AW167" s="166" t="str">
        <f t="shared" si="286"/>
        <v/>
      </c>
      <c r="AX167" s="166" t="str">
        <f t="shared" si="286"/>
        <v/>
      </c>
      <c r="AY167" s="166" t="str">
        <f t="shared" si="286"/>
        <v/>
      </c>
      <c r="AZ167" s="166">
        <f t="shared" si="286"/>
        <v>2.7087378640776696</v>
      </c>
      <c r="BA167" s="166">
        <f t="shared" si="286"/>
        <v>2.7185385656292289</v>
      </c>
      <c r="BB167" s="166">
        <f t="shared" si="286"/>
        <v>2.4766248574686429</v>
      </c>
      <c r="BC167" s="166">
        <f t="shared" si="286"/>
        <v>1.955665024630542</v>
      </c>
      <c r="BD167" s="166">
        <f t="shared" ref="BD167:CG167" si="287">IF(ISNUMBER(BD99),"",BD31)</f>
        <v>1.1732124874118832</v>
      </c>
      <c r="BE167" s="166">
        <f t="shared" si="287"/>
        <v>0.97523484201537147</v>
      </c>
      <c r="BF167" s="166">
        <f t="shared" si="287"/>
        <v>0.73404255319148926</v>
      </c>
      <c r="BG167" s="166">
        <f t="shared" si="287"/>
        <v>0.36711165048543687</v>
      </c>
      <c r="BH167" s="166">
        <f t="shared" si="287"/>
        <v>9.1572660915726564E-2</v>
      </c>
      <c r="BI167" s="166">
        <f t="shared" si="287"/>
        <v>-8.3014048531289842E-3</v>
      </c>
      <c r="BJ167" s="166">
        <f t="shared" si="287"/>
        <v>-0.21679403541472508</v>
      </c>
      <c r="BK167" s="166">
        <f t="shared" si="287"/>
        <v>-0.29974504921143125</v>
      </c>
      <c r="BL167" s="166">
        <f t="shared" si="287"/>
        <v>-0.26394211576846305</v>
      </c>
      <c r="BM167" s="166">
        <f t="shared" si="287"/>
        <v>-6.0570696988108706E-2</v>
      </c>
      <c r="BN167" s="166">
        <f t="shared" si="287"/>
        <v>-0.20048809173772419</v>
      </c>
      <c r="BO167" s="166">
        <f t="shared" si="287"/>
        <v>0.27321700147542849</v>
      </c>
      <c r="BP167" s="166">
        <f t="shared" si="287"/>
        <v>0.40958264652014659</v>
      </c>
      <c r="BQ167" s="166">
        <f t="shared" si="287"/>
        <v>-9.7767526432756408E-3</v>
      </c>
      <c r="BR167" s="166">
        <f t="shared" si="287"/>
        <v>0.1255140474050136</v>
      </c>
      <c r="BS167" s="166">
        <f t="shared" si="287"/>
        <v>5.2242159663595984E-4</v>
      </c>
      <c r="BT167" s="166">
        <f t="shared" si="287"/>
        <v>1.1878051803197431E-2</v>
      </c>
      <c r="BU167" s="166">
        <f t="shared" si="287"/>
        <v>5.2544600030633555E-2</v>
      </c>
      <c r="BV167" s="166">
        <f t="shared" si="287"/>
        <v>2.1916455880479694E-2</v>
      </c>
      <c r="BW167" s="166">
        <f t="shared" si="287"/>
        <v>-1.9152029220920547E-2</v>
      </c>
      <c r="BX167" s="166">
        <f t="shared" si="287"/>
        <v>-5.0363722936447912E-2</v>
      </c>
      <c r="BY167" s="166">
        <f t="shared" si="287"/>
        <v>-1.9528532821557268E-2</v>
      </c>
      <c r="BZ167" s="166">
        <f t="shared" si="287"/>
        <v>-0.68145233997213339</v>
      </c>
      <c r="CA167" s="166">
        <f t="shared" si="287"/>
        <v>-1.0608724733823234</v>
      </c>
      <c r="CB167" s="166">
        <f t="shared" si="287"/>
        <v>-1.2923350073555522</v>
      </c>
      <c r="CC167" s="166">
        <f t="shared" si="287"/>
        <v>-1.3581592030324385</v>
      </c>
      <c r="CD167" s="166">
        <f t="shared" si="287"/>
        <v>-2.2099044062733384</v>
      </c>
      <c r="CE167" s="166">
        <f t="shared" si="287"/>
        <v>-1.8094395337542497</v>
      </c>
      <c r="CF167" s="166">
        <f t="shared" si="287"/>
        <v>-2.1017150082984273</v>
      </c>
      <c r="CG167" s="166">
        <f t="shared" si="287"/>
        <v>-2.5262557781201851</v>
      </c>
      <c r="CH167" s="166">
        <f t="shared" si="277"/>
        <v>-0.87762749530633333</v>
      </c>
      <c r="CI167" s="166">
        <f t="shared" si="277"/>
        <v>-1.1114026310009029</v>
      </c>
      <c r="CJ167" s="166">
        <f t="shared" si="277"/>
        <v>-1.3261351739113578</v>
      </c>
      <c r="CK167" s="166">
        <f t="shared" si="277"/>
        <v>-0.5902951811930387</v>
      </c>
      <c r="CL167" s="166">
        <f t="shared" ref="CL167:CW167" si="288">IF(ISNUMBER(CL99),"",CL31)</f>
        <v>-7.3884234125080023E-2</v>
      </c>
      <c r="CM167" s="166">
        <f t="shared" si="288"/>
        <v>-9.2333647023876246E-3</v>
      </c>
      <c r="CN167" s="166">
        <f t="shared" si="288"/>
        <v>5.6937194534029276E-2</v>
      </c>
      <c r="CO167" s="166">
        <f t="shared" si="288"/>
        <v>0.23597496706192356</v>
      </c>
      <c r="CP167" s="166">
        <f t="shared" si="288"/>
        <v>-7.7996231514436465E-2</v>
      </c>
      <c r="CQ167" s="166">
        <f t="shared" si="288"/>
        <v>-0.29442307514636001</v>
      </c>
      <c r="CR167" s="166">
        <f t="shared" si="288"/>
        <v>-1.5043635275905482E-2</v>
      </c>
      <c r="CS167" s="166">
        <f t="shared" si="288"/>
        <v>0.2304289582272375</v>
      </c>
      <c r="CT167" s="166">
        <f t="shared" si="288"/>
        <v>0.89771684706897259</v>
      </c>
      <c r="CU167" s="166">
        <f t="shared" si="288"/>
        <v>1.004553901508412</v>
      </c>
      <c r="CV167" s="166">
        <f t="shared" si="288"/>
        <v>1.1265823136303892</v>
      </c>
      <c r="CW167" s="166">
        <f t="shared" si="288"/>
        <v>1.2253856102375604</v>
      </c>
      <c r="CX167" s="166"/>
      <c r="CY167" s="166"/>
      <c r="CZ167" s="166"/>
      <c r="DA167" s="166"/>
      <c r="DB167" s="166"/>
      <c r="DC167" s="166"/>
      <c r="DD167" s="166"/>
      <c r="DE167" s="166"/>
      <c r="DF167" s="166"/>
      <c r="DG167" s="165"/>
      <c r="DH167" s="165"/>
      <c r="DI167" s="162">
        <f t="shared" si="265"/>
        <v>2.7185385656292289</v>
      </c>
      <c r="DJ167" s="162">
        <f t="shared" si="266"/>
        <v>-2.5262557781201851</v>
      </c>
      <c r="DK167" s="162">
        <f t="shared" si="241"/>
        <v>6.1731663769164016E-3</v>
      </c>
      <c r="DL167" s="162">
        <f t="shared" si="242"/>
        <v>-9.5050586728316327E-3</v>
      </c>
      <c r="DM167" s="162">
        <f t="shared" si="243"/>
        <v>1.106158275712507</v>
      </c>
    </row>
    <row r="168" spans="1:117" x14ac:dyDescent="0.25">
      <c r="A168" s="161" t="s">
        <v>135</v>
      </c>
      <c r="B168" s="161" t="s">
        <v>136</v>
      </c>
      <c r="C168" s="161" t="s">
        <v>137</v>
      </c>
      <c r="D168" s="161">
        <v>1917.01</v>
      </c>
      <c r="E168" s="163" t="s">
        <v>138</v>
      </c>
      <c r="F168" s="164">
        <v>1917</v>
      </c>
      <c r="G168" s="164">
        <v>1964</v>
      </c>
      <c r="H168" s="161"/>
      <c r="I168" s="165"/>
      <c r="J168" s="165"/>
      <c r="K168" s="165"/>
      <c r="L168" s="165"/>
      <c r="M168" s="165"/>
      <c r="N168" s="165"/>
      <c r="O168" s="165"/>
      <c r="P168" s="165"/>
      <c r="Q168" s="165"/>
      <c r="R168" s="165"/>
      <c r="S168" s="165"/>
      <c r="T168" s="165"/>
      <c r="U168" s="165"/>
      <c r="V168" s="165"/>
      <c r="W168" s="165"/>
      <c r="X168" s="165"/>
      <c r="Y168" s="165"/>
      <c r="Z168" s="162"/>
      <c r="AA168" s="162"/>
      <c r="AB168" s="162"/>
      <c r="AC168" s="162"/>
      <c r="AD168" s="162"/>
      <c r="AE168" s="162"/>
      <c r="AF168" s="162"/>
      <c r="AG168" s="162"/>
      <c r="AH168" s="162"/>
      <c r="AI168" s="162"/>
      <c r="AJ168" s="162"/>
      <c r="AK168" s="162"/>
      <c r="AL168" s="162"/>
      <c r="AM168" s="162"/>
      <c r="AN168" s="166"/>
      <c r="AO168" s="166"/>
      <c r="AP168" s="166"/>
      <c r="AQ168" s="166"/>
      <c r="AR168" s="166"/>
      <c r="AS168" s="166"/>
      <c r="AT168" s="166"/>
      <c r="AU168" s="166"/>
      <c r="AV168" s="166"/>
      <c r="AW168" s="166"/>
      <c r="AX168" s="166" t="str">
        <f t="shared" ref="AX168:BC169" si="289">IF(ISNUMBER(AX100),"",AX32)</f>
        <v/>
      </c>
      <c r="AY168" s="166" t="str">
        <f t="shared" si="289"/>
        <v/>
      </c>
      <c r="AZ168" s="166" t="str">
        <f t="shared" si="289"/>
        <v/>
      </c>
      <c r="BA168" s="166" t="str">
        <f t="shared" si="289"/>
        <v/>
      </c>
      <c r="BB168" s="166" t="str">
        <f t="shared" si="289"/>
        <v/>
      </c>
      <c r="BC168" s="166" t="str">
        <f t="shared" si="289"/>
        <v/>
      </c>
      <c r="BD168" s="166" t="str">
        <f t="shared" ref="BD168:CG168" si="290">IF(ISNUMBER(BD100),"",BD32)</f>
        <v/>
      </c>
      <c r="BE168" s="166" t="str">
        <f t="shared" si="290"/>
        <v/>
      </c>
      <c r="BF168" s="166" t="str">
        <f t="shared" si="290"/>
        <v/>
      </c>
      <c r="BG168" s="166" t="str">
        <f t="shared" si="290"/>
        <v/>
      </c>
      <c r="BH168" s="166">
        <f t="shared" si="290"/>
        <v>0.9197860962566845</v>
      </c>
      <c r="BI168" s="166">
        <f t="shared" si="290"/>
        <v>0.74102564102564095</v>
      </c>
      <c r="BJ168" s="166">
        <f t="shared" si="290"/>
        <v>0.92472501315426825</v>
      </c>
      <c r="BK168" s="166">
        <f t="shared" si="290"/>
        <v>1.0346893359444542</v>
      </c>
      <c r="BL168" s="166">
        <f t="shared" si="290"/>
        <v>0.80481124945304117</v>
      </c>
      <c r="BM168" s="166">
        <f t="shared" si="290"/>
        <v>0.85450011672078252</v>
      </c>
      <c r="BN168" s="166">
        <f t="shared" si="290"/>
        <v>0.98335392462453941</v>
      </c>
      <c r="BO168" s="166">
        <f t="shared" si="290"/>
        <v>1.065535341914144</v>
      </c>
      <c r="BP168" s="166">
        <f t="shared" si="290"/>
        <v>0.24504634023784266</v>
      </c>
      <c r="BQ168" s="166">
        <f t="shared" si="290"/>
        <v>1.1221357745925782</v>
      </c>
      <c r="BR168" s="166">
        <f t="shared" si="290"/>
        <v>1.4757479638532323</v>
      </c>
      <c r="BS168" s="166">
        <f t="shared" si="290"/>
        <v>-0.43153204316106775</v>
      </c>
      <c r="BT168" s="166">
        <f t="shared" si="290"/>
        <v>-0.59354824163373909</v>
      </c>
      <c r="BU168" s="166">
        <f t="shared" si="290"/>
        <v>-0.32166091559700111</v>
      </c>
      <c r="BV168" s="166">
        <f t="shared" si="290"/>
        <v>-0.97226673973282607</v>
      </c>
      <c r="BW168" s="166">
        <f t="shared" si="290"/>
        <v>-1.8075836863526871</v>
      </c>
      <c r="BX168" s="166">
        <f t="shared" si="290"/>
        <v>-2.1729536316663438</v>
      </c>
      <c r="BY168" s="166">
        <f t="shared" si="290"/>
        <v>-2.1324085808580855</v>
      </c>
      <c r="BZ168" s="166">
        <f t="shared" si="290"/>
        <v>-2.5277494491477954</v>
      </c>
      <c r="CA168" s="166">
        <f t="shared" si="290"/>
        <v>-3.0885002866737654</v>
      </c>
      <c r="CB168" s="166">
        <f t="shared" si="290"/>
        <v>-3.4348924228250697</v>
      </c>
      <c r="CC168" s="166">
        <f t="shared" si="290"/>
        <v>-2.9654280870302343</v>
      </c>
      <c r="CD168" s="166">
        <f t="shared" si="290"/>
        <v>-2.1453251783893985</v>
      </c>
      <c r="CE168" s="166">
        <f t="shared" si="290"/>
        <v>-1.8362044649306872</v>
      </c>
      <c r="CF168" s="166">
        <f t="shared" si="290"/>
        <v>-9.4499837882873443</v>
      </c>
      <c r="CG168" s="166">
        <f t="shared" si="290"/>
        <v>-11.566120003102858</v>
      </c>
      <c r="CH168" s="166">
        <f t="shared" si="277"/>
        <v>-9.587694727013611</v>
      </c>
      <c r="CI168" s="166">
        <f t="shared" si="277"/>
        <v>-5.9256445352535501</v>
      </c>
      <c r="CJ168" s="166">
        <f t="shared" si="277"/>
        <v>-7.2975428542013416</v>
      </c>
      <c r="CK168" s="166">
        <f t="shared" si="277"/>
        <v>-5.1674755775126915</v>
      </c>
      <c r="CL168" s="166">
        <f t="shared" ref="CL168:CW168" si="291">IF(ISNUMBER(CL100),"",CL32)</f>
        <v>-4.5472414992292078</v>
      </c>
      <c r="CM168" s="166">
        <f t="shared" si="291"/>
        <v>-1.9909995007879715</v>
      </c>
      <c r="CN168" s="166">
        <f t="shared" si="291"/>
        <v>-0.8484122153951329</v>
      </c>
      <c r="CO168" s="166">
        <f t="shared" si="291"/>
        <v>-0.78090483689036283</v>
      </c>
      <c r="CP168" s="166">
        <f t="shared" si="291"/>
        <v>-0.5603234451671365</v>
      </c>
      <c r="CQ168" s="166">
        <f t="shared" si="291"/>
        <v>-5.0693493179500615E-2</v>
      </c>
      <c r="CR168" s="166">
        <f t="shared" si="291"/>
        <v>0.53581823361117642</v>
      </c>
      <c r="CS168" s="166">
        <f t="shared" si="291"/>
        <v>0.50999924702365196</v>
      </c>
      <c r="CT168" s="166">
        <f t="shared" si="291"/>
        <v>0.4620372045844367</v>
      </c>
      <c r="CU168" s="166">
        <f t="shared" si="291"/>
        <v>0.28224311766456328</v>
      </c>
      <c r="CV168" s="166">
        <f t="shared" si="291"/>
        <v>0.3572848687521577</v>
      </c>
      <c r="CW168" s="166">
        <f t="shared" si="291"/>
        <v>0.5863042233812491</v>
      </c>
      <c r="CX168" s="166">
        <f>IF(ISNUMBER(CX100),"",CX32)</f>
        <v>0.68777572747678617</v>
      </c>
      <c r="CY168" s="166">
        <f>IF(ISNUMBER(CY100),"",CY32)</f>
        <v>0.76997566565403086</v>
      </c>
      <c r="CZ168" s="166"/>
      <c r="DA168" s="166"/>
      <c r="DB168" s="166"/>
      <c r="DC168" s="166"/>
      <c r="DD168" s="166"/>
      <c r="DE168" s="166"/>
      <c r="DF168" s="166"/>
      <c r="DG168" s="165"/>
      <c r="DH168" s="165"/>
      <c r="DI168" s="162">
        <f t="shared" si="265"/>
        <v>1.4757479638532323</v>
      </c>
      <c r="DJ168" s="162">
        <f t="shared" si="266"/>
        <v>-11.566120003102858</v>
      </c>
      <c r="DK168" s="162">
        <f t="shared" si="241"/>
        <v>-1.5418248890475938</v>
      </c>
      <c r="DL168" s="162">
        <f t="shared" si="242"/>
        <v>-0.49592774416410212</v>
      </c>
      <c r="DM168" s="162">
        <f t="shared" si="243"/>
        <v>3.1007886711029338</v>
      </c>
    </row>
    <row r="169" spans="1:117" x14ac:dyDescent="0.25">
      <c r="A169" s="161" t="s">
        <v>139</v>
      </c>
      <c r="B169" s="161"/>
      <c r="C169" s="161" t="s">
        <v>140</v>
      </c>
      <c r="D169" s="161" t="s">
        <v>141</v>
      </c>
      <c r="E169" s="161" t="s">
        <v>142</v>
      </c>
      <c r="F169" s="164">
        <v>1935</v>
      </c>
      <c r="G169" s="164">
        <v>1940</v>
      </c>
      <c r="H169" s="161"/>
      <c r="I169" s="165"/>
      <c r="J169" s="165"/>
      <c r="K169" s="165"/>
      <c r="L169" s="165"/>
      <c r="M169" s="165"/>
      <c r="N169" s="165"/>
      <c r="O169" s="165"/>
      <c r="P169" s="165"/>
      <c r="Q169" s="165"/>
      <c r="R169" s="165"/>
      <c r="S169" s="165"/>
      <c r="T169" s="165"/>
      <c r="U169" s="165"/>
      <c r="V169" s="165"/>
      <c r="W169" s="165"/>
      <c r="X169" s="165"/>
      <c r="Y169" s="165"/>
      <c r="Z169" s="162"/>
      <c r="AA169" s="162"/>
      <c r="AB169" s="162"/>
      <c r="AC169" s="162"/>
      <c r="AD169" s="162"/>
      <c r="AE169" s="162" t="str">
        <f t="shared" ref="AE169:AI170" si="292">IF(ISNUMBER(AE101),"",AE33)</f>
        <v/>
      </c>
      <c r="AF169" s="162" t="str">
        <f t="shared" si="292"/>
        <v/>
      </c>
      <c r="AG169" s="162" t="str">
        <f t="shared" si="292"/>
        <v/>
      </c>
      <c r="AH169" s="162" t="str">
        <f t="shared" si="292"/>
        <v/>
      </c>
      <c r="AI169" s="162" t="str">
        <f t="shared" si="292"/>
        <v/>
      </c>
      <c r="AJ169" s="162"/>
      <c r="AK169" s="162"/>
      <c r="AL169" s="162"/>
      <c r="AM169" s="162"/>
      <c r="AN169" s="166">
        <f t="shared" ref="AN169:AW169" si="293">IF(ISNUMBER(AN101),"",AN33)</f>
        <v>1.1446808510638298</v>
      </c>
      <c r="AO169" s="166">
        <f t="shared" si="293"/>
        <v>0.97208121827411165</v>
      </c>
      <c r="AP169" s="166">
        <f t="shared" si="293"/>
        <v>0.97647058823529409</v>
      </c>
      <c r="AQ169" s="166">
        <f t="shared" si="293"/>
        <v>0.99717912552891397</v>
      </c>
      <c r="AR169" s="166">
        <f t="shared" si="293"/>
        <v>1.0041095890410958</v>
      </c>
      <c r="AS169" s="166">
        <f t="shared" si="293"/>
        <v>1.019099590723056</v>
      </c>
      <c r="AT169" s="166">
        <f t="shared" si="293"/>
        <v>1.0081521739130435</v>
      </c>
      <c r="AU169" s="166">
        <f t="shared" si="293"/>
        <v>1.0285326086956521</v>
      </c>
      <c r="AV169" s="166">
        <f t="shared" si="293"/>
        <v>1.0720108695652173</v>
      </c>
      <c r="AW169" s="166">
        <f t="shared" si="293"/>
        <v>1.1196969696969696</v>
      </c>
      <c r="AX169" s="166">
        <f t="shared" si="289"/>
        <v>1.0818181818181818</v>
      </c>
      <c r="AY169" s="166">
        <f t="shared" si="289"/>
        <v>1.1121212121212121</v>
      </c>
      <c r="AZ169" s="166">
        <f t="shared" si="289"/>
        <v>1.1346998535871156</v>
      </c>
      <c r="BA169" s="166">
        <f t="shared" si="289"/>
        <v>1.2171428571428571</v>
      </c>
      <c r="BB169" s="166">
        <f t="shared" si="289"/>
        <v>1.2503276539973787</v>
      </c>
      <c r="BC169" s="166">
        <f t="shared" si="289"/>
        <v>1.2252681764004767</v>
      </c>
      <c r="BD169" s="166">
        <f t="shared" ref="BD169:CG169" si="294">IF(ISNUMBER(BD101),"",BD33)</f>
        <v>1.2759407069555302</v>
      </c>
      <c r="BE169" s="166">
        <f t="shared" si="294"/>
        <v>1.3969072164948453</v>
      </c>
      <c r="BF169" s="166">
        <f t="shared" si="294"/>
        <v>1.4234741784037559</v>
      </c>
      <c r="BG169" s="166">
        <f t="shared" si="294"/>
        <v>1.2461161079313163</v>
      </c>
      <c r="BH169" s="166">
        <f t="shared" si="294"/>
        <v>1.2521008403361344</v>
      </c>
      <c r="BI169" s="166">
        <f t="shared" si="294"/>
        <v>1.3114250614250613</v>
      </c>
      <c r="BJ169" s="166">
        <f t="shared" si="294"/>
        <v>1.1696471725471242</v>
      </c>
      <c r="BK169" s="166">
        <f t="shared" si="294"/>
        <v>2.4784230154501863</v>
      </c>
      <c r="BL169" s="166">
        <f t="shared" si="294"/>
        <v>2.533498759305211</v>
      </c>
      <c r="BM169" s="166">
        <f t="shared" si="294"/>
        <v>2.6845753899480069</v>
      </c>
      <c r="BN169" s="166">
        <f t="shared" si="294"/>
        <v>3.2696245733788394</v>
      </c>
      <c r="BO169" s="166">
        <f t="shared" si="294"/>
        <v>2.9395227198430858</v>
      </c>
      <c r="BP169" s="166">
        <f t="shared" si="294"/>
        <v>0.75923718712753274</v>
      </c>
      <c r="BQ169" s="166">
        <f t="shared" si="294"/>
        <v>0.74231542660155125</v>
      </c>
      <c r="BR169" s="166">
        <f t="shared" si="294"/>
        <v>0.92131724484665656</v>
      </c>
      <c r="BS169" s="166">
        <f t="shared" si="294"/>
        <v>1.155049504950495</v>
      </c>
      <c r="BT169" s="166">
        <f t="shared" si="294"/>
        <v>1.1912973408541498</v>
      </c>
      <c r="BU169" s="166">
        <f t="shared" si="294"/>
        <v>1.3498158863755918</v>
      </c>
      <c r="BV169" s="166">
        <f t="shared" si="294"/>
        <v>1.6627798507462686</v>
      </c>
      <c r="BW169" s="166">
        <f t="shared" si="294"/>
        <v>2.5047095761381475</v>
      </c>
      <c r="BX169" s="166">
        <f t="shared" si="294"/>
        <v>2.6380706000166905</v>
      </c>
      <c r="BY169" s="166">
        <f t="shared" si="294"/>
        <v>3.0654867256637166</v>
      </c>
      <c r="BZ169" s="166">
        <f t="shared" si="294"/>
        <v>3.04539394747367</v>
      </c>
      <c r="CA169" s="166">
        <f t="shared" si="294"/>
        <v>3.3169420403881458</v>
      </c>
      <c r="CB169" s="166">
        <f t="shared" si="294"/>
        <v>3.5763058527375708</v>
      </c>
      <c r="CC169" s="166">
        <f t="shared" si="294"/>
        <v>3.8555889313671945</v>
      </c>
      <c r="CD169" s="166">
        <f t="shared" si="294"/>
        <v>3.9959365393448993</v>
      </c>
      <c r="CE169" s="166">
        <f t="shared" si="294"/>
        <v>3.6857689742176851</v>
      </c>
      <c r="CF169" s="166">
        <f t="shared" si="294"/>
        <v>3.7120031855852269</v>
      </c>
      <c r="CG169" s="166">
        <f t="shared" si="294"/>
        <v>4.444308360678467</v>
      </c>
      <c r="CH169" s="166">
        <f t="shared" si="277"/>
        <v>4.5791013838931907</v>
      </c>
      <c r="CI169" s="166">
        <f t="shared" si="277"/>
        <v>4.4225900368350786</v>
      </c>
      <c r="CJ169" s="166">
        <f t="shared" si="277"/>
        <v>4.6080642945459545</v>
      </c>
      <c r="CK169" s="166">
        <f t="shared" si="277"/>
        <v>4.7725116110213941</v>
      </c>
      <c r="CL169" s="166">
        <f t="shared" ref="CL169:CW169" si="295">IF(ISNUMBER(CL101),"",CL33)</f>
        <v>5.1657686326980796</v>
      </c>
      <c r="CM169" s="166">
        <f t="shared" si="295"/>
        <v>5.6681971578778212</v>
      </c>
      <c r="CN169" s="166">
        <f t="shared" si="295"/>
        <v>6.3474813935929237</v>
      </c>
      <c r="CO169" s="166">
        <f t="shared" si="295"/>
        <v>7.3993774401181804</v>
      </c>
      <c r="CP169" s="166">
        <f t="shared" si="295"/>
        <v>5.7235166600976264</v>
      </c>
      <c r="CQ169" s="166">
        <f t="shared" si="295"/>
        <v>8.0931867135245437</v>
      </c>
      <c r="CR169" s="166">
        <f t="shared" si="295"/>
        <v>7.703012106367475</v>
      </c>
      <c r="CS169" s="166">
        <f t="shared" si="295"/>
        <v>7.1392814534273885</v>
      </c>
      <c r="CT169" s="166">
        <f t="shared" si="295"/>
        <v>5.5076160176314808</v>
      </c>
      <c r="CU169" s="166">
        <f t="shared" si="295"/>
        <v>4.7787348666489065</v>
      </c>
      <c r="CV169" s="166">
        <f t="shared" si="295"/>
        <v>5.1539217814323468</v>
      </c>
      <c r="CW169" s="166">
        <f t="shared" si="295"/>
        <v>5.2586503259892767</v>
      </c>
      <c r="CX169" s="166">
        <f>IF(ISNUMBER(CX101),"",CX33)</f>
        <v>5.6426073307080111</v>
      </c>
      <c r="CY169" s="166">
        <f>IF(ISNUMBER(CY101),"",CY33)</f>
        <v>3.5210588877823112</v>
      </c>
      <c r="CZ169" s="166">
        <f t="shared" ref="CZ169:DF169" si="296">IF(ISNUMBER(CZ101),"",CZ33)</f>
        <v>3.7697033898305086</v>
      </c>
      <c r="DA169" s="166">
        <f t="shared" si="296"/>
        <v>4.8771966418105022</v>
      </c>
      <c r="DB169" s="166">
        <f t="shared" si="296"/>
        <v>4.7946912580223069</v>
      </c>
      <c r="DC169" s="166">
        <f t="shared" si="296"/>
        <v>4.0691333316535339</v>
      </c>
      <c r="DD169" s="166">
        <f t="shared" si="296"/>
        <v>4.6828937933232408</v>
      </c>
      <c r="DE169" s="166">
        <f t="shared" si="296"/>
        <v>2.0754554306058286</v>
      </c>
      <c r="DF169" s="166">
        <f t="shared" si="296"/>
        <v>1.9170708416053075</v>
      </c>
      <c r="DG169" s="165"/>
      <c r="DH169" s="165"/>
      <c r="DI169" s="162">
        <f t="shared" si="265"/>
        <v>8.0931867135245437</v>
      </c>
      <c r="DJ169" s="162">
        <f t="shared" si="266"/>
        <v>0.74231542660155125</v>
      </c>
      <c r="DK169" s="162">
        <f t="shared" si="241"/>
        <v>3.0089830594081755</v>
      </c>
      <c r="DL169" s="162">
        <f t="shared" si="242"/>
        <v>2.6380706000166905</v>
      </c>
      <c r="DM169" s="162">
        <f t="shared" si="243"/>
        <v>1.9718028382342587</v>
      </c>
    </row>
    <row r="170" spans="1:117" x14ac:dyDescent="0.25">
      <c r="A170" s="161" t="s">
        <v>144</v>
      </c>
      <c r="B170" s="161"/>
      <c r="C170" s="161" t="s">
        <v>140</v>
      </c>
      <c r="D170" s="161" t="s">
        <v>145</v>
      </c>
      <c r="E170" s="163" t="s">
        <v>146</v>
      </c>
      <c r="F170" s="164">
        <v>1945</v>
      </c>
      <c r="G170" s="164">
        <v>1971</v>
      </c>
      <c r="H170" s="161"/>
      <c r="I170" s="165"/>
      <c r="J170" s="165"/>
      <c r="K170" s="165"/>
      <c r="L170" s="165"/>
      <c r="M170" s="165"/>
      <c r="N170" s="165"/>
      <c r="O170" s="165"/>
      <c r="P170" s="165"/>
      <c r="Q170" s="165"/>
      <c r="R170" s="165"/>
      <c r="S170" s="165"/>
      <c r="T170" s="165"/>
      <c r="U170" s="165"/>
      <c r="V170" s="165"/>
      <c r="W170" s="165"/>
      <c r="X170" s="165"/>
      <c r="Y170" s="165"/>
      <c r="Z170" s="162"/>
      <c r="AA170" s="162"/>
      <c r="AB170" s="162"/>
      <c r="AC170" s="162"/>
      <c r="AD170" s="162"/>
      <c r="AE170" s="162">
        <f t="shared" si="292"/>
        <v>1.0915032679738561</v>
      </c>
      <c r="AF170" s="162">
        <f t="shared" si="292"/>
        <v>1.0824175824175823</v>
      </c>
      <c r="AG170" s="162">
        <f t="shared" si="292"/>
        <v>1.0942408376963351</v>
      </c>
      <c r="AH170" s="162">
        <f t="shared" si="292"/>
        <v>1.1363636363636365</v>
      </c>
      <c r="AI170" s="162">
        <f t="shared" si="292"/>
        <v>1.1538461538461537</v>
      </c>
      <c r="AJ170" s="162"/>
      <c r="AK170" s="162"/>
      <c r="AL170" s="162"/>
      <c r="AM170" s="162"/>
      <c r="AN170" s="162"/>
      <c r="AO170" s="162"/>
      <c r="AP170" s="162"/>
      <c r="AQ170" s="162"/>
      <c r="AR170" s="162"/>
      <c r="AS170" s="162"/>
      <c r="AT170" s="162"/>
      <c r="AU170" s="162"/>
      <c r="AV170" s="162"/>
      <c r="AW170" s="162"/>
      <c r="AX170" s="162"/>
      <c r="AY170" s="162"/>
      <c r="AZ170" s="162"/>
      <c r="BA170" s="162"/>
      <c r="BB170" s="162"/>
      <c r="BC170" s="162"/>
      <c r="BD170" s="162"/>
      <c r="BE170" s="162"/>
      <c r="BF170" s="162"/>
      <c r="BG170" s="162"/>
      <c r="BH170" s="162"/>
      <c r="BI170" s="162"/>
      <c r="BJ170" s="162"/>
      <c r="BK170" s="162"/>
      <c r="BL170" s="162"/>
      <c r="BM170" s="162"/>
      <c r="BN170" s="162"/>
      <c r="BO170" s="162"/>
      <c r="BP170" s="162"/>
      <c r="BQ170" s="162"/>
      <c r="BR170" s="162"/>
      <c r="BS170" s="162"/>
      <c r="BT170" s="162"/>
      <c r="BU170" s="162"/>
      <c r="BV170" s="162"/>
      <c r="BW170" s="162"/>
      <c r="BX170" s="162"/>
      <c r="BY170" s="162"/>
      <c r="BZ170" s="162"/>
      <c r="CA170" s="162"/>
      <c r="CB170" s="162"/>
      <c r="CC170" s="162"/>
      <c r="CD170" s="162"/>
      <c r="CE170" s="162"/>
      <c r="CF170" s="162"/>
      <c r="CG170" s="162"/>
      <c r="CH170" s="162"/>
      <c r="CI170" s="162"/>
      <c r="CJ170" s="162"/>
      <c r="CK170" s="162"/>
      <c r="CL170" s="162"/>
      <c r="CM170" s="162"/>
      <c r="CN170" s="162"/>
      <c r="CO170" s="162"/>
      <c r="CP170" s="162"/>
      <c r="CQ170" s="162"/>
      <c r="CR170" s="162"/>
      <c r="CS170" s="162"/>
      <c r="CT170" s="162"/>
      <c r="CU170" s="162"/>
      <c r="CV170" s="162"/>
      <c r="CW170" s="162"/>
      <c r="CX170" s="162"/>
      <c r="CY170" s="162"/>
      <c r="CZ170" s="162"/>
      <c r="DA170" s="162"/>
      <c r="DB170" s="162"/>
      <c r="DC170" s="162"/>
      <c r="DD170" s="162"/>
      <c r="DE170" s="162"/>
      <c r="DF170" s="162"/>
      <c r="DG170" s="165"/>
      <c r="DH170" s="165"/>
      <c r="DI170" s="162">
        <f t="shared" si="265"/>
        <v>1.1538461538461537</v>
      </c>
      <c r="DJ170" s="162">
        <f t="shared" si="266"/>
        <v>1.0824175824175823</v>
      </c>
      <c r="DK170" s="162">
        <f t="shared" si="241"/>
        <v>1.1116742956595129</v>
      </c>
      <c r="DL170" s="162">
        <f t="shared" si="242"/>
        <v>1.0942408376963351</v>
      </c>
      <c r="DM170" s="162">
        <f t="shared" si="243"/>
        <v>2.8123940874238855E-2</v>
      </c>
    </row>
    <row r="171" spans="1:117" x14ac:dyDescent="0.25">
      <c r="A171" s="161" t="s">
        <v>147</v>
      </c>
      <c r="B171" s="161"/>
      <c r="C171" s="161" t="s">
        <v>148</v>
      </c>
      <c r="D171" s="163" t="s">
        <v>149</v>
      </c>
      <c r="E171" s="161" t="s">
        <v>47</v>
      </c>
      <c r="F171" s="164">
        <v>1983</v>
      </c>
      <c r="G171" s="165" t="s">
        <v>47</v>
      </c>
      <c r="H171" s="161"/>
      <c r="I171" s="165"/>
      <c r="J171" s="165"/>
      <c r="K171" s="165"/>
      <c r="L171" s="165"/>
      <c r="M171" s="165"/>
      <c r="N171" s="165"/>
      <c r="O171" s="165"/>
      <c r="P171" s="165"/>
      <c r="Q171" s="165"/>
      <c r="R171" s="165"/>
      <c r="S171" s="165"/>
      <c r="T171" s="165"/>
      <c r="U171" s="165"/>
      <c r="V171" s="165"/>
      <c r="W171" s="165"/>
      <c r="X171" s="165"/>
      <c r="Y171" s="165"/>
      <c r="Z171" s="162"/>
      <c r="AA171" s="162"/>
      <c r="AB171" s="162"/>
      <c r="AC171" s="162"/>
      <c r="AD171" s="162"/>
      <c r="AE171" s="162"/>
      <c r="AF171" s="162"/>
      <c r="AG171" s="162"/>
      <c r="AH171" s="162"/>
      <c r="AI171" s="162"/>
      <c r="AJ171" s="162"/>
      <c r="AK171" s="162"/>
      <c r="AL171" s="162"/>
      <c r="AM171" s="162"/>
      <c r="AN171" s="162"/>
      <c r="AO171" s="162"/>
      <c r="AP171" s="162"/>
      <c r="AQ171" s="162"/>
      <c r="AR171" s="162"/>
      <c r="AS171" s="162"/>
      <c r="AT171" s="162"/>
      <c r="AU171" s="162"/>
      <c r="AV171" s="162"/>
      <c r="AW171" s="162"/>
      <c r="AX171" s="162"/>
      <c r="AY171" s="162"/>
      <c r="AZ171" s="162"/>
      <c r="BA171" s="162"/>
      <c r="BB171" s="162"/>
      <c r="BC171" s="162"/>
      <c r="BD171" s="162"/>
      <c r="BE171" s="162"/>
      <c r="BF171" s="162"/>
      <c r="BG171" s="162"/>
      <c r="BH171" s="162"/>
      <c r="BI171" s="162"/>
      <c r="BJ171" s="162"/>
      <c r="BK171" s="162"/>
      <c r="BL171" s="162"/>
      <c r="BM171" s="162"/>
      <c r="BN171" s="162"/>
      <c r="BO171" s="162"/>
      <c r="BP171" s="162"/>
      <c r="BQ171" s="162"/>
      <c r="BR171" s="162"/>
      <c r="BS171" s="162"/>
      <c r="BT171" s="162"/>
      <c r="BU171" s="162"/>
      <c r="BV171" s="162"/>
      <c r="BW171" s="162"/>
      <c r="BX171" s="162"/>
      <c r="BY171" s="162"/>
      <c r="BZ171" s="162"/>
      <c r="CA171" s="162"/>
      <c r="CB171" s="162"/>
      <c r="CC171" s="162"/>
      <c r="CD171" s="162"/>
      <c r="CE171" s="162"/>
      <c r="CF171" s="162"/>
      <c r="CG171" s="162"/>
      <c r="CH171" s="162"/>
      <c r="CI171" s="162"/>
      <c r="CJ171" s="162"/>
      <c r="CK171" s="162"/>
      <c r="CL171" s="162"/>
      <c r="CM171" s="162"/>
      <c r="CN171" s="162"/>
      <c r="CO171" s="162"/>
      <c r="CP171" s="162"/>
      <c r="CQ171" s="162"/>
      <c r="CR171" s="162"/>
      <c r="CS171" s="162"/>
      <c r="CT171" s="162"/>
      <c r="CU171" s="162"/>
      <c r="CV171" s="162"/>
      <c r="CW171" s="162"/>
      <c r="CX171" s="162"/>
      <c r="CY171" s="162"/>
      <c r="CZ171" s="162"/>
      <c r="DA171" s="162"/>
      <c r="DB171" s="162"/>
      <c r="DC171" s="162"/>
      <c r="DD171" s="162"/>
      <c r="DE171" s="162"/>
      <c r="DF171" s="162"/>
      <c r="DG171" s="165"/>
      <c r="DH171" s="165"/>
      <c r="DI171" s="162"/>
      <c r="DJ171" s="162"/>
      <c r="DK171" s="162"/>
      <c r="DL171" s="162"/>
      <c r="DM171" s="162"/>
    </row>
    <row r="172" spans="1:117" x14ac:dyDescent="0.25">
      <c r="A172" s="161" t="s">
        <v>150</v>
      </c>
      <c r="B172" s="161"/>
      <c r="C172" s="161" t="s">
        <v>151</v>
      </c>
      <c r="D172" s="161">
        <v>1898.01</v>
      </c>
      <c r="E172" s="163" t="s">
        <v>152</v>
      </c>
      <c r="F172" s="164">
        <v>1898</v>
      </c>
      <c r="G172" s="164">
        <v>1915</v>
      </c>
      <c r="H172" s="161"/>
      <c r="I172" s="165" t="str">
        <f t="shared" ref="I172:Q172" si="297">IF(ISNUMBER(I104),"",I36)</f>
        <v/>
      </c>
      <c r="J172" s="165" t="str">
        <f t="shared" si="297"/>
        <v/>
      </c>
      <c r="K172" s="165">
        <f t="shared" si="297"/>
        <v>0.35612338877599498</v>
      </c>
      <c r="L172" s="165">
        <f t="shared" si="297"/>
        <v>0.42447727345648301</v>
      </c>
      <c r="M172" s="165">
        <f t="shared" si="297"/>
        <v>0.29903951493439301</v>
      </c>
      <c r="N172" s="165">
        <f t="shared" si="297"/>
        <v>0.39876977937452901</v>
      </c>
      <c r="O172" s="165">
        <f t="shared" si="297"/>
        <v>0.52301613033828798</v>
      </c>
      <c r="P172" s="165">
        <f t="shared" si="297"/>
        <v>0.40682938842873101</v>
      </c>
      <c r="Q172" s="165">
        <f t="shared" si="297"/>
        <v>0.47519505938463702</v>
      </c>
      <c r="R172" s="165"/>
      <c r="S172" s="165"/>
      <c r="T172" s="165"/>
      <c r="U172" s="165"/>
      <c r="V172" s="165"/>
      <c r="W172" s="165"/>
      <c r="X172" s="165"/>
      <c r="Y172" s="165"/>
      <c r="Z172" s="166"/>
      <c r="AA172" s="166"/>
      <c r="AB172" s="166"/>
      <c r="AC172" s="166"/>
      <c r="AD172" s="166"/>
      <c r="AE172" s="166"/>
      <c r="AF172" s="166"/>
      <c r="AG172" s="166"/>
      <c r="AH172" s="166"/>
      <c r="AI172" s="166"/>
      <c r="AJ172" s="166"/>
      <c r="AK172" s="166"/>
      <c r="AL172" s="166"/>
      <c r="AM172" s="166"/>
      <c r="AN172" s="166"/>
      <c r="AO172" s="166"/>
      <c r="AP172" s="166"/>
      <c r="AQ172" s="166" t="str">
        <f t="shared" ref="AQ172:BV172" si="298">IF(ISNUMBER(AQ104),"",AQ36)</f>
        <v xml:space="preserve"> </v>
      </c>
      <c r="AR172" s="166">
        <f t="shared" si="298"/>
        <v>0.62802477341389729</v>
      </c>
      <c r="AS172" s="166">
        <f t="shared" si="298"/>
        <v>0.60614411552346581</v>
      </c>
      <c r="AT172" s="166">
        <f t="shared" si="298"/>
        <v>0.57959786293294036</v>
      </c>
      <c r="AU172" s="166">
        <f t="shared" si="298"/>
        <v>0.55457077162899449</v>
      </c>
      <c r="AV172" s="166">
        <f t="shared" si="298"/>
        <v>0.55274590288315628</v>
      </c>
      <c r="AW172" s="166">
        <f t="shared" si="298"/>
        <v>0.53890014204545456</v>
      </c>
      <c r="AX172" s="166">
        <f t="shared" si="298"/>
        <v>0.50031989763275753</v>
      </c>
      <c r="AY172" s="166">
        <f t="shared" si="298"/>
        <v>0.39723557692307693</v>
      </c>
      <c r="AZ172" s="166">
        <f t="shared" si="298"/>
        <v>0.1932775261324042</v>
      </c>
      <c r="BA172" s="166">
        <f t="shared" si="298"/>
        <v>0.12262433920704846</v>
      </c>
      <c r="BB172" s="166">
        <f t="shared" si="298"/>
        <v>0.13728132036847493</v>
      </c>
      <c r="BC172" s="166">
        <f t="shared" si="298"/>
        <v>0.11128693234476369</v>
      </c>
      <c r="BD172" s="166">
        <f t="shared" si="298"/>
        <v>7.9751296958855106E-2</v>
      </c>
      <c r="BE172" s="166">
        <f t="shared" si="298"/>
        <v>4.6463943309712374E-2</v>
      </c>
      <c r="BF172" s="166">
        <f t="shared" si="298"/>
        <v>4.8634730086825215E-2</v>
      </c>
      <c r="BG172" s="166">
        <f t="shared" si="298"/>
        <v>4.908711376404494E-2</v>
      </c>
      <c r="BH172" s="166">
        <f t="shared" si="298"/>
        <v>2.6582633957391862E-2</v>
      </c>
      <c r="BI172" s="166">
        <f t="shared" si="298"/>
        <v>1.489966757328498E-2</v>
      </c>
      <c r="BJ172" s="166">
        <f t="shared" si="298"/>
        <v>9.5393734123624032E-3</v>
      </c>
      <c r="BK172" s="166">
        <f t="shared" si="298"/>
        <v>3.2866738025153878E-2</v>
      </c>
      <c r="BL172" s="166">
        <f t="shared" si="298"/>
        <v>0.11852106414169331</v>
      </c>
      <c r="BM172" s="166">
        <f t="shared" si="298"/>
        <v>0.1200526327236347</v>
      </c>
      <c r="BN172" s="166">
        <f t="shared" si="298"/>
        <v>0.11502963093352109</v>
      </c>
      <c r="BO172" s="166">
        <f t="shared" si="298"/>
        <v>0.13340147929526519</v>
      </c>
      <c r="BP172" s="166">
        <f t="shared" si="298"/>
        <v>0.11404243751193922</v>
      </c>
      <c r="BQ172" s="166">
        <f t="shared" si="298"/>
        <v>6.7344435452957985E-2</v>
      </c>
      <c r="BR172" s="166">
        <f t="shared" si="298"/>
        <v>9.3886868686868657E-2</v>
      </c>
      <c r="BS172" s="166">
        <f t="shared" si="298"/>
        <v>0.2270545861091261</v>
      </c>
      <c r="BT172" s="166">
        <f t="shared" si="298"/>
        <v>0.37320652898067957</v>
      </c>
      <c r="BU172" s="166">
        <f t="shared" si="298"/>
        <v>0.41011838572105508</v>
      </c>
      <c r="BV172" s="166">
        <f t="shared" si="298"/>
        <v>0.38055543228568445</v>
      </c>
      <c r="BW172" s="166">
        <f t="shared" ref="BW172:DF172" si="299">IF(ISNUMBER(BW104),"",BW36)</f>
        <v>0.2464511268826218</v>
      </c>
      <c r="BX172" s="166">
        <f t="shared" si="299"/>
        <v>0.14228876632563098</v>
      </c>
      <c r="BY172" s="166">
        <f t="shared" si="299"/>
        <v>4.0296452644013624E-2</v>
      </c>
      <c r="BZ172" s="166">
        <f t="shared" si="299"/>
        <v>8.4513537923480396E-3</v>
      </c>
      <c r="CA172" s="166">
        <f t="shared" si="299"/>
        <v>4.1552398721910161E-2</v>
      </c>
      <c r="CB172" s="166">
        <f t="shared" si="299"/>
        <v>3.1788194166893158E-2</v>
      </c>
      <c r="CC172" s="166">
        <f t="shared" si="299"/>
        <v>3.238865469208211E-2</v>
      </c>
      <c r="CD172" s="166">
        <f t="shared" si="299"/>
        <v>2.589168228301672E-2</v>
      </c>
      <c r="CE172" s="166">
        <f t="shared" si="299"/>
        <v>2.9155782563541763E-2</v>
      </c>
      <c r="CF172" s="166">
        <f t="shared" si="299"/>
        <v>2.9304267969028658E-2</v>
      </c>
      <c r="CG172" s="166">
        <f t="shared" si="299"/>
        <v>7.1940842287266882E-2</v>
      </c>
      <c r="CH172" s="166">
        <f t="shared" si="299"/>
        <v>6.5657453757703571E-2</v>
      </c>
      <c r="CI172" s="166">
        <f t="shared" si="299"/>
        <v>8.5044424401757773E-2</v>
      </c>
      <c r="CJ172" s="166">
        <f t="shared" si="299"/>
        <v>0.18066134082001215</v>
      </c>
      <c r="CK172" s="166">
        <f t="shared" si="299"/>
        <v>0.36504641175289393</v>
      </c>
      <c r="CL172" s="166">
        <f t="shared" si="299"/>
        <v>0.35134536373157177</v>
      </c>
      <c r="CM172" s="166">
        <f t="shared" si="299"/>
        <v>0.39750229872374859</v>
      </c>
      <c r="CN172" s="166">
        <f t="shared" si="299"/>
        <v>0.46817109534858437</v>
      </c>
      <c r="CO172" s="166">
        <f t="shared" si="299"/>
        <v>0.50387822965099183</v>
      </c>
      <c r="CP172" s="166">
        <f t="shared" si="299"/>
        <v>0.55947118306275978</v>
      </c>
      <c r="CQ172" s="166">
        <f t="shared" si="299"/>
        <v>0.64301802969679556</v>
      </c>
      <c r="CR172" s="166">
        <f t="shared" si="299"/>
        <v>0.72644294299068402</v>
      </c>
      <c r="CS172" s="166">
        <f t="shared" si="299"/>
        <v>0.96998822085461334</v>
      </c>
      <c r="CT172" s="166">
        <f t="shared" si="299"/>
        <v>1.1674166877583736</v>
      </c>
      <c r="CU172" s="166">
        <f t="shared" si="299"/>
        <v>1.244185888052189</v>
      </c>
      <c r="CV172" s="166">
        <f t="shared" si="299"/>
        <v>1.228604398505013</v>
      </c>
      <c r="CW172" s="166">
        <f t="shared" si="299"/>
        <v>1.252961752692165</v>
      </c>
      <c r="CX172" s="166">
        <f t="shared" si="299"/>
        <v>1.3230813761348656</v>
      </c>
      <c r="CY172" s="166">
        <f t="shared" si="299"/>
        <v>1.3376283948723271</v>
      </c>
      <c r="CZ172" s="166">
        <f t="shared" si="299"/>
        <v>1.2386758430832761</v>
      </c>
      <c r="DA172" s="166">
        <f t="shared" si="299"/>
        <v>1.0145804981358157</v>
      </c>
      <c r="DB172" s="166">
        <f t="shared" si="299"/>
        <v>1.067900104715046</v>
      </c>
      <c r="DC172" s="166">
        <f t="shared" si="299"/>
        <v>1.053681550068587</v>
      </c>
      <c r="DD172" s="166">
        <f t="shared" si="299"/>
        <v>1.08873370969641</v>
      </c>
      <c r="DE172" s="166">
        <f t="shared" si="299"/>
        <v>1.1121062526189422</v>
      </c>
      <c r="DF172" s="166">
        <f t="shared" si="299"/>
        <v>1.1239382528254955</v>
      </c>
      <c r="DG172" s="165"/>
      <c r="DH172" s="165"/>
      <c r="DI172" s="162">
        <f t="shared" si="265"/>
        <v>1.3376283948723271</v>
      </c>
      <c r="DJ172" s="162">
        <f t="shared" si="266"/>
        <v>8.4513537923480396E-3</v>
      </c>
      <c r="DK172" s="162">
        <f t="shared" si="241"/>
        <v>0.42615851217484491</v>
      </c>
      <c r="DL172" s="162">
        <f t="shared" si="242"/>
        <v>0.36058490026444445</v>
      </c>
      <c r="DM172" s="162">
        <f t="shared" si="243"/>
        <v>0.40486876910213954</v>
      </c>
    </row>
    <row r="173" spans="1:117" x14ac:dyDescent="0.25">
      <c r="A173" s="161" t="s">
        <v>153</v>
      </c>
      <c r="B173" s="161"/>
      <c r="C173" s="161" t="s">
        <v>154</v>
      </c>
      <c r="D173" s="161" t="s">
        <v>155</v>
      </c>
      <c r="E173" s="163" t="s">
        <v>156</v>
      </c>
      <c r="F173" s="164">
        <v>1932</v>
      </c>
      <c r="G173" s="164">
        <v>1948</v>
      </c>
      <c r="H173" s="161"/>
      <c r="I173" s="165"/>
      <c r="J173" s="165"/>
      <c r="K173" s="165"/>
      <c r="L173" s="165"/>
      <c r="M173" s="165"/>
      <c r="N173" s="165"/>
      <c r="O173" s="165"/>
      <c r="P173" s="165"/>
      <c r="Q173" s="165"/>
      <c r="R173" s="165"/>
      <c r="S173" s="165"/>
      <c r="T173" s="165"/>
      <c r="U173" s="165"/>
      <c r="V173" s="165"/>
      <c r="W173" s="165"/>
      <c r="X173" s="165"/>
      <c r="Y173" s="165"/>
      <c r="Z173" s="166"/>
      <c r="AA173" s="166"/>
      <c r="AB173" s="166"/>
      <c r="AC173" s="166"/>
      <c r="AD173" s="166"/>
      <c r="AE173" s="166" t="str">
        <f t="shared" ref="AE173:AN173" si="300">IF(ISNUMBER(AE105),"",AE37)</f>
        <v/>
      </c>
      <c r="AF173" s="166" t="str">
        <f t="shared" si="300"/>
        <v/>
      </c>
      <c r="AG173" s="166" t="str">
        <f t="shared" si="300"/>
        <v/>
      </c>
      <c r="AH173" s="166" t="str">
        <f t="shared" si="300"/>
        <v/>
      </c>
      <c r="AI173" s="166" t="str">
        <f t="shared" si="300"/>
        <v/>
      </c>
      <c r="AJ173" s="166" t="str">
        <f t="shared" si="300"/>
        <v/>
      </c>
      <c r="AK173" s="166" t="str">
        <f t="shared" si="300"/>
        <v/>
      </c>
      <c r="AL173" s="166" t="str">
        <f t="shared" si="300"/>
        <v/>
      </c>
      <c r="AM173" s="166" t="str">
        <f t="shared" si="300"/>
        <v/>
      </c>
      <c r="AN173" s="166" t="str">
        <f t="shared" si="300"/>
        <v/>
      </c>
      <c r="AO173" s="166"/>
      <c r="AP173" s="166" t="str">
        <f t="shared" ref="AP173:BS173" si="301">IF(ISNUMBER(AP105),"",AP37)</f>
        <v/>
      </c>
      <c r="AQ173" s="166" t="str">
        <f t="shared" si="301"/>
        <v/>
      </c>
      <c r="AR173" s="166">
        <f t="shared" si="301"/>
        <v>0.98259369012279074</v>
      </c>
      <c r="AS173" s="166">
        <f t="shared" si="301"/>
        <v>0.94760820045558081</v>
      </c>
      <c r="AT173" s="166">
        <f t="shared" si="301"/>
        <v>1.0074999999999998</v>
      </c>
      <c r="AU173" s="166">
        <f t="shared" si="301"/>
        <v>1.1687657430730478</v>
      </c>
      <c r="AV173" s="166">
        <f t="shared" si="301"/>
        <v>1.3827956989247314</v>
      </c>
      <c r="AW173" s="166">
        <f t="shared" si="301"/>
        <v>1.6306483300589392</v>
      </c>
      <c r="AX173" s="166">
        <f t="shared" si="301"/>
        <v>1.9212454212454213</v>
      </c>
      <c r="AY173" s="166">
        <f t="shared" si="301"/>
        <v>2.1504273504273503</v>
      </c>
      <c r="AZ173" s="166">
        <f t="shared" si="301"/>
        <v>1.4740157480314962</v>
      </c>
      <c r="BA173" s="166">
        <f t="shared" si="301"/>
        <v>1.2609756097560976</v>
      </c>
      <c r="BB173" s="166">
        <f t="shared" si="301"/>
        <v>1.1312910284463895</v>
      </c>
      <c r="BC173" s="166">
        <f t="shared" si="301"/>
        <v>1.0167785234899329</v>
      </c>
      <c r="BD173" s="166">
        <f t="shared" si="301"/>
        <v>0.85551763367463018</v>
      </c>
      <c r="BE173" s="166">
        <f t="shared" si="301"/>
        <v>0.70160427807486636</v>
      </c>
      <c r="BF173" s="166">
        <f t="shared" si="301"/>
        <v>0.91651542649727769</v>
      </c>
      <c r="BG173" s="166">
        <f t="shared" si="301"/>
        <v>0.74233128834355833</v>
      </c>
      <c r="BH173" s="166">
        <f t="shared" si="301"/>
        <v>0.61578971533516991</v>
      </c>
      <c r="BI173" s="166">
        <f t="shared" si="301"/>
        <v>0.74350966499277704</v>
      </c>
      <c r="BJ173" s="166">
        <f t="shared" si="301"/>
        <v>0.70918116683725696</v>
      </c>
      <c r="BK173" s="166">
        <f t="shared" si="301"/>
        <v>0.84929303337340423</v>
      </c>
      <c r="BL173" s="166">
        <f t="shared" si="301"/>
        <v>0.82751738897806304</v>
      </c>
      <c r="BM173" s="166">
        <f t="shared" si="301"/>
        <v>0.70769089151746678</v>
      </c>
      <c r="BN173" s="166">
        <f t="shared" si="301"/>
        <v>0.85605113113849551</v>
      </c>
      <c r="BO173" s="166">
        <f t="shared" si="301"/>
        <v>0.94759553706799371</v>
      </c>
      <c r="BP173" s="166">
        <f t="shared" si="301"/>
        <v>1.1900850433924477</v>
      </c>
      <c r="BQ173" s="166">
        <f t="shared" si="301"/>
        <v>2.0465607989563184</v>
      </c>
      <c r="BR173" s="166">
        <f t="shared" si="301"/>
        <v>1.3865584722197932</v>
      </c>
      <c r="BS173" s="166">
        <f t="shared" si="301"/>
        <v>1.8666767596135319</v>
      </c>
      <c r="BT173" s="166"/>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f>IF(ISNUMBER(CU105),"",CU37)</f>
        <v>0.80744946819780494</v>
      </c>
      <c r="CV173" s="166">
        <f>IF(ISNUMBER(CV105),"",CV37)</f>
        <v>0.40611974163990522</v>
      </c>
      <c r="CW173" s="166">
        <f>IF(ISNUMBER(CW105),"",CW37)</f>
        <v>0.85904745598264987</v>
      </c>
      <c r="CX173" s="166">
        <f>IF(ISNUMBER(CX105),"",CX37)</f>
        <v>1.3479814915094208</v>
      </c>
      <c r="CY173" s="166">
        <f>IF(ISNUMBER(CY105),"",CY37)</f>
        <v>1.4029394100600581</v>
      </c>
      <c r="CZ173" s="166"/>
      <c r="DA173" s="166"/>
      <c r="DB173" s="166"/>
      <c r="DC173" s="166"/>
      <c r="DD173" s="166"/>
      <c r="DE173" s="166"/>
      <c r="DF173" s="166"/>
      <c r="DG173" s="165"/>
      <c r="DH173" s="165"/>
      <c r="DI173" s="162">
        <f t="shared" si="265"/>
        <v>2.1504273504273503</v>
      </c>
      <c r="DJ173" s="162">
        <f t="shared" si="266"/>
        <v>0.40611974163990522</v>
      </c>
      <c r="DK173" s="162">
        <f t="shared" si="241"/>
        <v>1.1169897315586261</v>
      </c>
      <c r="DL173" s="162">
        <f t="shared" si="242"/>
        <v>0.98259369012279074</v>
      </c>
      <c r="DM173" s="162">
        <f t="shared" si="243"/>
        <v>0.42548980960648203</v>
      </c>
    </row>
    <row r="174" spans="1:117" x14ac:dyDescent="0.25">
      <c r="A174" s="161" t="s">
        <v>157</v>
      </c>
      <c r="B174" s="161"/>
      <c r="C174" s="161" t="s">
        <v>158</v>
      </c>
      <c r="D174" s="161" t="s">
        <v>159</v>
      </c>
      <c r="E174" s="163" t="s">
        <v>160</v>
      </c>
      <c r="F174" s="164">
        <v>1927</v>
      </c>
      <c r="G174" s="164">
        <v>1942</v>
      </c>
      <c r="H174" s="161"/>
      <c r="I174" s="165"/>
      <c r="J174" s="165"/>
      <c r="K174" s="165"/>
      <c r="L174" s="165"/>
      <c r="M174" s="165"/>
      <c r="N174" s="165"/>
      <c r="O174" s="165"/>
      <c r="P174" s="165"/>
      <c r="Q174" s="165"/>
      <c r="R174" s="165"/>
      <c r="S174" s="165"/>
      <c r="T174" s="165"/>
      <c r="U174" s="165"/>
      <c r="V174" s="165"/>
      <c r="W174" s="165"/>
      <c r="X174" s="165"/>
      <c r="Y174" s="165"/>
      <c r="Z174" s="166" t="str">
        <f t="shared" ref="Z174:AK174" si="302">IF(ISNUMBER(Z106),"",Z38)</f>
        <v/>
      </c>
      <c r="AA174" s="166" t="str">
        <f t="shared" si="302"/>
        <v/>
      </c>
      <c r="AB174" s="166" t="str">
        <f t="shared" si="302"/>
        <v/>
      </c>
      <c r="AC174" s="166" t="str">
        <f t="shared" si="302"/>
        <v/>
      </c>
      <c r="AD174" s="166" t="str">
        <f t="shared" si="302"/>
        <v/>
      </c>
      <c r="AE174" s="166" t="str">
        <f t="shared" si="302"/>
        <v/>
      </c>
      <c r="AF174" s="166" t="str">
        <f t="shared" si="302"/>
        <v/>
      </c>
      <c r="AG174" s="166" t="str">
        <f t="shared" si="302"/>
        <v/>
      </c>
      <c r="AH174" s="166" t="str">
        <f t="shared" si="302"/>
        <v/>
      </c>
      <c r="AI174" s="166" t="str">
        <f t="shared" si="302"/>
        <v/>
      </c>
      <c r="AJ174" s="166" t="str">
        <f t="shared" si="302"/>
        <v/>
      </c>
      <c r="AK174" s="166" t="str">
        <f t="shared" si="302"/>
        <v/>
      </c>
      <c r="AL174" s="166"/>
      <c r="AM174" s="166"/>
      <c r="AN174" s="166"/>
      <c r="AO174" s="166"/>
      <c r="AP174" s="166"/>
      <c r="AQ174" s="166">
        <f t="shared" ref="AQ174:BV174" si="303">IF(ISNUMBER(AQ106),"",AQ38)</f>
        <v>2.7883597883597888</v>
      </c>
      <c r="AR174" s="166">
        <f t="shared" si="303"/>
        <v>3.0728643216080402</v>
      </c>
      <c r="AS174" s="166">
        <f t="shared" si="303"/>
        <v>3.2740046838407495</v>
      </c>
      <c r="AT174" s="166">
        <f t="shared" si="303"/>
        <v>2.6502242152466366</v>
      </c>
      <c r="AU174" s="166">
        <f t="shared" si="303"/>
        <v>2.3102040816326532</v>
      </c>
      <c r="AV174" s="166">
        <f t="shared" si="303"/>
        <v>2.1941391941391939</v>
      </c>
      <c r="AW174" s="166">
        <f t="shared" si="303"/>
        <v>2.7697228144989343</v>
      </c>
      <c r="AX174" s="166">
        <f t="shared" si="303"/>
        <v>2.1162790697674421</v>
      </c>
      <c r="AY174" s="166">
        <f t="shared" si="303"/>
        <v>1.8824626865671643</v>
      </c>
      <c r="AZ174" s="166">
        <f t="shared" si="303"/>
        <v>1.8279386712095398</v>
      </c>
      <c r="BA174" s="166">
        <f t="shared" si="303"/>
        <v>2.1023166023166024</v>
      </c>
      <c r="BB174" s="166">
        <f t="shared" si="303"/>
        <v>2.3061630218687874</v>
      </c>
      <c r="BC174" s="166">
        <f t="shared" si="303"/>
        <v>1.5621621621621622</v>
      </c>
      <c r="BD174" s="166">
        <f t="shared" si="303"/>
        <v>1.5280898876404496</v>
      </c>
      <c r="BE174" s="166">
        <f t="shared" si="303"/>
        <v>1.4935972060535507</v>
      </c>
      <c r="BF174" s="166">
        <f t="shared" si="303"/>
        <v>1.3982642237222758</v>
      </c>
      <c r="BG174" s="166">
        <f t="shared" si="303"/>
        <v>2.8806509945750456</v>
      </c>
      <c r="BH174" s="166">
        <f t="shared" si="303"/>
        <v>1.3357664233576643</v>
      </c>
      <c r="BI174" s="166">
        <f t="shared" si="303"/>
        <v>1.5148886391042204</v>
      </c>
      <c r="BJ174" s="166">
        <f t="shared" si="303"/>
        <v>1.3316500816872123</v>
      </c>
      <c r="BK174" s="166">
        <f t="shared" si="303"/>
        <v>1.5670490670352455</v>
      </c>
      <c r="BL174" s="166">
        <f t="shared" si="303"/>
        <v>1.8952804107424961</v>
      </c>
      <c r="BM174" s="166">
        <f t="shared" si="303"/>
        <v>1.6790283400809713</v>
      </c>
      <c r="BN174" s="166">
        <f t="shared" si="303"/>
        <v>2.0470540845373009</v>
      </c>
      <c r="BO174" s="166">
        <f t="shared" si="303"/>
        <v>2.1101372137311394</v>
      </c>
      <c r="BP174" s="166">
        <f t="shared" si="303"/>
        <v>1.8514864300626304</v>
      </c>
      <c r="BQ174" s="166">
        <f t="shared" si="303"/>
        <v>1.8822162444892772</v>
      </c>
      <c r="BR174" s="166">
        <f t="shared" si="303"/>
        <v>2.1475378669824843</v>
      </c>
      <c r="BS174" s="166">
        <f t="shared" si="303"/>
        <v>2.6520567260500556</v>
      </c>
      <c r="BT174" s="166">
        <f t="shared" si="303"/>
        <v>2.8877826767173942</v>
      </c>
      <c r="BU174" s="166">
        <f t="shared" si="303"/>
        <v>2.4819006293733628</v>
      </c>
      <c r="BV174" s="166">
        <f t="shared" si="303"/>
        <v>1.561297909957694</v>
      </c>
      <c r="BW174" s="166">
        <f t="shared" ref="BW174:CO174" si="304">IF(ISNUMBER(BW106),"",BW38)</f>
        <v>1.8998820345569358</v>
      </c>
      <c r="BX174" s="166">
        <f t="shared" si="304"/>
        <v>1.8906959817282833</v>
      </c>
      <c r="BY174" s="166">
        <f t="shared" si="304"/>
        <v>1.861828483014403</v>
      </c>
      <c r="BZ174" s="166">
        <f t="shared" si="304"/>
        <v>2.0929436732704438</v>
      </c>
      <c r="CA174" s="166">
        <f t="shared" si="304"/>
        <v>2.0873670983955157</v>
      </c>
      <c r="CB174" s="166">
        <f t="shared" si="304"/>
        <v>2.1675300475170034</v>
      </c>
      <c r="CC174" s="166">
        <f t="shared" si="304"/>
        <v>1.9990530973451326</v>
      </c>
      <c r="CD174" s="166">
        <f t="shared" si="304"/>
        <v>2.3608742179782678</v>
      </c>
      <c r="CE174" s="166">
        <f t="shared" si="304"/>
        <v>2.3894463411013804</v>
      </c>
      <c r="CF174" s="166">
        <f t="shared" si="304"/>
        <v>1.7569217069662304</v>
      </c>
      <c r="CG174" s="166">
        <f t="shared" si="304"/>
        <v>1.8873250338644134</v>
      </c>
      <c r="CH174" s="166">
        <f t="shared" si="304"/>
        <v>2.100644050503762</v>
      </c>
      <c r="CI174" s="166">
        <f t="shared" si="304"/>
        <v>0.8985976065818998</v>
      </c>
      <c r="CJ174" s="166">
        <f t="shared" si="304"/>
        <v>2.4121712193748244</v>
      </c>
      <c r="CK174" s="166">
        <f t="shared" si="304"/>
        <v>2.1884145382073736</v>
      </c>
      <c r="CL174" s="166">
        <f t="shared" si="304"/>
        <v>2.6148018926540169</v>
      </c>
      <c r="CM174" s="166">
        <f t="shared" si="304"/>
        <v>2.1677537815860806</v>
      </c>
      <c r="CN174" s="166">
        <f t="shared" si="304"/>
        <v>1.7693547155402825</v>
      </c>
      <c r="CO174" s="166">
        <f t="shared" si="304"/>
        <v>2.1201809210526319</v>
      </c>
      <c r="CP174" s="166"/>
      <c r="CQ174" s="166"/>
      <c r="CR174" s="166"/>
      <c r="CS174" s="166"/>
      <c r="CT174" s="166"/>
      <c r="CU174" s="166"/>
      <c r="CV174" s="166"/>
      <c r="CW174" s="166"/>
      <c r="CX174" s="166"/>
      <c r="CY174" s="166"/>
      <c r="CZ174" s="166"/>
      <c r="DA174" s="166"/>
      <c r="DB174" s="166"/>
      <c r="DC174" s="166"/>
      <c r="DD174" s="166"/>
      <c r="DE174" s="166"/>
      <c r="DF174" s="166"/>
      <c r="DG174" s="165"/>
      <c r="DH174" s="165"/>
      <c r="DI174" s="162">
        <f t="shared" si="265"/>
        <v>3.2740046838407495</v>
      </c>
      <c r="DJ174" s="162">
        <f t="shared" si="266"/>
        <v>0.8985976065818998</v>
      </c>
      <c r="DK174" s="162">
        <f t="shared" si="241"/>
        <v>2.0738894668697458</v>
      </c>
      <c r="DL174" s="162">
        <f t="shared" si="242"/>
        <v>2.0929436732704438</v>
      </c>
      <c r="DM174" s="162">
        <f t="shared" si="243"/>
        <v>0.47921866736420093</v>
      </c>
    </row>
    <row r="175" spans="1:117" x14ac:dyDescent="0.25">
      <c r="A175" s="161" t="s">
        <v>161</v>
      </c>
      <c r="B175" s="161" t="s">
        <v>162</v>
      </c>
      <c r="C175" s="161" t="s">
        <v>163</v>
      </c>
      <c r="D175" s="161" t="s">
        <v>164</v>
      </c>
      <c r="E175" s="163" t="s">
        <v>165</v>
      </c>
      <c r="F175" s="164">
        <v>1927</v>
      </c>
      <c r="G175" s="164">
        <v>1947</v>
      </c>
      <c r="H175" s="161"/>
      <c r="I175" s="165"/>
      <c r="J175" s="165"/>
      <c r="K175" s="165"/>
      <c r="L175" s="165"/>
      <c r="M175" s="165"/>
      <c r="N175" s="165"/>
      <c r="O175" s="165"/>
      <c r="P175" s="165"/>
      <c r="Q175" s="165"/>
      <c r="R175" s="165"/>
      <c r="S175" s="165"/>
      <c r="T175" s="165"/>
      <c r="U175" s="165"/>
      <c r="V175" s="165"/>
      <c r="W175" s="165"/>
      <c r="X175" s="165"/>
      <c r="Y175" s="165"/>
      <c r="Z175" s="166" t="str">
        <f t="shared" ref="Z175:AK175" si="305">IF(ISNUMBER(Z107),"",Z39)</f>
        <v/>
      </c>
      <c r="AA175" s="166" t="str">
        <f t="shared" si="305"/>
        <v/>
      </c>
      <c r="AB175" s="166" t="str">
        <f t="shared" si="305"/>
        <v/>
      </c>
      <c r="AC175" s="166" t="str">
        <f t="shared" si="305"/>
        <v/>
      </c>
      <c r="AD175" s="166" t="str">
        <f t="shared" si="305"/>
        <v/>
      </c>
      <c r="AE175" s="166" t="str">
        <f t="shared" si="305"/>
        <v/>
      </c>
      <c r="AF175" s="166" t="str">
        <f t="shared" si="305"/>
        <v/>
      </c>
      <c r="AG175" s="166" t="str">
        <f t="shared" si="305"/>
        <v/>
      </c>
      <c r="AH175" s="166" t="str">
        <f t="shared" si="305"/>
        <v/>
      </c>
      <c r="AI175" s="166" t="str">
        <f t="shared" si="305"/>
        <v/>
      </c>
      <c r="AJ175" s="166" t="str">
        <f t="shared" si="305"/>
        <v/>
      </c>
      <c r="AK175" s="166" t="str">
        <f t="shared" si="305"/>
        <v/>
      </c>
      <c r="AL175" s="166" t="str">
        <f t="shared" ref="AL175:AU175" si="306">IF(ISNUMBER(AL107),"",AL39)</f>
        <v/>
      </c>
      <c r="AM175" s="166" t="str">
        <f t="shared" si="306"/>
        <v/>
      </c>
      <c r="AN175" s="166" t="str">
        <f t="shared" si="306"/>
        <v/>
      </c>
      <c r="AO175" s="166" t="str">
        <f t="shared" si="306"/>
        <v/>
      </c>
      <c r="AP175" s="166" t="str">
        <f t="shared" si="306"/>
        <v/>
      </c>
      <c r="AQ175" s="166">
        <f t="shared" si="306"/>
        <v>1.076073180158329</v>
      </c>
      <c r="AR175" s="166">
        <f t="shared" si="306"/>
        <v>0.98298047701723923</v>
      </c>
      <c r="AS175" s="166">
        <f t="shared" si="306"/>
        <v>1.2301165959395821</v>
      </c>
      <c r="AT175" s="166">
        <f t="shared" si="306"/>
        <v>1.6259531659018518</v>
      </c>
      <c r="AU175" s="166">
        <f t="shared" si="306"/>
        <v>1.5702759563509006</v>
      </c>
      <c r="AV175" s="166"/>
      <c r="AW175" s="166"/>
      <c r="AX175" s="166">
        <f t="shared" ref="AX175:CC175" si="307">IF(ISNUMBER(AX107),"",AX39)</f>
        <v>0.33333333333333337</v>
      </c>
      <c r="AY175" s="166">
        <f t="shared" si="307"/>
        <v>0.25</v>
      </c>
      <c r="AZ175" s="166">
        <f t="shared" si="307"/>
        <v>0.25</v>
      </c>
      <c r="BA175" s="166">
        <f t="shared" si="307"/>
        <v>0.5</v>
      </c>
      <c r="BB175" s="166">
        <f t="shared" si="307"/>
        <v>0.39999999999999997</v>
      </c>
      <c r="BC175" s="166">
        <f t="shared" si="307"/>
        <v>0.66666666666666674</v>
      </c>
      <c r="BD175" s="166">
        <f t="shared" si="307"/>
        <v>0.8</v>
      </c>
      <c r="BE175" s="166">
        <f t="shared" si="307"/>
        <v>1.5625</v>
      </c>
      <c r="BF175" s="166">
        <f t="shared" si="307"/>
        <v>1.407981818181818</v>
      </c>
      <c r="BG175" s="166">
        <f t="shared" si="307"/>
        <v>1.4030172413793103</v>
      </c>
      <c r="BH175" s="166">
        <f t="shared" si="307"/>
        <v>1.4561068702290076</v>
      </c>
      <c r="BI175" s="166">
        <f t="shared" si="307"/>
        <v>1.4103282442748091</v>
      </c>
      <c r="BJ175" s="166">
        <f t="shared" si="307"/>
        <v>1.432035087719298</v>
      </c>
      <c r="BK175" s="166">
        <f t="shared" si="307"/>
        <v>1.1330792079207921</v>
      </c>
      <c r="BL175" s="166">
        <f t="shared" si="307"/>
        <v>0.68490526315789468</v>
      </c>
      <c r="BM175" s="166">
        <f t="shared" si="307"/>
        <v>0.56338842975206616</v>
      </c>
      <c r="BN175" s="166">
        <f t="shared" si="307"/>
        <v>0.65918543956043962</v>
      </c>
      <c r="BO175" s="166">
        <f t="shared" si="307"/>
        <v>0.64185749999999997</v>
      </c>
      <c r="BP175" s="166">
        <f t="shared" si="307"/>
        <v>0.7888262277951934</v>
      </c>
      <c r="BQ175" s="166">
        <f t="shared" si="307"/>
        <v>0.55537683664649951</v>
      </c>
      <c r="BR175" s="166">
        <f t="shared" si="307"/>
        <v>0.42833526850507991</v>
      </c>
      <c r="BS175" s="166">
        <f t="shared" si="307"/>
        <v>0.44510242454230586</v>
      </c>
      <c r="BT175" s="166">
        <f t="shared" si="307"/>
        <v>0.28372304374614904</v>
      </c>
      <c r="BU175" s="166">
        <f t="shared" si="307"/>
        <v>0.436207257127536</v>
      </c>
      <c r="BV175" s="166">
        <f t="shared" si="307"/>
        <v>0.45544547168943472</v>
      </c>
      <c r="BW175" s="166">
        <f t="shared" si="307"/>
        <v>0.51604159549026307</v>
      </c>
      <c r="BX175" s="166">
        <f t="shared" si="307"/>
        <v>0.53376243974096371</v>
      </c>
      <c r="BY175" s="166">
        <f t="shared" si="307"/>
        <v>0.58440458867116007</v>
      </c>
      <c r="BZ175" s="166">
        <f t="shared" si="307"/>
        <v>0.47614940871070083</v>
      </c>
      <c r="CA175" s="166">
        <f t="shared" si="307"/>
        <v>0.41390319464629155</v>
      </c>
      <c r="CB175" s="166">
        <f t="shared" si="307"/>
        <v>0.47307020939644556</v>
      </c>
      <c r="CC175" s="166">
        <f t="shared" si="307"/>
        <v>0.58759039074291464</v>
      </c>
      <c r="CD175" s="166">
        <f t="shared" ref="CD175:CZ175" si="308">IF(ISNUMBER(CD107),"",CD39)</f>
        <v>0.6441140288788223</v>
      </c>
      <c r="CE175" s="166">
        <f t="shared" si="308"/>
        <v>0.47074427252805634</v>
      </c>
      <c r="CF175" s="166">
        <f t="shared" si="308"/>
        <v>0.61257253478523899</v>
      </c>
      <c r="CG175" s="166">
        <f t="shared" si="308"/>
        <v>0.66790374701036415</v>
      </c>
      <c r="CH175" s="166">
        <f t="shared" si="308"/>
        <v>0.68169479695431467</v>
      </c>
      <c r="CI175" s="166">
        <f t="shared" si="308"/>
        <v>0.56242454682434595</v>
      </c>
      <c r="CJ175" s="166">
        <f t="shared" si="308"/>
        <v>0.60770346868204339</v>
      </c>
      <c r="CK175" s="166">
        <f t="shared" si="308"/>
        <v>0.70142322097378274</v>
      </c>
      <c r="CL175" s="166">
        <f t="shared" si="308"/>
        <v>1.2431925666858068</v>
      </c>
      <c r="CM175" s="166">
        <f t="shared" si="308"/>
        <v>1.4049384240266274</v>
      </c>
      <c r="CN175" s="166">
        <f t="shared" si="308"/>
        <v>1.2417579201892022</v>
      </c>
      <c r="CO175" s="166">
        <f t="shared" si="308"/>
        <v>1.4445859232739731</v>
      </c>
      <c r="CP175" s="166">
        <f t="shared" si="308"/>
        <v>1.1618071255827871</v>
      </c>
      <c r="CQ175" s="166">
        <f t="shared" si="308"/>
        <v>1.1579164870022056</v>
      </c>
      <c r="CR175" s="166">
        <f t="shared" si="308"/>
        <v>1.2627587429373315</v>
      </c>
      <c r="CS175" s="166">
        <f t="shared" si="308"/>
        <v>1.6560642460549386</v>
      </c>
      <c r="CT175" s="166">
        <f t="shared" si="308"/>
        <v>1.8087409811726056</v>
      </c>
      <c r="CU175" s="166">
        <f t="shared" si="308"/>
        <v>2.3693614288048361</v>
      </c>
      <c r="CV175" s="166">
        <f t="shared" si="308"/>
        <v>2.9602401852363838</v>
      </c>
      <c r="CW175" s="166">
        <f t="shared" si="308"/>
        <v>3.0805987247705042</v>
      </c>
      <c r="CX175" s="166">
        <f t="shared" si="308"/>
        <v>2.5074349954535853</v>
      </c>
      <c r="CY175" s="166">
        <f t="shared" si="308"/>
        <v>1.5872677627947325</v>
      </c>
      <c r="CZ175" s="166">
        <f t="shared" si="308"/>
        <v>1.4667437801805585</v>
      </c>
      <c r="DA175" s="166"/>
      <c r="DB175" s="166"/>
      <c r="DC175" s="166"/>
      <c r="DD175" s="166"/>
      <c r="DE175" s="166"/>
      <c r="DF175" s="166"/>
      <c r="DG175" s="165"/>
      <c r="DH175" s="165"/>
      <c r="DI175" s="162">
        <f t="shared" si="265"/>
        <v>3.0805987247705042</v>
      </c>
      <c r="DJ175" s="162">
        <f t="shared" si="266"/>
        <v>0.25</v>
      </c>
      <c r="DK175" s="162">
        <f t="shared" si="241"/>
        <v>1.0053285457632886</v>
      </c>
      <c r="DL175" s="162">
        <f t="shared" si="242"/>
        <v>0.69316424206583871</v>
      </c>
      <c r="DM175" s="162">
        <f t="shared" si="243"/>
        <v>0.6367659826097718</v>
      </c>
    </row>
    <row r="176" spans="1:117" x14ac:dyDescent="0.25">
      <c r="A176" s="161" t="s">
        <v>166</v>
      </c>
      <c r="B176" s="161"/>
      <c r="C176" s="161" t="s">
        <v>64</v>
      </c>
      <c r="D176" s="161" t="s">
        <v>167</v>
      </c>
      <c r="E176" s="163" t="s">
        <v>168</v>
      </c>
      <c r="F176" s="164">
        <v>1920</v>
      </c>
      <c r="G176" s="164">
        <v>1960</v>
      </c>
      <c r="H176" s="161"/>
      <c r="I176" s="165"/>
      <c r="J176" s="165"/>
      <c r="K176" s="165"/>
      <c r="L176" s="165"/>
      <c r="M176" s="165"/>
      <c r="N176" s="165"/>
      <c r="O176" s="165"/>
      <c r="P176" s="165"/>
      <c r="Q176" s="165"/>
      <c r="R176" s="165"/>
      <c r="S176" s="165"/>
      <c r="T176" s="165"/>
      <c r="U176" s="165"/>
      <c r="V176" s="165"/>
      <c r="W176" s="165"/>
      <c r="X176" s="165"/>
      <c r="Y176" s="165"/>
      <c r="Z176" s="166"/>
      <c r="AA176" s="166"/>
      <c r="AB176" s="166"/>
      <c r="AC176" s="166"/>
      <c r="AD176" s="166"/>
      <c r="AE176" s="166"/>
      <c r="AF176" s="166"/>
      <c r="AG176" s="166"/>
      <c r="AH176" s="166"/>
      <c r="AI176" s="166"/>
      <c r="AJ176" s="166"/>
      <c r="AK176" s="166"/>
      <c r="AL176" s="166"/>
      <c r="AM176" s="166"/>
      <c r="AN176" s="166"/>
      <c r="AO176" s="166"/>
      <c r="AP176" s="166" t="str">
        <f t="shared" ref="AP176:BU176" si="309">IF(ISNUMBER(AP108),"",AP40)</f>
        <v/>
      </c>
      <c r="AQ176" s="166" t="str">
        <f t="shared" si="309"/>
        <v/>
      </c>
      <c r="AR176" s="166" t="str">
        <f t="shared" si="309"/>
        <v/>
      </c>
      <c r="AS176" s="166" t="str">
        <f t="shared" si="309"/>
        <v/>
      </c>
      <c r="AT176" s="166" t="str">
        <f t="shared" si="309"/>
        <v/>
      </c>
      <c r="AU176" s="166" t="str">
        <f t="shared" si="309"/>
        <v/>
      </c>
      <c r="AV176" s="166" t="str">
        <f t="shared" si="309"/>
        <v/>
      </c>
      <c r="AW176" s="166" t="str">
        <f t="shared" si="309"/>
        <v/>
      </c>
      <c r="AX176" s="166" t="str">
        <f t="shared" si="309"/>
        <v/>
      </c>
      <c r="AY176" s="166" t="str">
        <f t="shared" si="309"/>
        <v/>
      </c>
      <c r="AZ176" s="166" t="str">
        <f t="shared" si="309"/>
        <v/>
      </c>
      <c r="BA176" s="166" t="str">
        <f t="shared" si="309"/>
        <v/>
      </c>
      <c r="BB176" s="166" t="str">
        <f t="shared" si="309"/>
        <v/>
      </c>
      <c r="BC176" s="166" t="str">
        <f t="shared" si="309"/>
        <v/>
      </c>
      <c r="BD176" s="166">
        <f t="shared" si="309"/>
        <v>0.940256675025815</v>
      </c>
      <c r="BE176" s="166">
        <f t="shared" si="309"/>
        <v>0.87199211672335419</v>
      </c>
      <c r="BF176" s="166">
        <f t="shared" si="309"/>
        <v>1.0563686824423022</v>
      </c>
      <c r="BG176" s="166">
        <f t="shared" si="309"/>
        <v>0.99014094937177555</v>
      </c>
      <c r="BH176" s="166">
        <f t="shared" si="309"/>
        <v>1.0062211924159752</v>
      </c>
      <c r="BI176" s="166">
        <f t="shared" si="309"/>
        <v>1.2118799210463527</v>
      </c>
      <c r="BJ176" s="166">
        <f t="shared" si="309"/>
        <v>1.1728933390090874</v>
      </c>
      <c r="BK176" s="166">
        <f t="shared" si="309"/>
        <v>1.1836338811257625</v>
      </c>
      <c r="BL176" s="166">
        <f t="shared" si="309"/>
        <v>1.2248306382536922</v>
      </c>
      <c r="BM176" s="166">
        <f t="shared" si="309"/>
        <v>1.2662305216310119</v>
      </c>
      <c r="BN176" s="166">
        <f t="shared" si="309"/>
        <v>1.2161195909899227</v>
      </c>
      <c r="BO176" s="166">
        <f t="shared" si="309"/>
        <v>0.91069053138018652</v>
      </c>
      <c r="BP176" s="166">
        <f t="shared" si="309"/>
        <v>0.66570595596261894</v>
      </c>
      <c r="BQ176" s="166">
        <f t="shared" si="309"/>
        <v>0.68762116196554945</v>
      </c>
      <c r="BR176" s="166">
        <f t="shared" si="309"/>
        <v>0.21323350993724305</v>
      </c>
      <c r="BS176" s="166">
        <f t="shared" si="309"/>
        <v>-0.58897388997048283</v>
      </c>
      <c r="BT176" s="166">
        <f t="shared" si="309"/>
        <v>-0.60924938096439951</v>
      </c>
      <c r="BU176" s="166">
        <f t="shared" si="309"/>
        <v>-1.7659609953592477</v>
      </c>
      <c r="BV176" s="166">
        <f t="shared" ref="BV176:CY176" si="310">IF(ISNUMBER(BV108),"",BV40)</f>
        <v>-2.2161612398077652</v>
      </c>
      <c r="BW176" s="166">
        <f t="shared" si="310"/>
        <v>-1.379373196437379</v>
      </c>
      <c r="BX176" s="166">
        <f t="shared" si="310"/>
        <v>-2.3243869204832306</v>
      </c>
      <c r="BY176" s="166">
        <f t="shared" si="310"/>
        <v>-2.1968864858338812</v>
      </c>
      <c r="BZ176" s="166">
        <f t="shared" si="310"/>
        <v>-4.0487384222293192</v>
      </c>
      <c r="CA176" s="166">
        <f t="shared" si="310"/>
        <v>-3.1862603249358203</v>
      </c>
      <c r="CB176" s="166">
        <f t="shared" si="310"/>
        <v>-2.8179539575680832</v>
      </c>
      <c r="CC176" s="166">
        <f t="shared" si="310"/>
        <v>-1.5795889740423883</v>
      </c>
      <c r="CD176" s="166">
        <f t="shared" si="310"/>
        <v>-1.1431430290822835</v>
      </c>
      <c r="CE176" s="166">
        <f t="shared" si="310"/>
        <v>-0.68284713285734489</v>
      </c>
      <c r="CF176" s="166">
        <f t="shared" si="310"/>
        <v>-0.62964997599918548</v>
      </c>
      <c r="CG176" s="166">
        <f t="shared" si="310"/>
        <v>-0.54767296603140025</v>
      </c>
      <c r="CH176" s="166">
        <f t="shared" si="310"/>
        <v>-0.77018780807387532</v>
      </c>
      <c r="CI176" s="166">
        <f t="shared" si="310"/>
        <v>-0.18323645504513666</v>
      </c>
      <c r="CJ176" s="166">
        <f t="shared" si="310"/>
        <v>-1.6823732805097556E-2</v>
      </c>
      <c r="CK176" s="166">
        <f t="shared" si="310"/>
        <v>0.3892873989492347</v>
      </c>
      <c r="CL176" s="166">
        <f t="shared" si="310"/>
        <v>0.48332759399129149</v>
      </c>
      <c r="CM176" s="166">
        <f t="shared" si="310"/>
        <v>0.5386871790992559</v>
      </c>
      <c r="CN176" s="166">
        <f t="shared" si="310"/>
        <v>0.35338425056298289</v>
      </c>
      <c r="CO176" s="166">
        <f t="shared" si="310"/>
        <v>0.31622598660285128</v>
      </c>
      <c r="CP176" s="166">
        <f t="shared" si="310"/>
        <v>0.28221578517694063</v>
      </c>
      <c r="CQ176" s="166">
        <f t="shared" si="310"/>
        <v>1.0462835108991217</v>
      </c>
      <c r="CR176" s="166">
        <f t="shared" si="310"/>
        <v>1.3037104183442618</v>
      </c>
      <c r="CS176" s="166">
        <f t="shared" si="310"/>
        <v>1.640207783214654</v>
      </c>
      <c r="CT176" s="166">
        <f t="shared" si="310"/>
        <v>1.1572448442246568</v>
      </c>
      <c r="CU176" s="166">
        <f t="shared" si="310"/>
        <v>1.6920889300602131</v>
      </c>
      <c r="CV176" s="166">
        <f t="shared" si="310"/>
        <v>1.937987722520385</v>
      </c>
      <c r="CW176" s="166">
        <f t="shared" si="310"/>
        <v>1.9343273695288803</v>
      </c>
      <c r="CX176" s="166">
        <f t="shared" si="310"/>
        <v>1.5309741766546741</v>
      </c>
      <c r="CY176" s="166">
        <f t="shared" si="310"/>
        <v>1.2573143485611444</v>
      </c>
      <c r="CZ176" s="166"/>
      <c r="DA176" s="166"/>
      <c r="DB176" s="166"/>
      <c r="DC176" s="166"/>
      <c r="DD176" s="166"/>
      <c r="DE176" s="166"/>
      <c r="DF176" s="166"/>
      <c r="DG176" s="165"/>
      <c r="DH176" s="165"/>
      <c r="DI176" s="162">
        <f t="shared" si="265"/>
        <v>1.937987722520385</v>
      </c>
      <c r="DJ176" s="162">
        <f t="shared" si="266"/>
        <v>-4.0487384222293192</v>
      </c>
      <c r="DK176" s="162">
        <f t="shared" ref="DK176:DK207" si="311">AVERAGE($I176:$DG176)</f>
        <v>7.904148079468494E-2</v>
      </c>
      <c r="DL176" s="162">
        <f t="shared" ref="DL176:DL207" si="312">MEDIAN($I176:$DG176)</f>
        <v>0.51100738654527367</v>
      </c>
      <c r="DM176" s="162">
        <f t="shared" ref="DM176:DM207" si="313">_xlfn.STDEV.P($I176:$DG176)</f>
        <v>1.4297278204601969</v>
      </c>
    </row>
    <row r="177" spans="1:117" x14ac:dyDescent="0.25">
      <c r="A177" s="161" t="s">
        <v>169</v>
      </c>
      <c r="B177" s="161" t="s">
        <v>170</v>
      </c>
      <c r="C177" s="161" t="s">
        <v>171</v>
      </c>
      <c r="D177" s="161" t="s">
        <v>164</v>
      </c>
      <c r="E177" s="163" t="s">
        <v>172</v>
      </c>
      <c r="F177" s="164">
        <v>1927</v>
      </c>
      <c r="G177" s="164">
        <v>1963</v>
      </c>
      <c r="H177" s="161"/>
      <c r="I177" s="165"/>
      <c r="J177" s="165"/>
      <c r="K177" s="165"/>
      <c r="L177" s="165"/>
      <c r="M177" s="165"/>
      <c r="N177" s="165"/>
      <c r="O177" s="165"/>
      <c r="P177" s="165"/>
      <c r="Q177" s="165"/>
      <c r="R177" s="165"/>
      <c r="S177" s="165"/>
      <c r="T177" s="165"/>
      <c r="U177" s="165"/>
      <c r="V177" s="165"/>
      <c r="W177" s="165"/>
      <c r="X177" s="165"/>
      <c r="Y177" s="165"/>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t="str">
        <f t="shared" ref="AT177:BY177" si="314">IF(ISNUMBER(AT109),"",AT41)</f>
        <v/>
      </c>
      <c r="AU177" s="166" t="str">
        <f t="shared" si="314"/>
        <v/>
      </c>
      <c r="AV177" s="166" t="str">
        <f t="shared" si="314"/>
        <v/>
      </c>
      <c r="AW177" s="166" t="str">
        <f t="shared" si="314"/>
        <v/>
      </c>
      <c r="AX177" s="166" t="str">
        <f t="shared" si="314"/>
        <v/>
      </c>
      <c r="AY177" s="166" t="str">
        <f t="shared" si="314"/>
        <v/>
      </c>
      <c r="AZ177" s="166" t="str">
        <f t="shared" si="314"/>
        <v/>
      </c>
      <c r="BA177" s="166" t="str">
        <f t="shared" si="314"/>
        <v/>
      </c>
      <c r="BB177" s="166" t="str">
        <f t="shared" si="314"/>
        <v/>
      </c>
      <c r="BC177" s="166" t="str">
        <f t="shared" si="314"/>
        <v/>
      </c>
      <c r="BD177" s="166" t="str">
        <f t="shared" si="314"/>
        <v/>
      </c>
      <c r="BE177" s="166" t="str">
        <f t="shared" si="314"/>
        <v/>
      </c>
      <c r="BF177" s="166" t="str">
        <f t="shared" si="314"/>
        <v/>
      </c>
      <c r="BG177" s="166">
        <f t="shared" si="314"/>
        <v>1.1124500100989698</v>
      </c>
      <c r="BH177" s="166">
        <f t="shared" si="314"/>
        <v>1.3913298382095947</v>
      </c>
      <c r="BI177" s="166">
        <f t="shared" si="314"/>
        <v>1.3191741258432912</v>
      </c>
      <c r="BJ177" s="166">
        <f t="shared" si="314"/>
        <v>1.2449110869689519</v>
      </c>
      <c r="BK177" s="166">
        <f t="shared" si="314"/>
        <v>1.2545355677492709</v>
      </c>
      <c r="BL177" s="166">
        <f t="shared" si="314"/>
        <v>1.0928909012404748</v>
      </c>
      <c r="BM177" s="166">
        <f t="shared" si="314"/>
        <v>0.93722714046289723</v>
      </c>
      <c r="BN177" s="166">
        <f t="shared" si="314"/>
        <v>0.88113412942524572</v>
      </c>
      <c r="BO177" s="166">
        <f t="shared" si="314"/>
        <v>0.94318478044903631</v>
      </c>
      <c r="BP177" s="166">
        <f t="shared" si="314"/>
        <v>0.84960073400759606</v>
      </c>
      <c r="BQ177" s="166">
        <f t="shared" si="314"/>
        <v>0.78033294665224329</v>
      </c>
      <c r="BR177" s="166">
        <f t="shared" si="314"/>
        <v>0.93196236797676735</v>
      </c>
      <c r="BS177" s="166">
        <f t="shared" si="314"/>
        <v>0.84124994339735981</v>
      </c>
      <c r="BT177" s="166">
        <f t="shared" si="314"/>
        <v>0.89618288889063025</v>
      </c>
      <c r="BU177" s="166">
        <f t="shared" si="314"/>
        <v>0.95326629144549058</v>
      </c>
      <c r="BV177" s="166">
        <f t="shared" si="314"/>
        <v>0.9664037232783782</v>
      </c>
      <c r="BW177" s="166">
        <f t="shared" si="314"/>
        <v>0.89111972251406368</v>
      </c>
      <c r="BX177" s="166">
        <f t="shared" si="314"/>
        <v>0.80973297235359543</v>
      </c>
      <c r="BY177" s="166">
        <f t="shared" si="314"/>
        <v>0.6242114668602341</v>
      </c>
      <c r="BZ177" s="166">
        <f t="shared" ref="BZ177:DF177" si="315">IF(ISNUMBER(BZ109),"",BZ41)</f>
        <v>0.57262997057099507</v>
      </c>
      <c r="CA177" s="166">
        <f t="shared" si="315"/>
        <v>0.41092144416377296</v>
      </c>
      <c r="CB177" s="166">
        <f t="shared" si="315"/>
        <v>0.50693128426416922</v>
      </c>
      <c r="CC177" s="166">
        <f t="shared" si="315"/>
        <v>0.505262728197441</v>
      </c>
      <c r="CD177" s="166">
        <f t="shared" si="315"/>
        <v>0.3935806765118432</v>
      </c>
      <c r="CE177" s="166">
        <f t="shared" si="315"/>
        <v>0.32494896203693086</v>
      </c>
      <c r="CF177" s="166">
        <f t="shared" si="315"/>
        <v>0.4656630982146</v>
      </c>
      <c r="CG177" s="166">
        <f t="shared" si="315"/>
        <v>0.56128631710557164</v>
      </c>
      <c r="CH177" s="166">
        <f t="shared" si="315"/>
        <v>0.5314515915995246</v>
      </c>
      <c r="CI177" s="166">
        <f t="shared" si="315"/>
        <v>0.52052397432350805</v>
      </c>
      <c r="CJ177" s="166">
        <f t="shared" si="315"/>
        <v>0.68279217875096165</v>
      </c>
      <c r="CK177" s="166">
        <f t="shared" si="315"/>
        <v>0.72501872754822339</v>
      </c>
      <c r="CL177" s="166">
        <f t="shared" si="315"/>
        <v>0.77261606060242261</v>
      </c>
      <c r="CM177" s="166">
        <f t="shared" si="315"/>
        <v>0.8988107668567098</v>
      </c>
      <c r="CN177" s="166">
        <f t="shared" si="315"/>
        <v>1.0489798246239395</v>
      </c>
      <c r="CO177" s="166">
        <f t="shared" si="315"/>
        <v>0.95996798036927322</v>
      </c>
      <c r="CP177" s="166">
        <f t="shared" si="315"/>
        <v>1.0487874458701061</v>
      </c>
      <c r="CQ177" s="166">
        <f t="shared" si="315"/>
        <v>1.2356693438359614</v>
      </c>
      <c r="CR177" s="166">
        <f t="shared" si="315"/>
        <v>1.2237917310483684</v>
      </c>
      <c r="CS177" s="166">
        <f t="shared" si="315"/>
        <v>1.4456385457462582</v>
      </c>
      <c r="CT177" s="166">
        <f t="shared" si="315"/>
        <v>1.5922491170709889</v>
      </c>
      <c r="CU177" s="166">
        <f t="shared" si="315"/>
        <v>1.5908018321614574</v>
      </c>
      <c r="CV177" s="166">
        <f t="shared" si="315"/>
        <v>1.3699339478017301</v>
      </c>
      <c r="CW177" s="166">
        <f t="shared" si="315"/>
        <v>1.4119207097962865</v>
      </c>
      <c r="CX177" s="166">
        <f t="shared" si="315"/>
        <v>1.4836725597259701</v>
      </c>
      <c r="CY177" s="166">
        <f t="shared" si="315"/>
        <v>1.3342373759984918</v>
      </c>
      <c r="CZ177" s="166">
        <f t="shared" si="315"/>
        <v>1.7832469609032819</v>
      </c>
      <c r="DA177" s="166">
        <f t="shared" si="315"/>
        <v>1.7859930556442503</v>
      </c>
      <c r="DB177" s="166">
        <f t="shared" si="315"/>
        <v>1.5075272845333534</v>
      </c>
      <c r="DC177" s="166">
        <f t="shared" si="315"/>
        <v>0.97547555004019193</v>
      </c>
      <c r="DD177" s="166">
        <f t="shared" si="315"/>
        <v>1.2445337485524333</v>
      </c>
      <c r="DE177" s="166">
        <f t="shared" si="315"/>
        <v>1.2669700178361234</v>
      </c>
      <c r="DF177" s="166">
        <f t="shared" si="315"/>
        <v>1.2493731298056892</v>
      </c>
      <c r="DG177" s="165"/>
      <c r="DH177" s="165"/>
      <c r="DI177" s="162">
        <f t="shared" si="265"/>
        <v>1.7859930556442503</v>
      </c>
      <c r="DJ177" s="162">
        <f t="shared" si="266"/>
        <v>0.32494896203693086</v>
      </c>
      <c r="DK177" s="162">
        <f t="shared" si="311"/>
        <v>1.0029251649987485</v>
      </c>
      <c r="DL177" s="162">
        <f t="shared" si="312"/>
        <v>0.95661713590738184</v>
      </c>
      <c r="DM177" s="162">
        <f t="shared" si="313"/>
        <v>0.36893411427649836</v>
      </c>
    </row>
    <row r="178" spans="1:117" x14ac:dyDescent="0.25">
      <c r="A178" s="161" t="s">
        <v>173</v>
      </c>
      <c r="B178" s="161" t="s">
        <v>174</v>
      </c>
      <c r="C178" s="161" t="s">
        <v>175</v>
      </c>
      <c r="D178" s="161" t="s">
        <v>176</v>
      </c>
      <c r="E178" s="163" t="s">
        <v>177</v>
      </c>
      <c r="F178" s="164">
        <v>1898</v>
      </c>
      <c r="G178" s="164">
        <v>1965</v>
      </c>
      <c r="H178" s="161"/>
      <c r="I178" s="165"/>
      <c r="J178" s="165"/>
      <c r="K178" s="165"/>
      <c r="L178" s="165"/>
      <c r="M178" s="165"/>
      <c r="N178" s="165"/>
      <c r="O178" s="165"/>
      <c r="P178" s="165"/>
      <c r="Q178" s="165"/>
      <c r="R178" s="165"/>
      <c r="S178" s="165"/>
      <c r="T178" s="165"/>
      <c r="U178" s="165"/>
      <c r="V178" s="165"/>
      <c r="W178" s="165"/>
      <c r="X178" s="165"/>
      <c r="Y178" s="165"/>
      <c r="Z178" s="166"/>
      <c r="AA178" s="166"/>
      <c r="AB178" s="166"/>
      <c r="AC178" s="166"/>
      <c r="AD178" s="166"/>
      <c r="AE178" s="166"/>
      <c r="AF178" s="166"/>
      <c r="AG178" s="166"/>
      <c r="AH178" s="166"/>
      <c r="AI178" s="166"/>
      <c r="AJ178" s="166"/>
      <c r="AK178" s="166"/>
      <c r="AL178" s="166"/>
      <c r="AM178" s="166"/>
      <c r="AN178" s="166"/>
      <c r="AO178" s="166"/>
      <c r="AP178" s="166" t="str">
        <f t="shared" ref="AP178:BU178" si="316">IF(ISNUMBER(AP110),"",AP42)</f>
        <v/>
      </c>
      <c r="AQ178" s="166" t="str">
        <f t="shared" si="316"/>
        <v/>
      </c>
      <c r="AR178" s="166" t="str">
        <f t="shared" si="316"/>
        <v/>
      </c>
      <c r="AS178" s="166" t="str">
        <f t="shared" si="316"/>
        <v/>
      </c>
      <c r="AT178" s="166" t="str">
        <f t="shared" si="316"/>
        <v/>
      </c>
      <c r="AU178" s="166" t="str">
        <f t="shared" si="316"/>
        <v/>
      </c>
      <c r="AV178" s="166" t="str">
        <f t="shared" si="316"/>
        <v/>
      </c>
      <c r="AW178" s="166" t="str">
        <f t="shared" si="316"/>
        <v/>
      </c>
      <c r="AX178" s="166" t="str">
        <f t="shared" si="316"/>
        <v/>
      </c>
      <c r="AY178" s="166" t="str">
        <f t="shared" si="316"/>
        <v/>
      </c>
      <c r="AZ178" s="166" t="str">
        <f t="shared" si="316"/>
        <v/>
      </c>
      <c r="BA178" s="166" t="str">
        <f t="shared" si="316"/>
        <v/>
      </c>
      <c r="BB178" s="166" t="str">
        <f t="shared" si="316"/>
        <v/>
      </c>
      <c r="BC178" s="166" t="str">
        <f t="shared" si="316"/>
        <v/>
      </c>
      <c r="BD178" s="166" t="str">
        <f t="shared" si="316"/>
        <v/>
      </c>
      <c r="BE178" s="166" t="str">
        <f t="shared" si="316"/>
        <v/>
      </c>
      <c r="BF178" s="166" t="str">
        <f t="shared" si="316"/>
        <v/>
      </c>
      <c r="BG178" s="166" t="str">
        <f t="shared" si="316"/>
        <v/>
      </c>
      <c r="BH178" s="166" t="str">
        <f t="shared" si="316"/>
        <v/>
      </c>
      <c r="BI178" s="166">
        <f t="shared" si="316"/>
        <v>1.0877551020408163</v>
      </c>
      <c r="BJ178" s="166">
        <f t="shared" si="316"/>
        <v>0.91072344792201132</v>
      </c>
      <c r="BK178" s="166">
        <f t="shared" si="316"/>
        <v>0.93307839388145319</v>
      </c>
      <c r="BL178" s="166">
        <f t="shared" si="316"/>
        <v>1.0840083499857265</v>
      </c>
      <c r="BM178" s="166">
        <f t="shared" si="316"/>
        <v>1.2639092621538215</v>
      </c>
      <c r="BN178" s="166">
        <f t="shared" si="316"/>
        <v>1.0691851968531498</v>
      </c>
      <c r="BO178" s="166">
        <f t="shared" si="316"/>
        <v>1.103999746901521</v>
      </c>
      <c r="BP178" s="166">
        <f t="shared" si="316"/>
        <v>1.1450359794730656</v>
      </c>
      <c r="BQ178" s="166">
        <f t="shared" si="316"/>
        <v>0.59148976613908655</v>
      </c>
      <c r="BR178" s="166">
        <f t="shared" si="316"/>
        <v>0.42001004190325059</v>
      </c>
      <c r="BS178" s="166">
        <f t="shared" si="316"/>
        <v>0.72808503620635368</v>
      </c>
      <c r="BT178" s="166">
        <f t="shared" si="316"/>
        <v>1.1407793894782419</v>
      </c>
      <c r="BU178" s="166">
        <f t="shared" si="316"/>
        <v>0.56812021094903986</v>
      </c>
      <c r="BV178" s="166">
        <f t="shared" ref="BV178:CY178" si="317">IF(ISNUMBER(BV110),"",BV42)</f>
        <v>0.76380690790462391</v>
      </c>
      <c r="BW178" s="166">
        <f t="shared" si="317"/>
        <v>0.41086779036974558</v>
      </c>
      <c r="BX178" s="166">
        <f t="shared" si="317"/>
        <v>-2.7517177876805746E-2</v>
      </c>
      <c r="BY178" s="166">
        <f t="shared" si="317"/>
        <v>-0.38593174619357767</v>
      </c>
      <c r="BZ178" s="166">
        <f t="shared" si="317"/>
        <v>-0.17869191116828867</v>
      </c>
      <c r="CA178" s="166">
        <f t="shared" si="317"/>
        <v>-3.0668121841261314E-2</v>
      </c>
      <c r="CB178" s="166">
        <f t="shared" si="317"/>
        <v>-0.25740133392128772</v>
      </c>
      <c r="CC178" s="166">
        <f t="shared" si="317"/>
        <v>-3.6798262929332824E-2</v>
      </c>
      <c r="CD178" s="166">
        <f t="shared" si="317"/>
        <v>-0.16305009343939669</v>
      </c>
      <c r="CE178" s="166">
        <f t="shared" si="317"/>
        <v>-0.24082920782051392</v>
      </c>
      <c r="CF178" s="166">
        <f t="shared" si="317"/>
        <v>-0.14899476251177746</v>
      </c>
      <c r="CG178" s="166">
        <f t="shared" si="317"/>
        <v>-0.30975479380388049</v>
      </c>
      <c r="CH178" s="166">
        <f t="shared" si="317"/>
        <v>-0.42384246285753613</v>
      </c>
      <c r="CI178" s="166">
        <f t="shared" si="317"/>
        <v>-0.25786497425519384</v>
      </c>
      <c r="CJ178" s="166">
        <f t="shared" si="317"/>
        <v>0.20309314498434744</v>
      </c>
      <c r="CK178" s="166">
        <f t="shared" si="317"/>
        <v>0.17015152551648649</v>
      </c>
      <c r="CL178" s="166">
        <f t="shared" si="317"/>
        <v>6.1854849236392125E-2</v>
      </c>
      <c r="CM178" s="166">
        <f t="shared" si="317"/>
        <v>0.3457305525734895</v>
      </c>
      <c r="CN178" s="166">
        <f t="shared" si="317"/>
        <v>0.3400928847449215</v>
      </c>
      <c r="CO178" s="166">
        <f t="shared" si="317"/>
        <v>0.4136360939372723</v>
      </c>
      <c r="CP178" s="166">
        <f t="shared" si="317"/>
        <v>0.53907366158874426</v>
      </c>
      <c r="CQ178" s="166">
        <f t="shared" si="317"/>
        <v>0.69022225677321525</v>
      </c>
      <c r="CR178" s="166">
        <f t="shared" si="317"/>
        <v>0.90957749039750901</v>
      </c>
      <c r="CS178" s="166">
        <f t="shared" si="317"/>
        <v>0.81534052382717503</v>
      </c>
      <c r="CT178" s="166">
        <f t="shared" si="317"/>
        <v>1.1438548698939131</v>
      </c>
      <c r="CU178" s="166">
        <f t="shared" si="317"/>
        <v>1.0331713737209809</v>
      </c>
      <c r="CV178" s="166">
        <f t="shared" si="317"/>
        <v>1.2834803610727739</v>
      </c>
      <c r="CW178" s="166">
        <f t="shared" si="317"/>
        <v>1.2209037826045108</v>
      </c>
      <c r="CX178" s="166">
        <f t="shared" si="317"/>
        <v>1.3074906486372819</v>
      </c>
      <c r="CY178" s="166">
        <f t="shared" si="317"/>
        <v>1.2136274443880701</v>
      </c>
      <c r="CZ178" s="166"/>
      <c r="DA178" s="166"/>
      <c r="DB178" s="166"/>
      <c r="DC178" s="166"/>
      <c r="DD178" s="166"/>
      <c r="DE178" s="166"/>
      <c r="DF178" s="166"/>
      <c r="DG178" s="165"/>
      <c r="DH178" s="165"/>
      <c r="DI178" s="162">
        <f t="shared" si="265"/>
        <v>1.3074906486372819</v>
      </c>
      <c r="DJ178" s="162">
        <f t="shared" si="266"/>
        <v>-0.42384246285753613</v>
      </c>
      <c r="DK178" s="162">
        <f t="shared" si="311"/>
        <v>0.52211188924279384</v>
      </c>
      <c r="DL178" s="162">
        <f t="shared" si="312"/>
        <v>0.56812021094903986</v>
      </c>
      <c r="DM178" s="162">
        <f t="shared" si="313"/>
        <v>0.55351845397332977</v>
      </c>
    </row>
    <row r="179" spans="1:117" x14ac:dyDescent="0.25">
      <c r="A179" s="161" t="s">
        <v>178</v>
      </c>
      <c r="B179" s="161"/>
      <c r="C179" s="161" t="s">
        <v>179</v>
      </c>
      <c r="D179" s="161" t="s">
        <v>180</v>
      </c>
      <c r="E179" s="163" t="s">
        <v>181</v>
      </c>
      <c r="F179" s="164">
        <v>1961</v>
      </c>
      <c r="G179" s="164">
        <v>1968</v>
      </c>
      <c r="H179" s="161"/>
      <c r="I179" s="165"/>
      <c r="J179" s="165"/>
      <c r="K179" s="165"/>
      <c r="L179" s="165"/>
      <c r="M179" s="165"/>
      <c r="N179" s="165"/>
      <c r="O179" s="165"/>
      <c r="P179" s="165"/>
      <c r="Q179" s="165"/>
      <c r="R179" s="165"/>
      <c r="S179" s="165"/>
      <c r="T179" s="165"/>
      <c r="U179" s="165"/>
      <c r="V179" s="165"/>
      <c r="W179" s="165"/>
      <c r="X179" s="165"/>
      <c r="Y179" s="165"/>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t="str">
        <f t="shared" ref="BE179:CF179" si="318">IF(ISNUMBER(BE111),"",BE43)</f>
        <v/>
      </c>
      <c r="BF179" s="166" t="str">
        <f t="shared" si="318"/>
        <v/>
      </c>
      <c r="BG179" s="166" t="str">
        <f t="shared" si="318"/>
        <v/>
      </c>
      <c r="BH179" s="166" t="str">
        <f t="shared" si="318"/>
        <v/>
      </c>
      <c r="BI179" s="166" t="str">
        <f t="shared" si="318"/>
        <v/>
      </c>
      <c r="BJ179" s="166" t="str">
        <f t="shared" si="318"/>
        <v/>
      </c>
      <c r="BK179" s="166" t="str">
        <f t="shared" si="318"/>
        <v/>
      </c>
      <c r="BL179" s="166">
        <f t="shared" si="318"/>
        <v>1.2829015748031498</v>
      </c>
      <c r="BM179" s="166">
        <f t="shared" si="318"/>
        <v>1.4187162426614479</v>
      </c>
      <c r="BN179" s="166">
        <f t="shared" si="318"/>
        <v>1.6048423728813559</v>
      </c>
      <c r="BO179" s="166">
        <f t="shared" si="318"/>
        <v>1.6843521126760563</v>
      </c>
      <c r="BP179" s="166">
        <f t="shared" si="318"/>
        <v>1.5495824634655531</v>
      </c>
      <c r="BQ179" s="166">
        <f t="shared" si="318"/>
        <v>3.0598140975987609</v>
      </c>
      <c r="BR179" s="166">
        <f t="shared" si="318"/>
        <v>2.8511465721040192</v>
      </c>
      <c r="BS179" s="166">
        <f t="shared" si="318"/>
        <v>2.433282918149466</v>
      </c>
      <c r="BT179" s="166">
        <f t="shared" si="318"/>
        <v>1.9047624565469292</v>
      </c>
      <c r="BU179" s="166">
        <f t="shared" si="318"/>
        <v>2.2270599309695638</v>
      </c>
      <c r="BV179" s="166">
        <f t="shared" si="318"/>
        <v>2.2261471151216843</v>
      </c>
      <c r="BW179" s="166">
        <f t="shared" si="318"/>
        <v>2.7422149673530889</v>
      </c>
      <c r="BX179" s="166">
        <f t="shared" si="318"/>
        <v>2.2883180308654039</v>
      </c>
      <c r="BY179" s="166">
        <f t="shared" si="318"/>
        <v>2.8477447925209116</v>
      </c>
      <c r="BZ179" s="166">
        <f t="shared" si="318"/>
        <v>2.6299726027397257</v>
      </c>
      <c r="CA179" s="166">
        <f t="shared" si="318"/>
        <v>2.5150176678445231</v>
      </c>
      <c r="CB179" s="166">
        <f t="shared" si="318"/>
        <v>2.6345995724387437</v>
      </c>
      <c r="CC179" s="166">
        <f t="shared" si="318"/>
        <v>1.5983480943377451</v>
      </c>
      <c r="CD179" s="166">
        <f t="shared" si="318"/>
        <v>1.4293341952165481</v>
      </c>
      <c r="CE179" s="166">
        <f t="shared" si="318"/>
        <v>1.2720774251631779</v>
      </c>
      <c r="CF179" s="166">
        <f t="shared" si="318"/>
        <v>2.4118923076923076</v>
      </c>
      <c r="CG179" s="166"/>
      <c r="CH179" s="166">
        <f t="shared" ref="CH179:CY179" si="319">IF(ISNUMBER(CH111),"",CH43)</f>
        <v>1.8422955422955425</v>
      </c>
      <c r="CI179" s="166">
        <f t="shared" si="319"/>
        <v>2.967584666914775</v>
      </c>
      <c r="CJ179" s="166">
        <f t="shared" si="319"/>
        <v>2.274910607866508</v>
      </c>
      <c r="CK179" s="166">
        <f t="shared" si="319"/>
        <v>2.3146428571428568</v>
      </c>
      <c r="CL179" s="166">
        <f t="shared" si="319"/>
        <v>2.1185192057895712</v>
      </c>
      <c r="CM179" s="166">
        <f t="shared" si="319"/>
        <v>2.2980796442288254</v>
      </c>
      <c r="CN179" s="166">
        <f t="shared" si="319"/>
        <v>2.4279717284215039</v>
      </c>
      <c r="CO179" s="166">
        <f t="shared" si="319"/>
        <v>2.3294994268246083</v>
      </c>
      <c r="CP179" s="166">
        <f t="shared" si="319"/>
        <v>2.4751654533421577</v>
      </c>
      <c r="CQ179" s="166">
        <f t="shared" si="319"/>
        <v>1.8343243038677286</v>
      </c>
      <c r="CR179" s="166">
        <f t="shared" si="319"/>
        <v>1.5909292530677481</v>
      </c>
      <c r="CS179" s="166">
        <f t="shared" si="319"/>
        <v>1.5487767272156616</v>
      </c>
      <c r="CT179" s="166">
        <f t="shared" si="319"/>
        <v>2.1455187408604632</v>
      </c>
      <c r="CU179" s="166">
        <f t="shared" si="319"/>
        <v>2.647956728265743</v>
      </c>
      <c r="CV179" s="166">
        <f t="shared" si="319"/>
        <v>2.0155437490426245</v>
      </c>
      <c r="CW179" s="166">
        <f t="shared" si="319"/>
        <v>1.9943974414226415</v>
      </c>
      <c r="CX179" s="166">
        <f t="shared" si="319"/>
        <v>2.1409446910803949</v>
      </c>
      <c r="CY179" s="166">
        <f t="shared" si="319"/>
        <v>3.4855917615665053</v>
      </c>
      <c r="CZ179" s="166"/>
      <c r="DA179" s="166"/>
      <c r="DB179" s="166"/>
      <c r="DC179" s="166"/>
      <c r="DD179" s="166"/>
      <c r="DE179" s="166"/>
      <c r="DF179" s="166"/>
      <c r="DG179" s="165"/>
      <c r="DH179" s="165"/>
      <c r="DI179" s="162">
        <f t="shared" si="265"/>
        <v>3.4855917615665053</v>
      </c>
      <c r="DJ179" s="162">
        <f t="shared" si="266"/>
        <v>1.2720774251631779</v>
      </c>
      <c r="DK179" s="162">
        <f t="shared" si="311"/>
        <v>2.1811482062145133</v>
      </c>
      <c r="DL179" s="162">
        <f t="shared" si="312"/>
        <v>2.2270599309695638</v>
      </c>
      <c r="DM179" s="162">
        <f t="shared" si="313"/>
        <v>0.52145742380302862</v>
      </c>
    </row>
    <row r="180" spans="1:117" x14ac:dyDescent="0.25">
      <c r="A180" s="161" t="s">
        <v>182</v>
      </c>
      <c r="B180" s="161" t="s">
        <v>183</v>
      </c>
      <c r="C180" s="161" t="s">
        <v>184</v>
      </c>
      <c r="D180" s="161" t="s">
        <v>185</v>
      </c>
      <c r="E180" s="163" t="s">
        <v>186</v>
      </c>
      <c r="F180" s="164">
        <v>1952</v>
      </c>
      <c r="G180" s="164">
        <v>1955</v>
      </c>
      <c r="H180" s="161"/>
      <c r="I180" s="165"/>
      <c r="J180" s="165"/>
      <c r="K180" s="165"/>
      <c r="L180" s="165"/>
      <c r="M180" s="165"/>
      <c r="N180" s="165"/>
      <c r="O180" s="165"/>
      <c r="P180" s="165"/>
      <c r="Q180" s="165"/>
      <c r="R180" s="165"/>
      <c r="S180" s="165"/>
      <c r="T180" s="165"/>
      <c r="U180" s="165"/>
      <c r="V180" s="165"/>
      <c r="W180" s="165"/>
      <c r="X180" s="165"/>
      <c r="Y180" s="165"/>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f>IF(ISNUMBER(AY112),"",AY44)</f>
        <v>1.0103819912434828</v>
      </c>
      <c r="AZ180" s="166"/>
      <c r="BA180" s="166">
        <f>IF(ISNUMBER(BA112),"",BA44)</f>
        <v>1.946808510638298</v>
      </c>
      <c r="BB180" s="166">
        <f>IF(ISNUMBER(BB112),"",BB44)</f>
        <v>1.9999999999999998</v>
      </c>
      <c r="BC180" s="166">
        <f>IF(ISNUMBER(BC112),"",BC44)</f>
        <v>2.0416666666666665</v>
      </c>
      <c r="BD180" s="166">
        <f>IF(ISNUMBER(BD112),"",BD44)</f>
        <v>1.6421052631578947</v>
      </c>
      <c r="BE180" s="166">
        <f t="shared" ref="BE180:CF180" si="320">IF(ISNUMBER(BE112),"",BE44)</f>
        <v>1.5090090090090091</v>
      </c>
      <c r="BF180" s="166">
        <f t="shared" si="320"/>
        <v>1.7173330651649237</v>
      </c>
      <c r="BG180" s="166">
        <f t="shared" si="320"/>
        <v>1.830698729582577</v>
      </c>
      <c r="BH180" s="166">
        <f t="shared" si="320"/>
        <v>1.6532780395852971</v>
      </c>
      <c r="BI180" s="166">
        <f t="shared" si="320"/>
        <v>1.6555126791620729</v>
      </c>
      <c r="BJ180" s="166">
        <f t="shared" si="320"/>
        <v>1.4137952430196483</v>
      </c>
      <c r="BK180" s="166">
        <f t="shared" si="320"/>
        <v>1.6535818839331839</v>
      </c>
      <c r="BL180" s="166">
        <f t="shared" si="320"/>
        <v>2.0267958880356702</v>
      </c>
      <c r="BM180" s="166">
        <f t="shared" si="320"/>
        <v>2.8462664861340956</v>
      </c>
      <c r="BN180" s="166">
        <f t="shared" si="320"/>
        <v>2.7865513623501732</v>
      </c>
      <c r="BO180" s="166">
        <f t="shared" si="320"/>
        <v>2.767736457313914</v>
      </c>
      <c r="BP180" s="166">
        <f t="shared" si="320"/>
        <v>1.6588640502520522</v>
      </c>
      <c r="BQ180" s="166">
        <f t="shared" si="320"/>
        <v>2.1087608684598567</v>
      </c>
      <c r="BR180" s="166">
        <f t="shared" si="320"/>
        <v>1.1559984002215076</v>
      </c>
      <c r="BS180" s="166">
        <f t="shared" si="320"/>
        <v>1.2819851212366014</v>
      </c>
      <c r="BT180" s="166">
        <f t="shared" si="320"/>
        <v>1.5439255714842894</v>
      </c>
      <c r="BU180" s="166">
        <f t="shared" si="320"/>
        <v>1.1000331944085862</v>
      </c>
      <c r="BV180" s="166">
        <f t="shared" si="320"/>
        <v>1.2317074054662847</v>
      </c>
      <c r="BW180" s="166">
        <f t="shared" si="320"/>
        <v>1.8311718195552884</v>
      </c>
      <c r="BX180" s="166">
        <f t="shared" si="320"/>
        <v>1.2856192318524096</v>
      </c>
      <c r="BY180" s="166">
        <f t="shared" si="320"/>
        <v>0.94301233333628243</v>
      </c>
      <c r="BZ180" s="166">
        <f t="shared" si="320"/>
        <v>0.90323154834370079</v>
      </c>
      <c r="CA180" s="166">
        <f t="shared" si="320"/>
        <v>0.63864075070145421</v>
      </c>
      <c r="CB180" s="166">
        <f t="shared" si="320"/>
        <v>0.8454991785014967</v>
      </c>
      <c r="CC180" s="166">
        <f t="shared" si="320"/>
        <v>0.92562179095860719</v>
      </c>
      <c r="CD180" s="166">
        <f t="shared" si="320"/>
        <v>0.74375582035970711</v>
      </c>
      <c r="CE180" s="166">
        <f t="shared" si="320"/>
        <v>0.69841234989988954</v>
      </c>
      <c r="CF180" s="166">
        <f t="shared" si="320"/>
        <v>0.61285668495658074</v>
      </c>
      <c r="CG180" s="166">
        <f>IF(ISNUMBER(CG112),"",CG44)</f>
        <v>0.5806164663046548</v>
      </c>
      <c r="CH180" s="166">
        <f t="shared" ref="CH180:CY180" si="321">IF(ISNUMBER(CH112),"",CH44)</f>
        <v>0.54075584060072945</v>
      </c>
      <c r="CI180" s="166">
        <f t="shared" si="321"/>
        <v>0.49201486701789704</v>
      </c>
      <c r="CJ180" s="166">
        <f t="shared" si="321"/>
        <v>0.35295956038891757</v>
      </c>
      <c r="CK180" s="166">
        <f t="shared" si="321"/>
        <v>0.36904891774143356</v>
      </c>
      <c r="CL180" s="166">
        <f t="shared" si="321"/>
        <v>0.49143793248691259</v>
      </c>
      <c r="CM180" s="166">
        <f t="shared" si="321"/>
        <v>0.511275870317215</v>
      </c>
      <c r="CN180" s="166">
        <f t="shared" si="321"/>
        <v>0.51586820586820581</v>
      </c>
      <c r="CO180" s="166">
        <f t="shared" si="321"/>
        <v>0.54584785778765366</v>
      </c>
      <c r="CP180" s="166">
        <f t="shared" si="321"/>
        <v>0.57782967335117508</v>
      </c>
      <c r="CQ180" s="166">
        <f t="shared" si="321"/>
        <v>1.0644371669626997</v>
      </c>
      <c r="CR180" s="166">
        <f t="shared" si="321"/>
        <v>1.3062200474196641</v>
      </c>
      <c r="CS180" s="166">
        <f t="shared" si="321"/>
        <v>3.0063653647583304</v>
      </c>
      <c r="CT180" s="166">
        <f t="shared" si="321"/>
        <v>3.9016753903543049</v>
      </c>
      <c r="CU180" s="166">
        <f t="shared" si="321"/>
        <v>3.3215632969447717</v>
      </c>
      <c r="CV180" s="166">
        <f t="shared" si="321"/>
        <v>3.776364470391993</v>
      </c>
      <c r="CW180" s="166">
        <f t="shared" si="321"/>
        <v>4.6566762665507433</v>
      </c>
      <c r="CX180" s="166">
        <f t="shared" si="321"/>
        <v>4.0145768803048387</v>
      </c>
      <c r="CY180" s="166">
        <f t="shared" si="321"/>
        <v>3.1045948924001006</v>
      </c>
      <c r="CZ180" s="166">
        <f t="shared" ref="CZ180:DF180" si="322">IF(ISNUMBER(CZ112),"",CZ44)</f>
        <v>2.6745543658638034</v>
      </c>
      <c r="DA180" s="166">
        <f t="shared" si="322"/>
        <v>2.4519568120770119</v>
      </c>
      <c r="DB180" s="166">
        <f t="shared" si="322"/>
        <v>2.1637660730138832</v>
      </c>
      <c r="DC180" s="166">
        <f t="shared" si="322"/>
        <v>2.2551733362799435</v>
      </c>
      <c r="DD180" s="166">
        <f t="shared" si="322"/>
        <v>1.844333672930808</v>
      </c>
      <c r="DE180" s="166">
        <f t="shared" si="322"/>
        <v>1.6504238782781706</v>
      </c>
      <c r="DF180" s="166">
        <f t="shared" si="322"/>
        <v>1.6056839624730908</v>
      </c>
      <c r="DG180" s="165"/>
      <c r="DH180" s="165"/>
      <c r="DI180" s="162">
        <f t="shared" si="265"/>
        <v>4.6566762665507433</v>
      </c>
      <c r="DJ180" s="162">
        <f t="shared" si="266"/>
        <v>0.35295956038891757</v>
      </c>
      <c r="DK180" s="162">
        <f t="shared" si="311"/>
        <v>1.6574006519298385</v>
      </c>
      <c r="DL180" s="162">
        <f t="shared" si="312"/>
        <v>1.6056839624730908</v>
      </c>
      <c r="DM180" s="162">
        <f t="shared" si="313"/>
        <v>1.0035895889704471</v>
      </c>
    </row>
    <row r="181" spans="1:117" x14ac:dyDescent="0.25">
      <c r="A181" s="161" t="s">
        <v>187</v>
      </c>
      <c r="B181" s="161"/>
      <c r="C181" s="161" t="s">
        <v>188</v>
      </c>
      <c r="D181" s="163" t="s">
        <v>189</v>
      </c>
      <c r="E181" s="163" t="s">
        <v>190</v>
      </c>
      <c r="F181" s="164">
        <v>1994</v>
      </c>
      <c r="G181" s="164">
        <v>2014</v>
      </c>
      <c r="H181" s="161"/>
      <c r="I181" s="165"/>
      <c r="J181" s="165"/>
      <c r="K181" s="165"/>
      <c r="L181" s="165"/>
      <c r="M181" s="165"/>
      <c r="N181" s="165"/>
      <c r="O181" s="165"/>
      <c r="P181" s="165"/>
      <c r="Q181" s="165"/>
      <c r="R181" s="165"/>
      <c r="S181" s="165"/>
      <c r="T181" s="165"/>
      <c r="U181" s="165"/>
      <c r="V181" s="165"/>
      <c r="W181" s="165"/>
      <c r="X181" s="165"/>
      <c r="Y181" s="165"/>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f t="shared" ref="CI181:CY181" si="323">IF(ISNUMBER(CI113),"",CI45)</f>
        <v>1.2381730304494925</v>
      </c>
      <c r="CJ181" s="166">
        <f t="shared" si="323"/>
        <v>1.0533823997453853</v>
      </c>
      <c r="CK181" s="166" t="str">
        <f t="shared" si="323"/>
        <v/>
      </c>
      <c r="CL181" s="166" t="str">
        <f t="shared" si="323"/>
        <v/>
      </c>
      <c r="CM181" s="166" t="str">
        <f t="shared" si="323"/>
        <v/>
      </c>
      <c r="CN181" s="166" t="str">
        <f t="shared" si="323"/>
        <v/>
      </c>
      <c r="CO181" s="166" t="str">
        <f t="shared" si="323"/>
        <v/>
      </c>
      <c r="CP181" s="166" t="str">
        <f t="shared" si="323"/>
        <v/>
      </c>
      <c r="CQ181" s="166" t="str">
        <f t="shared" si="323"/>
        <v/>
      </c>
      <c r="CR181" s="166" t="str">
        <f t="shared" si="323"/>
        <v/>
      </c>
      <c r="CS181" s="166" t="str">
        <f t="shared" si="323"/>
        <v/>
      </c>
      <c r="CT181" s="166" t="str">
        <f t="shared" si="323"/>
        <v/>
      </c>
      <c r="CU181" s="166" t="str">
        <f t="shared" si="323"/>
        <v/>
      </c>
      <c r="CV181" s="166" t="str">
        <f t="shared" si="323"/>
        <v/>
      </c>
      <c r="CW181" s="166" t="str">
        <f t="shared" si="323"/>
        <v/>
      </c>
      <c r="CX181" s="166" t="str">
        <f t="shared" si="323"/>
        <v/>
      </c>
      <c r="CY181" s="166" t="str">
        <f t="shared" si="323"/>
        <v/>
      </c>
      <c r="CZ181" s="166"/>
      <c r="DA181" s="166"/>
      <c r="DB181" s="166"/>
      <c r="DC181" s="166"/>
      <c r="DD181" s="166"/>
      <c r="DE181" s="166"/>
      <c r="DF181" s="166"/>
      <c r="DG181" s="165"/>
      <c r="DH181" s="165"/>
      <c r="DI181" s="162">
        <f t="shared" si="265"/>
        <v>1.2381730304494925</v>
      </c>
      <c r="DJ181" s="162">
        <f t="shared" si="266"/>
        <v>1.0533823997453853</v>
      </c>
      <c r="DK181" s="162">
        <f t="shared" si="311"/>
        <v>1.1457777150974389</v>
      </c>
      <c r="DL181" s="162">
        <f t="shared" si="312"/>
        <v>1.1457777150974389</v>
      </c>
      <c r="DM181" s="162">
        <f t="shared" si="313"/>
        <v>9.2395315352053586E-2</v>
      </c>
    </row>
    <row r="182" spans="1:117" x14ac:dyDescent="0.25">
      <c r="A182" s="161" t="s">
        <v>191</v>
      </c>
      <c r="B182" s="161" t="s">
        <v>192</v>
      </c>
      <c r="C182" s="161" t="s">
        <v>193</v>
      </c>
      <c r="D182" s="161" t="s">
        <v>194</v>
      </c>
      <c r="E182" s="163" t="s">
        <v>186</v>
      </c>
      <c r="F182" s="164">
        <v>1940</v>
      </c>
      <c r="G182" s="164">
        <v>1955</v>
      </c>
      <c r="H182" s="161"/>
      <c r="I182" s="165"/>
      <c r="J182" s="165"/>
      <c r="K182" s="165"/>
      <c r="L182" s="165"/>
      <c r="M182" s="165"/>
      <c r="N182" s="165"/>
      <c r="O182" s="165"/>
      <c r="P182" s="165"/>
      <c r="Q182" s="165"/>
      <c r="R182" s="165"/>
      <c r="S182" s="165"/>
      <c r="T182" s="165"/>
      <c r="U182" s="165"/>
      <c r="V182" s="165"/>
      <c r="W182" s="165"/>
      <c r="X182" s="165"/>
      <c r="Y182" s="165"/>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6"/>
      <c r="AW182" s="166"/>
      <c r="AX182" s="166"/>
      <c r="AY182" s="166">
        <f>IF(ISNUMBER(AY114),"",AY46)</f>
        <v>1.0330542611617646</v>
      </c>
      <c r="AZ182" s="166"/>
      <c r="BA182" s="166"/>
      <c r="BB182" s="166"/>
      <c r="BC182" s="166"/>
      <c r="BD182" s="166"/>
      <c r="BE182" s="166"/>
      <c r="BF182" s="166"/>
      <c r="BG182" s="166"/>
      <c r="BH182" s="166">
        <f t="shared" ref="BH182:CH182" si="324">IF(ISNUMBER(BH114),"",BH46)</f>
        <v>1.598209696002836</v>
      </c>
      <c r="BI182" s="166">
        <f t="shared" si="324"/>
        <v>1.2182462003660379</v>
      </c>
      <c r="BJ182" s="166">
        <f t="shared" si="324"/>
        <v>1.3765232711789752</v>
      </c>
      <c r="BK182" s="166">
        <f t="shared" si="324"/>
        <v>1.3786606880329315</v>
      </c>
      <c r="BL182" s="166">
        <f t="shared" si="324"/>
        <v>1.1516349759852622</v>
      </c>
      <c r="BM182" s="166">
        <f t="shared" si="324"/>
        <v>1.3705039436450117</v>
      </c>
      <c r="BN182" s="166">
        <f t="shared" si="324"/>
        <v>1.1362082420225561</v>
      </c>
      <c r="BO182" s="166">
        <f t="shared" si="324"/>
        <v>1.0612334517274782</v>
      </c>
      <c r="BP182" s="166">
        <f t="shared" si="324"/>
        <v>1.0932524656569216</v>
      </c>
      <c r="BQ182" s="166">
        <f t="shared" si="324"/>
        <v>1.1090908168956948</v>
      </c>
      <c r="BR182" s="166">
        <f t="shared" si="324"/>
        <v>0.80973465312147253</v>
      </c>
      <c r="BS182" s="166">
        <f t="shared" si="324"/>
        <v>-0.39321005489742855</v>
      </c>
      <c r="BT182" s="166">
        <f t="shared" si="324"/>
        <v>0.47901845308205737</v>
      </c>
      <c r="BU182" s="166">
        <f t="shared" si="324"/>
        <v>0.19220592464768491</v>
      </c>
      <c r="BV182" s="166">
        <f t="shared" si="324"/>
        <v>-1.0769246731687074</v>
      </c>
      <c r="BW182" s="166">
        <f t="shared" si="324"/>
        <v>-0.92253381103337018</v>
      </c>
      <c r="BX182" s="166">
        <f t="shared" si="324"/>
        <v>-1.5278624359260085</v>
      </c>
      <c r="BY182" s="166">
        <f t="shared" si="324"/>
        <v>-1.8682343506769186</v>
      </c>
      <c r="BZ182" s="166">
        <f t="shared" si="324"/>
        <v>-2.2334478757586576</v>
      </c>
      <c r="CA182" s="166">
        <f t="shared" si="324"/>
        <v>-0.76271858787802105</v>
      </c>
      <c r="CB182" s="166">
        <f t="shared" si="324"/>
        <v>-1.2496909079954208</v>
      </c>
      <c r="CC182" s="166">
        <f t="shared" si="324"/>
        <v>-1.1063029816353607</v>
      </c>
      <c r="CD182" s="166">
        <f t="shared" si="324"/>
        <v>-0.53994790380167512</v>
      </c>
      <c r="CE182" s="166">
        <f t="shared" si="324"/>
        <v>-3.1644037363568508E-2</v>
      </c>
      <c r="CF182" s="166">
        <f t="shared" si="324"/>
        <v>-0.17641564245810062</v>
      </c>
      <c r="CG182" s="166">
        <f t="shared" si="324"/>
        <v>-5.710013351134835E-2</v>
      </c>
      <c r="CH182" s="166">
        <f t="shared" si="324"/>
        <v>1.9843330736605245E-2</v>
      </c>
      <c r="CI182" s="166">
        <f t="shared" ref="CI182:CY182" si="325">IF(ISNUMBER(CI114),"",CI46)</f>
        <v>-0.92682418089524687</v>
      </c>
      <c r="CJ182" s="166">
        <f t="shared" si="325"/>
        <v>-0.41805588672775379</v>
      </c>
      <c r="CK182" s="166">
        <f t="shared" si="325"/>
        <v>-1.3895146972581722</v>
      </c>
      <c r="CL182" s="166">
        <f t="shared" si="325"/>
        <v>-0.15920307383386212</v>
      </c>
      <c r="CM182" s="166">
        <f t="shared" si="325"/>
        <v>0.39579102542144801</v>
      </c>
      <c r="CN182" s="166">
        <f t="shared" si="325"/>
        <v>0.23289828227561099</v>
      </c>
      <c r="CO182" s="166">
        <f t="shared" si="325"/>
        <v>1.3289408221759442</v>
      </c>
      <c r="CP182" s="166">
        <f t="shared" si="325"/>
        <v>1.1050784647633394</v>
      </c>
      <c r="CQ182" s="166">
        <f t="shared" si="325"/>
        <v>1.589477779195273</v>
      </c>
      <c r="CR182" s="166">
        <f t="shared" si="325"/>
        <v>0.91609837497013902</v>
      </c>
      <c r="CS182" s="166">
        <f t="shared" si="325"/>
        <v>1.3440820268964943E-2</v>
      </c>
      <c r="CT182" s="166">
        <f t="shared" si="325"/>
        <v>2.2076854230184288E-2</v>
      </c>
      <c r="CU182" s="166">
        <f t="shared" si="325"/>
        <v>0.10524001669681367</v>
      </c>
      <c r="CV182" s="166">
        <f t="shared" si="325"/>
        <v>0.40353992605746553</v>
      </c>
      <c r="CW182" s="166">
        <f t="shared" si="325"/>
        <v>0.62721084642440639</v>
      </c>
      <c r="CX182" s="166">
        <f t="shared" si="325"/>
        <v>1.0379052912849207</v>
      </c>
      <c r="CY182" s="166">
        <f t="shared" si="325"/>
        <v>0.4499797488861888</v>
      </c>
      <c r="CZ182" s="166">
        <f t="shared" ref="CZ182:DE182" si="326">IF(ISNUMBER(CZ114),"",CZ46)</f>
        <v>-0.19346139344750268</v>
      </c>
      <c r="DA182" s="166">
        <f t="shared" si="326"/>
        <v>0.14030067540501653</v>
      </c>
      <c r="DB182" s="166">
        <f t="shared" si="326"/>
        <v>-0.10514642214264451</v>
      </c>
      <c r="DC182" s="166">
        <f t="shared" si="326"/>
        <v>-0.16863046493343584</v>
      </c>
      <c r="DD182" s="166">
        <f t="shared" si="326"/>
        <v>0.1395101307210371</v>
      </c>
      <c r="DE182" s="166">
        <f t="shared" si="326"/>
        <v>0.68405009140078776</v>
      </c>
      <c r="DF182" s="166"/>
      <c r="DG182" s="165"/>
      <c r="DH182" s="165"/>
      <c r="DI182" s="162">
        <f t="shared" si="265"/>
        <v>1.598209696002836</v>
      </c>
      <c r="DJ182" s="162">
        <f t="shared" si="266"/>
        <v>-2.2334478757586576</v>
      </c>
      <c r="DK182" s="162">
        <f t="shared" si="311"/>
        <v>0.1747468629234829</v>
      </c>
      <c r="DL182" s="162">
        <f t="shared" si="312"/>
        <v>0.14030067540501653</v>
      </c>
      <c r="DM182" s="162">
        <f t="shared" si="313"/>
        <v>0.93903753150135039</v>
      </c>
    </row>
    <row r="183" spans="1:117" x14ac:dyDescent="0.25">
      <c r="A183" s="161" t="s">
        <v>195</v>
      </c>
      <c r="B183" s="161" t="s">
        <v>196</v>
      </c>
      <c r="C183" s="161" t="s">
        <v>197</v>
      </c>
      <c r="D183" s="161" t="s">
        <v>198</v>
      </c>
      <c r="E183" s="163" t="s">
        <v>199</v>
      </c>
      <c r="F183" s="164">
        <v>1945</v>
      </c>
      <c r="G183" s="164">
        <v>1966</v>
      </c>
      <c r="H183" s="161"/>
      <c r="I183" s="165"/>
      <c r="J183" s="165"/>
      <c r="K183" s="165"/>
      <c r="L183" s="165"/>
      <c r="M183" s="165"/>
      <c r="N183" s="165"/>
      <c r="O183" s="165"/>
      <c r="P183" s="165"/>
      <c r="Q183" s="165"/>
      <c r="R183" s="165"/>
      <c r="S183" s="165"/>
      <c r="T183" s="165"/>
      <c r="U183" s="165"/>
      <c r="V183" s="165"/>
      <c r="W183" s="165"/>
      <c r="X183" s="165"/>
      <c r="Y183" s="165"/>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6"/>
      <c r="AV183" s="166"/>
      <c r="AW183" s="166"/>
      <c r="AX183" s="166"/>
      <c r="AY183" s="166" t="str">
        <f>IF(ISNUMBER(AY115),"",AY47)</f>
        <v/>
      </c>
      <c r="AZ183" s="166"/>
      <c r="BA183" s="166"/>
      <c r="BB183" s="166"/>
      <c r="BC183" s="166"/>
      <c r="BD183" s="166"/>
      <c r="BE183" s="166" t="str">
        <f t="shared" ref="BE183:BG186" si="327">IF(ISNUMBER(BE115),"",BE47)</f>
        <v/>
      </c>
      <c r="BF183" s="166" t="str">
        <f t="shared" si="327"/>
        <v/>
      </c>
      <c r="BG183" s="166" t="str">
        <f t="shared" si="327"/>
        <v/>
      </c>
      <c r="BH183" s="166" t="str">
        <f t="shared" ref="BH183:CH183" si="328">IF(ISNUMBER(BH115),"",BH47)</f>
        <v/>
      </c>
      <c r="BI183" s="166" t="str">
        <f t="shared" si="328"/>
        <v/>
      </c>
      <c r="BJ183" s="166">
        <f t="shared" si="328"/>
        <v>1.4247583189172686</v>
      </c>
      <c r="BK183" s="166">
        <f t="shared" si="328"/>
        <v>1.5059233782363619</v>
      </c>
      <c r="BL183" s="166">
        <f t="shared" si="328"/>
        <v>1.530002433287371</v>
      </c>
      <c r="BM183" s="166">
        <f t="shared" si="328"/>
        <v>1.4956125398354703</v>
      </c>
      <c r="BN183" s="166">
        <f t="shared" si="328"/>
        <v>1.5521840351720819</v>
      </c>
      <c r="BO183" s="166">
        <f t="shared" si="328"/>
        <v>1.423125256134083</v>
      </c>
      <c r="BP183" s="166">
        <f t="shared" si="328"/>
        <v>1.2810350170436939</v>
      </c>
      <c r="BQ183" s="166">
        <f t="shared" si="328"/>
        <v>1.281828107407281</v>
      </c>
      <c r="BR183" s="166">
        <f t="shared" si="328"/>
        <v>1.308441796211844</v>
      </c>
      <c r="BS183" s="166">
        <f t="shared" si="328"/>
        <v>1.6753828683583347</v>
      </c>
      <c r="BT183" s="166">
        <f t="shared" si="328"/>
        <v>1.633445378965994</v>
      </c>
      <c r="BU183" s="166">
        <f t="shared" si="328"/>
        <v>1.5484753532974427</v>
      </c>
      <c r="BV183" s="166">
        <f t="shared" si="328"/>
        <v>1.6782486903376017</v>
      </c>
      <c r="BW183" s="166">
        <f t="shared" si="328"/>
        <v>1.5883286101527845</v>
      </c>
      <c r="BX183" s="166">
        <f t="shared" si="328"/>
        <v>1.2980753500188444</v>
      </c>
      <c r="BY183" s="166">
        <f t="shared" si="328"/>
        <v>1.0400860047846892</v>
      </c>
      <c r="BZ183" s="166">
        <f t="shared" si="328"/>
        <v>0.99473908804129618</v>
      </c>
      <c r="CA183" s="166">
        <f t="shared" si="328"/>
        <v>0.99622467608625886</v>
      </c>
      <c r="CB183" s="166">
        <f t="shared" si="328"/>
        <v>1.2514005694374493</v>
      </c>
      <c r="CC183" s="166">
        <f t="shared" si="328"/>
        <v>1.6109833719840134</v>
      </c>
      <c r="CD183" s="166">
        <f t="shared" si="328"/>
        <v>1.8222976584551622</v>
      </c>
      <c r="CE183" s="166">
        <f t="shared" si="328"/>
        <v>1.5410322591493406</v>
      </c>
      <c r="CF183" s="166">
        <f t="shared" si="328"/>
        <v>1.464473185778451</v>
      </c>
      <c r="CG183" s="166">
        <f t="shared" si="328"/>
        <v>1.4891375034444749</v>
      </c>
      <c r="CH183" s="166">
        <f t="shared" si="328"/>
        <v>1.4658892858174537</v>
      </c>
      <c r="CI183" s="166">
        <f t="shared" ref="CI183:CY183" si="329">IF(ISNUMBER(CI115),"",CI47)</f>
        <v>1.1590677531259437</v>
      </c>
      <c r="CJ183" s="166">
        <f t="shared" si="329"/>
        <v>2.7057299501297196</v>
      </c>
      <c r="CK183" s="166">
        <f t="shared" si="329"/>
        <v>1.7714781677715097</v>
      </c>
      <c r="CL183" s="166">
        <f t="shared" si="329"/>
        <v>1.3292418787614733</v>
      </c>
      <c r="CM183" s="166">
        <f t="shared" si="329"/>
        <v>1.0954486805154331</v>
      </c>
      <c r="CN183" s="166">
        <f t="shared" si="329"/>
        <v>0.7282091678619379</v>
      </c>
      <c r="CO183" s="166">
        <f t="shared" si="329"/>
        <v>2.7481984758566744</v>
      </c>
      <c r="CP183" s="166">
        <f t="shared" si="329"/>
        <v>2.5671345405662218</v>
      </c>
      <c r="CQ183" s="166">
        <f t="shared" si="329"/>
        <v>2.737149583536771</v>
      </c>
      <c r="CR183" s="166">
        <f t="shared" si="329"/>
        <v>2.9048096028144803</v>
      </c>
      <c r="CS183" s="166">
        <f t="shared" si="329"/>
        <v>3.0233667049465609</v>
      </c>
      <c r="CT183" s="166">
        <f t="shared" si="329"/>
        <v>3.6585266329627659</v>
      </c>
      <c r="CU183" s="166">
        <f t="shared" si="329"/>
        <v>4.8183478984851842</v>
      </c>
      <c r="CV183" s="166">
        <f t="shared" si="329"/>
        <v>4.8712297164531657</v>
      </c>
      <c r="CW183" s="166">
        <f t="shared" si="329"/>
        <v>4.7107373281388503</v>
      </c>
      <c r="CX183" s="166">
        <f t="shared" si="329"/>
        <v>4.3908201575305918</v>
      </c>
      <c r="CY183" s="166">
        <f t="shared" si="329"/>
        <v>4.2231925222513818</v>
      </c>
      <c r="CZ183" s="166"/>
      <c r="DA183" s="166"/>
      <c r="DB183" s="166"/>
      <c r="DC183" s="166"/>
      <c r="DD183" s="166"/>
      <c r="DE183" s="166"/>
      <c r="DF183" s="166"/>
      <c r="DG183" s="165"/>
      <c r="DH183" s="165"/>
      <c r="DI183" s="162">
        <f t="shared" si="265"/>
        <v>4.8712297164531657</v>
      </c>
      <c r="DJ183" s="162">
        <f t="shared" si="266"/>
        <v>0.7282091678619379</v>
      </c>
      <c r="DK183" s="162">
        <f t="shared" si="311"/>
        <v>2.0319957023348509</v>
      </c>
      <c r="DL183" s="162">
        <f t="shared" si="312"/>
        <v>1.5447538062233916</v>
      </c>
      <c r="DM183" s="162">
        <f t="shared" si="313"/>
        <v>1.1272144601430707</v>
      </c>
    </row>
    <row r="184" spans="1:117" x14ac:dyDescent="0.25">
      <c r="A184" s="161" t="s">
        <v>200</v>
      </c>
      <c r="B184" s="161"/>
      <c r="C184" s="161" t="s">
        <v>79</v>
      </c>
      <c r="D184" s="161" t="s">
        <v>201</v>
      </c>
      <c r="E184" s="163" t="s">
        <v>202</v>
      </c>
      <c r="F184" s="164">
        <v>1940</v>
      </c>
      <c r="G184" s="164">
        <v>1967</v>
      </c>
      <c r="H184" s="161"/>
      <c r="I184" s="165"/>
      <c r="J184" s="165"/>
      <c r="K184" s="165"/>
      <c r="L184" s="165"/>
      <c r="M184" s="165"/>
      <c r="N184" s="165"/>
      <c r="O184" s="165"/>
      <c r="P184" s="165"/>
      <c r="Q184" s="165"/>
      <c r="R184" s="165"/>
      <c r="S184" s="165"/>
      <c r="T184" s="165"/>
      <c r="U184" s="165"/>
      <c r="V184" s="165"/>
      <c r="W184" s="165"/>
      <c r="X184" s="165"/>
      <c r="Y184" s="165"/>
      <c r="Z184" s="166"/>
      <c r="AA184" s="166"/>
      <c r="AB184" s="166"/>
      <c r="AC184" s="166"/>
      <c r="AD184" s="166"/>
      <c r="AE184" s="166"/>
      <c r="AF184" s="166"/>
      <c r="AG184" s="166"/>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t="str">
        <f t="shared" si="327"/>
        <v/>
      </c>
      <c r="BF184" s="166" t="str">
        <f t="shared" si="327"/>
        <v/>
      </c>
      <c r="BG184" s="166" t="str">
        <f t="shared" si="327"/>
        <v/>
      </c>
      <c r="BH184" s="166" t="str">
        <f t="shared" ref="BH184:CH184" si="330">IF(ISNUMBER(BH116),"",BH48)</f>
        <v/>
      </c>
      <c r="BI184" s="166" t="str">
        <f t="shared" si="330"/>
        <v/>
      </c>
      <c r="BJ184" s="166" t="str">
        <f t="shared" si="330"/>
        <v/>
      </c>
      <c r="BK184" s="166">
        <f t="shared" si="330"/>
        <v>1.6833569841227343</v>
      </c>
      <c r="BL184" s="166">
        <f t="shared" si="330"/>
        <v>1.391077174278442</v>
      </c>
      <c r="BM184" s="166">
        <f t="shared" si="330"/>
        <v>1.3836437654163476</v>
      </c>
      <c r="BN184" s="166">
        <f t="shared" si="330"/>
        <v>1.287108472004094</v>
      </c>
      <c r="BO184" s="166">
        <f t="shared" si="330"/>
        <v>1.5831867099017811</v>
      </c>
      <c r="BP184" s="166">
        <f t="shared" si="330"/>
        <v>1.5323062589205476</v>
      </c>
      <c r="BQ184" s="166">
        <f t="shared" si="330"/>
        <v>1.5786908645003064</v>
      </c>
      <c r="BR184" s="166">
        <f t="shared" si="330"/>
        <v>1.7879870769473227</v>
      </c>
      <c r="BS184" s="166">
        <f t="shared" si="330"/>
        <v>1.9284466408004901</v>
      </c>
      <c r="BT184" s="166">
        <f t="shared" si="330"/>
        <v>1.9134765602776356</v>
      </c>
      <c r="BU184" s="166">
        <f t="shared" si="330"/>
        <v>2.0240550484233952</v>
      </c>
      <c r="BV184" s="166">
        <f t="shared" si="330"/>
        <v>1.8865067016381785</v>
      </c>
      <c r="BW184" s="166">
        <f t="shared" si="330"/>
        <v>1.7371552627213043</v>
      </c>
      <c r="BX184" s="166">
        <f t="shared" si="330"/>
        <v>1.6797829034418545</v>
      </c>
      <c r="BY184" s="166">
        <f t="shared" si="330"/>
        <v>1.6551890079721241</v>
      </c>
      <c r="BZ184" s="166">
        <f t="shared" si="330"/>
        <v>1.7000814858986952</v>
      </c>
      <c r="CA184" s="166">
        <f t="shared" si="330"/>
        <v>1.8128757812743204</v>
      </c>
      <c r="CB184" s="166">
        <f t="shared" si="330"/>
        <v>1.8228282303355687</v>
      </c>
      <c r="CC184" s="166">
        <f t="shared" si="330"/>
        <v>1.8003139653631006</v>
      </c>
      <c r="CD184" s="166">
        <f t="shared" si="330"/>
        <v>1.7026189247521217</v>
      </c>
      <c r="CE184" s="166">
        <f t="shared" si="330"/>
        <v>1.6422236848641398</v>
      </c>
      <c r="CF184" s="166">
        <f t="shared" si="330"/>
        <v>1.5401016527337663</v>
      </c>
      <c r="CG184" s="166">
        <f t="shared" si="330"/>
        <v>1.3189342275395488</v>
      </c>
      <c r="CH184" s="166">
        <f t="shared" si="330"/>
        <v>1.1815615224265401</v>
      </c>
      <c r="CI184" s="166">
        <f t="shared" ref="CI184:CX184" si="331">IF(ISNUMBER(CI116),"",CI48)</f>
        <v>1.3937221022728894</v>
      </c>
      <c r="CJ184" s="166">
        <f t="shared" si="331"/>
        <v>1.5191208555738396</v>
      </c>
      <c r="CK184" s="166">
        <f t="shared" si="331"/>
        <v>1.8253250360740843</v>
      </c>
      <c r="CL184" s="166">
        <f t="shared" si="331"/>
        <v>1.5997810278573064</v>
      </c>
      <c r="CM184" s="166">
        <f t="shared" si="331"/>
        <v>1.4787341089715607</v>
      </c>
      <c r="CN184" s="166">
        <f t="shared" si="331"/>
        <v>1.4807509586512591</v>
      </c>
      <c r="CO184" s="166">
        <f t="shared" si="331"/>
        <v>1.6271278160742484</v>
      </c>
      <c r="CP184" s="166">
        <f t="shared" si="331"/>
        <v>1.7537349964753814</v>
      </c>
      <c r="CQ184" s="166">
        <f t="shared" si="331"/>
        <v>1.506969951888995</v>
      </c>
      <c r="CR184" s="166">
        <f t="shared" si="331"/>
        <v>1.6918674419288908</v>
      </c>
      <c r="CS184" s="166">
        <f t="shared" si="331"/>
        <v>1.8813074122975324</v>
      </c>
      <c r="CT184" s="166">
        <f t="shared" si="331"/>
        <v>1.8675271697141387</v>
      </c>
      <c r="CU184" s="166">
        <f t="shared" si="331"/>
        <v>1.6216458498023714</v>
      </c>
      <c r="CV184" s="166">
        <f t="shared" si="331"/>
        <v>1.6935828846153846</v>
      </c>
      <c r="CW184" s="166">
        <f t="shared" si="331"/>
        <v>1.7874549603174603</v>
      </c>
      <c r="CX184" s="166">
        <f t="shared" si="331"/>
        <v>3.5594092783505156</v>
      </c>
      <c r="CY184" s="166"/>
      <c r="CZ184" s="166"/>
      <c r="DA184" s="166"/>
      <c r="DB184" s="166"/>
      <c r="DC184" s="166"/>
      <c r="DD184" s="166"/>
      <c r="DE184" s="166"/>
      <c r="DF184" s="166"/>
      <c r="DG184" s="165"/>
      <c r="DH184" s="165"/>
      <c r="DI184" s="162">
        <f t="shared" si="265"/>
        <v>3.5594092783505156</v>
      </c>
      <c r="DJ184" s="162">
        <f t="shared" si="266"/>
        <v>1.1815615224265401</v>
      </c>
      <c r="DK184" s="162">
        <f t="shared" si="311"/>
        <v>1.6965392689355057</v>
      </c>
      <c r="DL184" s="162">
        <f t="shared" si="312"/>
        <v>1.6815699437822944</v>
      </c>
      <c r="DM184" s="162">
        <f t="shared" si="313"/>
        <v>0.35281577849678608</v>
      </c>
    </row>
    <row r="185" spans="1:117" x14ac:dyDescent="0.25">
      <c r="A185" s="161" t="s">
        <v>203</v>
      </c>
      <c r="B185" s="161"/>
      <c r="C185" s="161" t="s">
        <v>204</v>
      </c>
      <c r="D185" s="161" t="s">
        <v>205</v>
      </c>
      <c r="E185" s="163" t="s">
        <v>206</v>
      </c>
      <c r="F185" s="164">
        <v>1849</v>
      </c>
      <c r="G185" s="164">
        <v>1966</v>
      </c>
      <c r="H185" s="161"/>
      <c r="I185" s="165"/>
      <c r="J185" s="165"/>
      <c r="K185" s="165"/>
      <c r="L185" s="165"/>
      <c r="M185" s="165"/>
      <c r="N185" s="165"/>
      <c r="O185" s="165"/>
      <c r="P185" s="165"/>
      <c r="Q185" s="165"/>
      <c r="R185" s="165"/>
      <c r="S185" s="165"/>
      <c r="T185" s="165"/>
      <c r="U185" s="165"/>
      <c r="V185" s="165"/>
      <c r="W185" s="165"/>
      <c r="X185" s="165"/>
      <c r="Y185" s="165"/>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t="str">
        <f t="shared" ref="AY185:BD186" si="332">IF(ISNUMBER(AY117),"",AY49)</f>
        <v/>
      </c>
      <c r="AZ185" s="166" t="str">
        <f t="shared" si="332"/>
        <v/>
      </c>
      <c r="BA185" s="166" t="str">
        <f t="shared" si="332"/>
        <v/>
      </c>
      <c r="BB185" s="166" t="str">
        <f t="shared" si="332"/>
        <v/>
      </c>
      <c r="BC185" s="166" t="str">
        <f t="shared" si="332"/>
        <v/>
      </c>
      <c r="BD185" s="166" t="str">
        <f t="shared" si="332"/>
        <v/>
      </c>
      <c r="BE185" s="166" t="str">
        <f t="shared" si="327"/>
        <v/>
      </c>
      <c r="BF185" s="166" t="str">
        <f t="shared" si="327"/>
        <v/>
      </c>
      <c r="BG185" s="166" t="str">
        <f t="shared" si="327"/>
        <v/>
      </c>
      <c r="BH185" s="166" t="str">
        <f t="shared" ref="BH185:CH185" si="333">IF(ISNUMBER(BH117),"",BH49)</f>
        <v/>
      </c>
      <c r="BI185" s="166" t="str">
        <f t="shared" si="333"/>
        <v/>
      </c>
      <c r="BJ185" s="166">
        <f t="shared" si="333"/>
        <v>0.7321428571428571</v>
      </c>
      <c r="BK185" s="166">
        <f t="shared" si="333"/>
        <v>0.91880161943319849</v>
      </c>
      <c r="BL185" s="166">
        <f t="shared" si="333"/>
        <v>1.459664279319606</v>
      </c>
      <c r="BM185" s="166">
        <f t="shared" si="333"/>
        <v>1.7724378453038672</v>
      </c>
      <c r="BN185" s="166">
        <f t="shared" si="333"/>
        <v>1.8188049450549451</v>
      </c>
      <c r="BO185" s="166">
        <f t="shared" si="333"/>
        <v>1.8105752416014724</v>
      </c>
      <c r="BP185" s="166">
        <f t="shared" si="333"/>
        <v>1.4844831591173053</v>
      </c>
      <c r="BQ185" s="166">
        <f t="shared" si="333"/>
        <v>1.5638780231335436</v>
      </c>
      <c r="BR185" s="166">
        <f t="shared" si="333"/>
        <v>1.674399020058184</v>
      </c>
      <c r="BS185" s="166">
        <f t="shared" si="333"/>
        <v>0.74751037866398296</v>
      </c>
      <c r="BT185" s="166">
        <f t="shared" si="333"/>
        <v>0.37431837837837839</v>
      </c>
      <c r="BU185" s="166">
        <f t="shared" si="333"/>
        <v>0.13793445051384129</v>
      </c>
      <c r="BV185" s="166">
        <f t="shared" si="333"/>
        <v>-0.23141897081413212</v>
      </c>
      <c r="BW185" s="166">
        <f t="shared" si="333"/>
        <v>-4.4171428571428598E-2</v>
      </c>
      <c r="BX185" s="166">
        <f t="shared" si="333"/>
        <v>-1.0301080541933341</v>
      </c>
      <c r="BY185" s="166">
        <f t="shared" si="333"/>
        <v>-1.0886279505432745</v>
      </c>
      <c r="BZ185" s="166">
        <f t="shared" si="333"/>
        <v>-1.5398843278318521</v>
      </c>
      <c r="CA185" s="166">
        <f t="shared" si="333"/>
        <v>-1.4605560330578511</v>
      </c>
      <c r="CB185" s="166">
        <f t="shared" si="333"/>
        <v>-1.1281987577639754</v>
      </c>
      <c r="CC185" s="166">
        <f t="shared" si="333"/>
        <v>-0.15367927157855604</v>
      </c>
      <c r="CD185" s="166">
        <f t="shared" si="333"/>
        <v>0.8558006595822647</v>
      </c>
      <c r="CE185" s="166">
        <f t="shared" si="333"/>
        <v>1.4014376808171458</v>
      </c>
      <c r="CF185" s="166">
        <f t="shared" si="333"/>
        <v>1.7000379843622819</v>
      </c>
      <c r="CG185" s="166">
        <f t="shared" si="333"/>
        <v>2.1412451466893674</v>
      </c>
      <c r="CH185" s="166">
        <f t="shared" si="333"/>
        <v>2.3547352097110568</v>
      </c>
      <c r="CI185" s="166">
        <f t="shared" ref="CI185:CX185" si="334">IF(ISNUMBER(CI117),"",CI49)</f>
        <v>2.0594632935335144</v>
      </c>
      <c r="CJ185" s="166">
        <f t="shared" si="334"/>
        <v>1.77461652028126</v>
      </c>
      <c r="CK185" s="166">
        <f t="shared" si="334"/>
        <v>1.5937570658447477</v>
      </c>
      <c r="CL185" s="166">
        <f t="shared" si="334"/>
        <v>1.5900937860266091</v>
      </c>
      <c r="CM185" s="166">
        <f t="shared" si="334"/>
        <v>1.7710073440754137</v>
      </c>
      <c r="CN185" s="166">
        <f t="shared" si="334"/>
        <v>1.742732590716543</v>
      </c>
      <c r="CO185" s="166">
        <f t="shared" si="334"/>
        <v>1.4483687856059675</v>
      </c>
      <c r="CP185" s="166">
        <f t="shared" si="334"/>
        <v>1.7985801583304033</v>
      </c>
      <c r="CQ185" s="166">
        <f t="shared" si="334"/>
        <v>2.1547073575041438</v>
      </c>
      <c r="CR185" s="166">
        <f t="shared" si="334"/>
        <v>1.9377102627466378</v>
      </c>
      <c r="CS185" s="166">
        <f t="shared" si="334"/>
        <v>2.3816244546167407</v>
      </c>
      <c r="CT185" s="166">
        <f t="shared" si="334"/>
        <v>2.5340535017648151</v>
      </c>
      <c r="CU185" s="166">
        <f t="shared" si="334"/>
        <v>2.3973757650850041</v>
      </c>
      <c r="CV185" s="166">
        <f t="shared" si="334"/>
        <v>1.8647832011555339</v>
      </c>
      <c r="CW185" s="166">
        <f t="shared" si="334"/>
        <v>1.7578804832758577</v>
      </c>
      <c r="CX185" s="166">
        <f t="shared" si="334"/>
        <v>1.8057860780498971</v>
      </c>
      <c r="CY185" s="166">
        <f>IF(ISNUMBER(CY117),"",CY49)</f>
        <v>1.827737030060435</v>
      </c>
      <c r="CZ185" s="166"/>
      <c r="DA185" s="166"/>
      <c r="DB185" s="166"/>
      <c r="DC185" s="166"/>
      <c r="DD185" s="166"/>
      <c r="DE185" s="166"/>
      <c r="DF185" s="166"/>
      <c r="DG185" s="165"/>
      <c r="DH185" s="165"/>
      <c r="DI185" s="162">
        <f t="shared" si="265"/>
        <v>2.5340535017648151</v>
      </c>
      <c r="DJ185" s="162">
        <f t="shared" si="266"/>
        <v>-1.5398843278318521</v>
      </c>
      <c r="DK185" s="162">
        <f t="shared" si="311"/>
        <v>1.1598057086476765</v>
      </c>
      <c r="DL185" s="162">
        <f t="shared" si="312"/>
        <v>1.6340780429514659</v>
      </c>
      <c r="DM185" s="162">
        <f t="shared" si="313"/>
        <v>1.1138207335072117</v>
      </c>
    </row>
    <row r="186" spans="1:117" x14ac:dyDescent="0.25">
      <c r="A186" s="161" t="s">
        <v>207</v>
      </c>
      <c r="B186" s="161"/>
      <c r="C186" s="161" t="s">
        <v>133</v>
      </c>
      <c r="D186" s="161" t="s">
        <v>129</v>
      </c>
      <c r="E186" s="163" t="s">
        <v>208</v>
      </c>
      <c r="F186" s="164">
        <v>1913</v>
      </c>
      <c r="G186" s="164">
        <v>1958</v>
      </c>
      <c r="H186" s="161"/>
      <c r="I186" s="165"/>
      <c r="J186" s="165"/>
      <c r="K186" s="165"/>
      <c r="L186" s="165"/>
      <c r="M186" s="165"/>
      <c r="N186" s="165"/>
      <c r="O186" s="165"/>
      <c r="P186" s="165"/>
      <c r="Q186" s="165"/>
      <c r="R186" s="165"/>
      <c r="S186" s="165"/>
      <c r="T186" s="165"/>
      <c r="U186" s="165"/>
      <c r="V186" s="165"/>
      <c r="W186" s="165"/>
      <c r="X186" s="165"/>
      <c r="Y186" s="165"/>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t="str">
        <f t="shared" si="332"/>
        <v/>
      </c>
      <c r="AZ186" s="166" t="str">
        <f t="shared" si="332"/>
        <v/>
      </c>
      <c r="BA186" s="166" t="str">
        <f t="shared" si="332"/>
        <v/>
      </c>
      <c r="BB186" s="166">
        <f t="shared" si="332"/>
        <v>1.17217153427401</v>
      </c>
      <c r="BC186" s="166">
        <f t="shared" si="332"/>
        <v>1.4332061068702289</v>
      </c>
      <c r="BD186" s="166">
        <f t="shared" si="332"/>
        <v>1.224732461355529</v>
      </c>
      <c r="BE186" s="166">
        <f t="shared" si="327"/>
        <v>1.1451612903225807</v>
      </c>
      <c r="BF186" s="166">
        <f t="shared" si="327"/>
        <v>0.79941897654584226</v>
      </c>
      <c r="BG186" s="166">
        <f t="shared" si="327"/>
        <v>0.73742533936651589</v>
      </c>
      <c r="BH186" s="166">
        <f t="shared" ref="BH186:CH186" si="335">IF(ISNUMBER(BH118),"",BH50)</f>
        <v>0.76239266547406093</v>
      </c>
      <c r="BI186" s="166">
        <f t="shared" si="335"/>
        <v>0.62494904198940071</v>
      </c>
      <c r="BJ186" s="166">
        <f t="shared" si="335"/>
        <v>0.34643628509719215</v>
      </c>
      <c r="BK186" s="166">
        <f t="shared" si="335"/>
        <v>0.38975280373831778</v>
      </c>
      <c r="BL186" s="166">
        <f t="shared" si="335"/>
        <v>0.32873579644475426</v>
      </c>
      <c r="BM186" s="166">
        <f t="shared" si="335"/>
        <v>0.39318670332416888</v>
      </c>
      <c r="BN186" s="166">
        <f t="shared" si="335"/>
        <v>0.66098534971644607</v>
      </c>
      <c r="BO186" s="166">
        <f t="shared" si="335"/>
        <v>0.54251706672539091</v>
      </c>
      <c r="BP186" s="166">
        <f t="shared" si="335"/>
        <v>0.68593510429666615</v>
      </c>
      <c r="BQ186" s="166">
        <f t="shared" si="335"/>
        <v>2.4484104456429181</v>
      </c>
      <c r="BR186" s="166">
        <f t="shared" si="335"/>
        <v>1.6465308192337837</v>
      </c>
      <c r="BS186" s="166">
        <f t="shared" si="335"/>
        <v>1.160105308713214</v>
      </c>
      <c r="BT186" s="166">
        <f t="shared" si="335"/>
        <v>0.78416095640763961</v>
      </c>
      <c r="BU186" s="166">
        <f t="shared" si="335"/>
        <v>0.3943630929017844</v>
      </c>
      <c r="BV186" s="166">
        <f t="shared" si="335"/>
        <v>0.79501195674776459</v>
      </c>
      <c r="BW186" s="166">
        <f t="shared" si="335"/>
        <v>0.83846248595051498</v>
      </c>
      <c r="BX186" s="166">
        <f t="shared" si="335"/>
        <v>0.38673069571865437</v>
      </c>
      <c r="BY186" s="166">
        <f t="shared" si="335"/>
        <v>0.15317162807791251</v>
      </c>
      <c r="BZ186" s="166">
        <f t="shared" si="335"/>
        <v>0.10298858884400028</v>
      </c>
      <c r="CA186" s="166">
        <f t="shared" si="335"/>
        <v>0.15185496078161551</v>
      </c>
      <c r="CB186" s="166">
        <f t="shared" si="335"/>
        <v>0.21336895648152907</v>
      </c>
      <c r="CC186" s="166">
        <f t="shared" si="335"/>
        <v>0.42722865412445732</v>
      </c>
      <c r="CD186" s="166">
        <f t="shared" si="335"/>
        <v>0.46880873607079793</v>
      </c>
      <c r="CE186" s="166">
        <f t="shared" si="335"/>
        <v>0.23189692166847858</v>
      </c>
      <c r="CF186" s="166">
        <f t="shared" si="335"/>
        <v>0.60746865052696297</v>
      </c>
      <c r="CG186" s="166">
        <f t="shared" si="335"/>
        <v>1.4216427963842524</v>
      </c>
      <c r="CH186" s="166">
        <f t="shared" si="335"/>
        <v>1.267430729901067</v>
      </c>
      <c r="CI186" s="166">
        <f t="shared" ref="CI186:CX186" si="336">IF(ISNUMBER(CI118),"",CI50)</f>
        <v>-0.21212658096888504</v>
      </c>
      <c r="CJ186" s="166">
        <f t="shared" si="336"/>
        <v>-0.20500424088210351</v>
      </c>
      <c r="CK186" s="166">
        <f t="shared" si="336"/>
        <v>-0.1776152158010241</v>
      </c>
      <c r="CL186" s="166">
        <f t="shared" si="336"/>
        <v>-6.6699307967942253E-2</v>
      </c>
      <c r="CM186" s="166">
        <f t="shared" si="336"/>
        <v>0.6881899223007637</v>
      </c>
      <c r="CN186" s="166">
        <f t="shared" si="336"/>
        <v>0.6070687383737855</v>
      </c>
      <c r="CO186" s="166">
        <f t="shared" si="336"/>
        <v>0.48032731424705039</v>
      </c>
      <c r="CP186" s="166">
        <f t="shared" si="336"/>
        <v>1.7017537765767143</v>
      </c>
      <c r="CQ186" s="166">
        <f t="shared" si="336"/>
        <v>2.2433721666158783</v>
      </c>
      <c r="CR186" s="166">
        <f t="shared" si="336"/>
        <v>1.852559741588502</v>
      </c>
      <c r="CS186" s="166">
        <f t="shared" si="336"/>
        <v>1.4714621441062192</v>
      </c>
      <c r="CT186" s="166">
        <f t="shared" si="336"/>
        <v>1.3637638003691708</v>
      </c>
      <c r="CU186" s="166">
        <f t="shared" si="336"/>
        <v>2.9343037102244427</v>
      </c>
      <c r="CV186" s="166">
        <f t="shared" si="336"/>
        <v>4.4720392288952775</v>
      </c>
      <c r="CW186" s="166">
        <f t="shared" si="336"/>
        <v>5.6266108671153594</v>
      </c>
      <c r="CX186" s="166">
        <f t="shared" si="336"/>
        <v>5.5466818629661176</v>
      </c>
      <c r="CY186" s="166">
        <f>IF(ISNUMBER(CY118),"",CY50)</f>
        <v>4.7314860105907792</v>
      </c>
      <c r="CZ186" s="166"/>
      <c r="DA186" s="166"/>
      <c r="DB186" s="166"/>
      <c r="DC186" s="166"/>
      <c r="DD186" s="166"/>
      <c r="DE186" s="166"/>
      <c r="DF186" s="166"/>
      <c r="DG186" s="165"/>
      <c r="DH186" s="165"/>
      <c r="DI186" s="162">
        <f t="shared" si="265"/>
        <v>5.6266108671153594</v>
      </c>
      <c r="DJ186" s="162">
        <f t="shared" si="266"/>
        <v>-0.21212658096888504</v>
      </c>
      <c r="DK186" s="162">
        <f t="shared" si="311"/>
        <v>1.1560963369613713</v>
      </c>
      <c r="DL186" s="162">
        <f t="shared" si="312"/>
        <v>0.71280763083363974</v>
      </c>
      <c r="DM186" s="162">
        <f t="shared" si="313"/>
        <v>1.342882087944743</v>
      </c>
    </row>
    <row r="187" spans="1:117" x14ac:dyDescent="0.25">
      <c r="A187" s="161" t="s">
        <v>209</v>
      </c>
      <c r="B187" s="161"/>
      <c r="C187" s="161" t="s">
        <v>210</v>
      </c>
      <c r="D187" s="161" t="s">
        <v>211</v>
      </c>
      <c r="E187" s="163" t="s">
        <v>212</v>
      </c>
      <c r="F187" s="164">
        <v>1970</v>
      </c>
      <c r="G187" s="164">
        <v>1974</v>
      </c>
      <c r="H187" s="161"/>
      <c r="I187" s="165"/>
      <c r="J187" s="165"/>
      <c r="K187" s="165"/>
      <c r="L187" s="165"/>
      <c r="M187" s="165"/>
      <c r="N187" s="165"/>
      <c r="O187" s="165"/>
      <c r="P187" s="165"/>
      <c r="Q187" s="165"/>
      <c r="R187" s="165"/>
      <c r="S187" s="165"/>
      <c r="T187" s="165"/>
      <c r="U187" s="165"/>
      <c r="V187" s="165"/>
      <c r="W187" s="165"/>
      <c r="X187" s="165"/>
      <c r="Y187" s="165"/>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t="str">
        <f t="shared" ref="BM187:CH187" si="337">IF(ISNUMBER(BM119),"",BM51)</f>
        <v/>
      </c>
      <c r="BN187" s="166" t="str">
        <f t="shared" si="337"/>
        <v/>
      </c>
      <c r="BO187" s="166" t="str">
        <f t="shared" si="337"/>
        <v/>
      </c>
      <c r="BP187" s="166" t="str">
        <f t="shared" si="337"/>
        <v/>
      </c>
      <c r="BQ187" s="166" t="str">
        <f t="shared" si="337"/>
        <v/>
      </c>
      <c r="BR187" s="166">
        <f t="shared" si="337"/>
        <v>1.1218522903568222</v>
      </c>
      <c r="BS187" s="166">
        <f t="shared" si="337"/>
        <v>1.0729319567110338</v>
      </c>
      <c r="BT187" s="166">
        <f t="shared" si="337"/>
        <v>1.213575972703071</v>
      </c>
      <c r="BU187" s="166">
        <f t="shared" si="337"/>
        <v>0.68835274166195581</v>
      </c>
      <c r="BV187" s="166">
        <f t="shared" si="337"/>
        <v>1.2982560100646359</v>
      </c>
      <c r="BW187" s="166">
        <f t="shared" si="337"/>
        <v>1.7377722266692428</v>
      </c>
      <c r="BX187" s="166">
        <f t="shared" si="337"/>
        <v>1.6234903231914311</v>
      </c>
      <c r="BY187" s="166">
        <f t="shared" si="337"/>
        <v>1.5745761732017169</v>
      </c>
      <c r="BZ187" s="166">
        <f t="shared" si="337"/>
        <v>2.2601709044445606</v>
      </c>
      <c r="CA187" s="166">
        <f t="shared" si="337"/>
        <v>2.1582933731624876</v>
      </c>
      <c r="CB187" s="166">
        <f t="shared" si="337"/>
        <v>2.20710251913688</v>
      </c>
      <c r="CC187" s="166">
        <f t="shared" si="337"/>
        <v>1.8772242246377844</v>
      </c>
      <c r="CD187" s="166">
        <f t="shared" si="337"/>
        <v>2.8600447136159639</v>
      </c>
      <c r="CE187" s="166">
        <f t="shared" si="337"/>
        <v>2.2897421383387941</v>
      </c>
      <c r="CF187" s="166">
        <f t="shared" si="337"/>
        <v>2.2749140544293724</v>
      </c>
      <c r="CG187" s="166">
        <f t="shared" si="337"/>
        <v>2.8475570812709563</v>
      </c>
      <c r="CH187" s="166">
        <f t="shared" si="337"/>
        <v>3.2336093880106636</v>
      </c>
      <c r="CI187" s="166">
        <f t="shared" ref="CI187:CX187" si="338">IF(ISNUMBER(CI119),"",CI51)</f>
        <v>3.075069704000374</v>
      </c>
      <c r="CJ187" s="166">
        <f t="shared" si="338"/>
        <v>2.526856528672488</v>
      </c>
      <c r="CK187" s="166">
        <f t="shared" si="338"/>
        <v>2.140710742128177</v>
      </c>
      <c r="CL187" s="166">
        <f t="shared" si="338"/>
        <v>2.3772909171489651</v>
      </c>
      <c r="CM187" s="166">
        <f t="shared" si="338"/>
        <v>2.3896049399354329</v>
      </c>
      <c r="CN187" s="166">
        <f t="shared" si="338"/>
        <v>2.3185556709643911</v>
      </c>
      <c r="CO187" s="166">
        <f t="shared" si="338"/>
        <v>2.0313243551604292</v>
      </c>
      <c r="CP187" s="166">
        <f t="shared" si="338"/>
        <v>2.9034309663564395</v>
      </c>
      <c r="CQ187" s="166">
        <f t="shared" si="338"/>
        <v>2.3039062499999998</v>
      </c>
      <c r="CR187" s="166">
        <f t="shared" si="338"/>
        <v>2.115135540304192</v>
      </c>
      <c r="CS187" s="166">
        <f t="shared" si="338"/>
        <v>2.1073854378510819</v>
      </c>
      <c r="CT187" s="166">
        <f t="shared" si="338"/>
        <v>3.1222467806600043</v>
      </c>
      <c r="CU187" s="166">
        <f t="shared" si="338"/>
        <v>2.7477894134318603</v>
      </c>
      <c r="CV187" s="166">
        <f t="shared" si="338"/>
        <v>3.1852857148291722</v>
      </c>
      <c r="CW187" s="166">
        <f t="shared" si="338"/>
        <v>2.6518918368526347</v>
      </c>
      <c r="CX187" s="166">
        <f t="shared" si="338"/>
        <v>2.9962082324651247</v>
      </c>
      <c r="CY187" s="166">
        <f>IF(ISNUMBER(CY119),"",CY51)</f>
        <v>2.1736551481574913</v>
      </c>
      <c r="CZ187" s="166"/>
      <c r="DA187" s="166"/>
      <c r="DB187" s="166"/>
      <c r="DC187" s="166"/>
      <c r="DD187" s="166"/>
      <c r="DE187" s="166"/>
      <c r="DF187" s="166"/>
      <c r="DG187" s="165"/>
      <c r="DH187" s="165"/>
      <c r="DI187" s="162">
        <f t="shared" ref="DI187:DI207" si="339">MAX($I187:$DG187)</f>
        <v>3.2336093880106636</v>
      </c>
      <c r="DJ187" s="162">
        <f t="shared" ref="DJ187:DJ207" si="340">MIN($I187:$DG187)</f>
        <v>0.68835274166195581</v>
      </c>
      <c r="DK187" s="162">
        <f t="shared" si="311"/>
        <v>2.2207592432507544</v>
      </c>
      <c r="DL187" s="162">
        <f t="shared" si="312"/>
        <v>2.2675424794369663</v>
      </c>
      <c r="DM187" s="162">
        <f t="shared" si="313"/>
        <v>0.64032806784483298</v>
      </c>
    </row>
    <row r="188" spans="1:117" x14ac:dyDescent="0.25">
      <c r="A188" s="161" t="s">
        <v>213</v>
      </c>
      <c r="B188" s="161"/>
      <c r="C188" s="161" t="s">
        <v>214</v>
      </c>
      <c r="D188" s="161" t="s">
        <v>215</v>
      </c>
      <c r="E188" s="161" t="s">
        <v>216</v>
      </c>
      <c r="F188" s="164">
        <v>1903</v>
      </c>
      <c r="G188" s="164">
        <v>1915</v>
      </c>
      <c r="H188" s="161"/>
      <c r="I188" s="165"/>
      <c r="J188" s="165"/>
      <c r="K188" s="165"/>
      <c r="L188" s="165"/>
      <c r="M188" s="165"/>
      <c r="N188" s="165"/>
      <c r="O188" s="165"/>
      <c r="P188" s="165"/>
      <c r="Q188" s="165"/>
      <c r="R188" s="165"/>
      <c r="S188" s="165"/>
      <c r="T188" s="165"/>
      <c r="U188" s="165"/>
      <c r="V188" s="165"/>
      <c r="W188" s="165"/>
      <c r="X188" s="165"/>
      <c r="Y188" s="165"/>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f t="shared" ref="BF188:BL188" si="341">IF(ISNUMBER(BF120),"",BF52)</f>
        <v>0.13033706533973105</v>
      </c>
      <c r="BG188" s="166">
        <f t="shared" si="341"/>
        <v>0.17825947540563072</v>
      </c>
      <c r="BH188" s="166">
        <f t="shared" si="341"/>
        <v>0.1867960996999769</v>
      </c>
      <c r="BI188" s="166">
        <f t="shared" si="341"/>
        <v>0.13564980503178248</v>
      </c>
      <c r="BJ188" s="166">
        <f t="shared" si="341"/>
        <v>-9.082655882474315E-2</v>
      </c>
      <c r="BK188" s="166">
        <f t="shared" si="341"/>
        <v>-0.15027406778352506</v>
      </c>
      <c r="BL188" s="166">
        <f t="shared" si="341"/>
        <v>-0.27430661383724469</v>
      </c>
      <c r="BM188" s="166">
        <f t="shared" ref="BM188:CH188" si="342">IF(ISNUMBER(BM120),"",BM52)</f>
        <v>-0.19272166538164995</v>
      </c>
      <c r="BN188" s="166">
        <f t="shared" si="342"/>
        <v>-9.6050716524854446E-2</v>
      </c>
      <c r="BO188" s="166">
        <f t="shared" si="342"/>
        <v>0.22408853875248988</v>
      </c>
      <c r="BP188" s="166">
        <f t="shared" si="342"/>
        <v>1.0080760519728214</v>
      </c>
      <c r="BQ188" s="166">
        <f t="shared" si="342"/>
        <v>1.153705327953817</v>
      </c>
      <c r="BR188" s="166">
        <f t="shared" si="342"/>
        <v>0.45168807468238931</v>
      </c>
      <c r="BS188" s="166">
        <f t="shared" si="342"/>
        <v>0.48583127356252964</v>
      </c>
      <c r="BT188" s="166">
        <f t="shared" si="342"/>
        <v>0.62550296933704996</v>
      </c>
      <c r="BU188" s="166">
        <f t="shared" si="342"/>
        <v>0.40273474665170406</v>
      </c>
      <c r="BV188" s="166">
        <f t="shared" si="342"/>
        <v>0.18972893024613172</v>
      </c>
      <c r="BW188" s="166">
        <f t="shared" si="342"/>
        <v>-2.9214822156540036E-2</v>
      </c>
      <c r="BX188" s="166">
        <f t="shared" si="342"/>
        <v>-0.40508515488802471</v>
      </c>
      <c r="BY188" s="166">
        <f t="shared" si="342"/>
        <v>-0.95184422583187156</v>
      </c>
      <c r="BZ188" s="166">
        <f t="shared" si="342"/>
        <v>-1.3351418783365634</v>
      </c>
      <c r="CA188" s="166">
        <f t="shared" si="342"/>
        <v>-1.2362167182832695</v>
      </c>
      <c r="CB188" s="166">
        <f t="shared" si="342"/>
        <v>-1.4552491726453609</v>
      </c>
      <c r="CC188" s="166">
        <f t="shared" si="342"/>
        <v>-1.5347458333614976</v>
      </c>
      <c r="CD188" s="166">
        <f t="shared" si="342"/>
        <v>-1.7442292712647403</v>
      </c>
      <c r="CE188" s="166">
        <f t="shared" si="342"/>
        <v>-1.3925878199647526</v>
      </c>
      <c r="CF188" s="166">
        <f t="shared" si="342"/>
        <v>-0.93727681567995691</v>
      </c>
      <c r="CG188" s="166">
        <f t="shared" si="342"/>
        <v>-1.0249592019837375</v>
      </c>
      <c r="CH188" s="166">
        <f t="shared" si="342"/>
        <v>-0.44232070674738894</v>
      </c>
      <c r="CI188" s="166">
        <f t="shared" ref="CI188:CX188" si="343">IF(ISNUMBER(CI120),"",CI52)</f>
        <v>-7.5731508385583873E-2</v>
      </c>
      <c r="CJ188" s="166">
        <f t="shared" si="343"/>
        <v>0.27420238151121124</v>
      </c>
      <c r="CK188" s="166">
        <f t="shared" si="343"/>
        <v>0.43721263292364654</v>
      </c>
      <c r="CL188" s="166">
        <f t="shared" si="343"/>
        <v>0.48440101108103961</v>
      </c>
      <c r="CM188" s="166">
        <f t="shared" si="343"/>
        <v>0.85925380775630378</v>
      </c>
      <c r="CN188" s="166">
        <f t="shared" si="343"/>
        <v>0.65136563235093914</v>
      </c>
      <c r="CO188" s="166">
        <f t="shared" si="343"/>
        <v>0.75235117002453256</v>
      </c>
      <c r="CP188" s="166">
        <f t="shared" si="343"/>
        <v>0.95473219322262437</v>
      </c>
      <c r="CQ188" s="166">
        <f t="shared" si="343"/>
        <v>1.1832149625405146</v>
      </c>
      <c r="CR188" s="166">
        <f t="shared" si="343"/>
        <v>1.183857009617296</v>
      </c>
      <c r="CS188" s="166">
        <f t="shared" si="343"/>
        <v>1.27020567433542</v>
      </c>
      <c r="CT188" s="166">
        <f t="shared" si="343"/>
        <v>1.3542761899136313</v>
      </c>
      <c r="CU188" s="166">
        <f t="shared" si="343"/>
        <v>1.3674224257128083</v>
      </c>
      <c r="CV188" s="166">
        <f t="shared" si="343"/>
        <v>1.6192808779093157</v>
      </c>
      <c r="CW188" s="166">
        <f t="shared" si="343"/>
        <v>1.3648384828940849</v>
      </c>
      <c r="CX188" s="166">
        <f t="shared" si="343"/>
        <v>1.1342914092923324</v>
      </c>
      <c r="CY188" s="166">
        <f>IF(ISNUMBER(CY120),"",CY52)</f>
        <v>1.2617858276763982</v>
      </c>
      <c r="CZ188" s="166"/>
      <c r="DA188" s="166"/>
      <c r="DB188" s="166"/>
      <c r="DC188" s="166"/>
      <c r="DD188" s="166"/>
      <c r="DE188" s="166"/>
      <c r="DF188" s="166"/>
      <c r="DG188" s="165"/>
      <c r="DH188" s="165"/>
      <c r="DI188" s="162">
        <f t="shared" si="339"/>
        <v>1.6192808779093157</v>
      </c>
      <c r="DJ188" s="162">
        <f t="shared" si="340"/>
        <v>-1.7442292712647403</v>
      </c>
      <c r="DK188" s="162">
        <f t="shared" si="311"/>
        <v>0.17296320207645316</v>
      </c>
      <c r="DL188" s="162">
        <f t="shared" si="312"/>
        <v>0.2069087344993108</v>
      </c>
      <c r="DM188" s="162">
        <f t="shared" si="313"/>
        <v>0.89559190165905733</v>
      </c>
    </row>
    <row r="189" spans="1:117" x14ac:dyDescent="0.25">
      <c r="A189" s="161" t="s">
        <v>217</v>
      </c>
      <c r="B189" s="161"/>
      <c r="C189" s="161" t="s">
        <v>218</v>
      </c>
      <c r="D189" s="161" t="s">
        <v>219</v>
      </c>
      <c r="E189" s="161" t="s">
        <v>220</v>
      </c>
      <c r="F189" s="164">
        <v>1923</v>
      </c>
      <c r="G189" s="164">
        <v>1941</v>
      </c>
      <c r="H189" s="161"/>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c r="AZ189" s="165"/>
      <c r="BA189" s="165"/>
      <c r="BB189" s="165"/>
      <c r="BC189" s="165"/>
      <c r="BD189" s="165"/>
      <c r="BE189" s="165"/>
      <c r="BF189" s="165"/>
      <c r="BG189" s="165"/>
      <c r="BH189" s="165"/>
      <c r="BI189" s="165"/>
      <c r="BJ189" s="165"/>
      <c r="BK189" s="165"/>
      <c r="BL189" s="165"/>
      <c r="BM189" s="165"/>
      <c r="BN189" s="165"/>
      <c r="BO189" s="165"/>
      <c r="BP189" s="165"/>
      <c r="BQ189" s="165"/>
      <c r="BR189" s="165"/>
      <c r="BS189" s="165"/>
      <c r="BT189" s="165"/>
      <c r="BU189" s="165"/>
      <c r="BV189" s="165"/>
      <c r="BW189" s="165"/>
      <c r="BX189" s="165"/>
      <c r="BY189" s="165"/>
      <c r="BZ189" s="165"/>
      <c r="CA189" s="165"/>
      <c r="CB189" s="165"/>
      <c r="CC189" s="165"/>
      <c r="CD189" s="165"/>
      <c r="CE189" s="165"/>
      <c r="CF189" s="165"/>
      <c r="CG189" s="165"/>
      <c r="CH189" s="165"/>
      <c r="CI189" s="165"/>
      <c r="CJ189" s="165"/>
      <c r="CK189" s="165"/>
      <c r="CL189" s="165"/>
      <c r="CM189" s="165"/>
      <c r="CN189" s="165"/>
      <c r="CO189" s="165"/>
      <c r="CP189" s="165"/>
      <c r="CQ189" s="165"/>
      <c r="CR189" s="165"/>
      <c r="CS189" s="165"/>
      <c r="CT189" s="165"/>
      <c r="CU189" s="165"/>
      <c r="CV189" s="165"/>
      <c r="CW189" s="165"/>
      <c r="CX189" s="165"/>
      <c r="CY189" s="165"/>
      <c r="CZ189" s="165"/>
      <c r="DA189" s="165"/>
      <c r="DB189" s="165"/>
      <c r="DC189" s="165"/>
      <c r="DD189" s="165"/>
      <c r="DE189" s="165"/>
      <c r="DF189" s="165"/>
      <c r="DG189" s="165"/>
      <c r="DH189" s="165"/>
      <c r="DI189" s="162"/>
      <c r="DJ189" s="162"/>
      <c r="DK189" s="162"/>
      <c r="DL189" s="162"/>
      <c r="DM189" s="162"/>
    </row>
    <row r="190" spans="1:117" x14ac:dyDescent="0.25">
      <c r="A190" s="161" t="s">
        <v>221</v>
      </c>
      <c r="B190" s="161"/>
      <c r="C190" s="161" t="s">
        <v>218</v>
      </c>
      <c r="D190" s="161" t="s">
        <v>222</v>
      </c>
      <c r="E190" s="163" t="s">
        <v>223</v>
      </c>
      <c r="F190" s="164">
        <v>1945</v>
      </c>
      <c r="G190" s="164">
        <v>1948</v>
      </c>
      <c r="H190" s="161"/>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5"/>
      <c r="AY190" s="167"/>
      <c r="AZ190" s="167"/>
      <c r="BA190" s="167"/>
      <c r="BB190" s="167"/>
      <c r="BC190" s="167"/>
      <c r="BD190" s="167"/>
      <c r="BE190" s="167"/>
      <c r="BF190" s="167"/>
      <c r="BG190" s="167"/>
      <c r="BH190" s="167"/>
      <c r="BI190" s="167"/>
      <c r="BJ190" s="167"/>
      <c r="BK190" s="167"/>
      <c r="BL190" s="167"/>
      <c r="BM190" s="167"/>
      <c r="BN190" s="167"/>
      <c r="BO190" s="167"/>
      <c r="BP190" s="167"/>
      <c r="BQ190" s="167"/>
      <c r="BR190" s="167"/>
      <c r="BS190" s="167"/>
      <c r="BT190" s="167"/>
      <c r="BU190" s="167"/>
      <c r="BV190" s="167"/>
      <c r="BW190" s="167"/>
      <c r="BX190" s="167"/>
      <c r="BY190" s="167"/>
      <c r="BZ190" s="167"/>
      <c r="CA190" s="167"/>
      <c r="CB190" s="167"/>
      <c r="CC190" s="167"/>
      <c r="CD190" s="167"/>
      <c r="CE190" s="167"/>
      <c r="CF190" s="167"/>
      <c r="CG190" s="167"/>
      <c r="CH190" s="167"/>
      <c r="CI190" s="167"/>
      <c r="CJ190" s="167"/>
      <c r="CK190" s="167"/>
      <c r="CL190" s="167"/>
      <c r="CM190" s="167"/>
      <c r="CN190" s="167"/>
      <c r="CO190" s="167"/>
      <c r="CP190" s="167"/>
      <c r="CQ190" s="167"/>
      <c r="CR190" s="167"/>
      <c r="CS190" s="167"/>
      <c r="CT190" s="167"/>
      <c r="CU190" s="167"/>
      <c r="CV190" s="167"/>
      <c r="CW190" s="167"/>
      <c r="CX190" s="167"/>
      <c r="CY190" s="167"/>
      <c r="CZ190" s="167"/>
      <c r="DA190" s="167"/>
      <c r="DB190" s="167"/>
      <c r="DC190" s="167"/>
      <c r="DD190" s="167"/>
      <c r="DE190" s="167"/>
      <c r="DF190" s="167"/>
      <c r="DG190" s="165"/>
      <c r="DH190" s="165"/>
      <c r="DI190" s="162"/>
      <c r="DJ190" s="162"/>
      <c r="DK190" s="162"/>
      <c r="DL190" s="162"/>
      <c r="DM190" s="162"/>
    </row>
    <row r="191" spans="1:117" x14ac:dyDescent="0.25">
      <c r="A191" s="161" t="s">
        <v>224</v>
      </c>
      <c r="B191" s="161"/>
      <c r="C191" s="161" t="s">
        <v>225</v>
      </c>
      <c r="D191" s="161" t="s">
        <v>226</v>
      </c>
      <c r="E191" s="163" t="s">
        <v>227</v>
      </c>
      <c r="F191" s="164">
        <v>1966</v>
      </c>
      <c r="G191" s="164">
        <v>1972</v>
      </c>
      <c r="H191" s="161"/>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5"/>
      <c r="AY191" s="167"/>
      <c r="AZ191" s="167"/>
      <c r="BA191" s="167"/>
      <c r="BB191" s="167"/>
      <c r="BC191" s="167"/>
      <c r="BD191" s="167"/>
      <c r="BE191" s="167"/>
      <c r="BF191" s="167"/>
      <c r="BG191" s="167"/>
      <c r="BH191" s="167"/>
      <c r="BI191" s="167" t="str">
        <f t="shared" ref="BI191:CY191" si="344">IF(ISNUMBER(BI123),"",BI55)</f>
        <v/>
      </c>
      <c r="BJ191" s="167" t="str">
        <f t="shared" si="344"/>
        <v/>
      </c>
      <c r="BK191" s="167" t="str">
        <f t="shared" si="344"/>
        <v/>
      </c>
      <c r="BL191" s="167" t="str">
        <f t="shared" si="344"/>
        <v/>
      </c>
      <c r="BM191" s="167" t="str">
        <f t="shared" si="344"/>
        <v/>
      </c>
      <c r="BN191" s="167" t="str">
        <f t="shared" si="344"/>
        <v/>
      </c>
      <c r="BO191" s="167" t="str">
        <f t="shared" si="344"/>
        <v/>
      </c>
      <c r="BP191" s="167">
        <f t="shared" si="344"/>
        <v>1.2721254084331726</v>
      </c>
      <c r="BQ191" s="167">
        <f t="shared" si="344"/>
        <v>1.5046631848219996</v>
      </c>
      <c r="BR191" s="167">
        <f t="shared" si="344"/>
        <v>1.3983878551756566</v>
      </c>
      <c r="BS191" s="167">
        <f t="shared" si="344"/>
        <v>1.2671400873648067</v>
      </c>
      <c r="BT191" s="167">
        <f t="shared" si="344"/>
        <v>1.1521820491690702</v>
      </c>
      <c r="BU191" s="167">
        <f t="shared" si="344"/>
        <v>1.1020995917101659</v>
      </c>
      <c r="BV191" s="167">
        <f t="shared" si="344"/>
        <v>1.1266626176738537</v>
      </c>
      <c r="BW191" s="167">
        <f t="shared" si="344"/>
        <v>1.1452275355065835</v>
      </c>
      <c r="BX191" s="167">
        <f t="shared" si="344"/>
        <v>1.2044111855061048</v>
      </c>
      <c r="BY191" s="167">
        <f t="shared" si="344"/>
        <v>1.1569732780934701</v>
      </c>
      <c r="BZ191" s="167">
        <f t="shared" si="344"/>
        <v>1.1536076219580704</v>
      </c>
      <c r="CA191" s="167">
        <f t="shared" si="344"/>
        <v>1.1357476116418574</v>
      </c>
      <c r="CB191" s="167">
        <f t="shared" si="344"/>
        <v>1.3579551542052499</v>
      </c>
      <c r="CC191" s="167">
        <f t="shared" si="344"/>
        <v>1.3138921591711796</v>
      </c>
      <c r="CD191" s="167">
        <f t="shared" si="344"/>
        <v>1.4193090812376252</v>
      </c>
      <c r="CE191" s="167">
        <f t="shared" si="344"/>
        <v>1.2178432249823306</v>
      </c>
      <c r="CF191" s="167">
        <f t="shared" si="344"/>
        <v>1.1885760376254608</v>
      </c>
      <c r="CG191" s="167">
        <f t="shared" si="344"/>
        <v>1.2769628810482609</v>
      </c>
      <c r="CH191" s="167">
        <f t="shared" si="344"/>
        <v>1.3344948816047977</v>
      </c>
      <c r="CI191" s="167">
        <f t="shared" si="344"/>
        <v>1.2643760244624866</v>
      </c>
      <c r="CJ191" s="167">
        <f t="shared" si="344"/>
        <v>1.2435430615426948</v>
      </c>
      <c r="CK191" s="167">
        <f t="shared" si="344"/>
        <v>1.2665336289726532</v>
      </c>
      <c r="CL191" s="167">
        <f t="shared" si="344"/>
        <v>1.3552505630630631</v>
      </c>
      <c r="CM191" s="167">
        <f t="shared" si="344"/>
        <v>1.1833068010966656</v>
      </c>
      <c r="CN191" s="167">
        <f t="shared" si="344"/>
        <v>1.2413811174715794</v>
      </c>
      <c r="CO191" s="167">
        <f t="shared" si="344"/>
        <v>1.5316713592992337</v>
      </c>
      <c r="CP191" s="167">
        <f t="shared" si="344"/>
        <v>1.6825285031902657</v>
      </c>
      <c r="CQ191" s="167">
        <f t="shared" si="344"/>
        <v>1.4092640381537254</v>
      </c>
      <c r="CR191" s="167">
        <f t="shared" si="344"/>
        <v>1.4002247138382271</v>
      </c>
      <c r="CS191" s="167">
        <f t="shared" si="344"/>
        <v>1.4318908690428513</v>
      </c>
      <c r="CT191" s="167">
        <f t="shared" si="344"/>
        <v>2.343701414159022</v>
      </c>
      <c r="CU191" s="167">
        <f t="shared" si="344"/>
        <v>2.0670167325778475</v>
      </c>
      <c r="CV191" s="167">
        <f t="shared" si="344"/>
        <v>2.0205542291330851</v>
      </c>
      <c r="CW191" s="167">
        <f t="shared" si="344"/>
        <v>1.9502718627431661</v>
      </c>
      <c r="CX191" s="167">
        <f t="shared" si="344"/>
        <v>1.1380074883626796</v>
      </c>
      <c r="CY191" s="167">
        <f t="shared" si="344"/>
        <v>1.5297633041895125</v>
      </c>
      <c r="CZ191" s="167"/>
      <c r="DA191" s="167"/>
      <c r="DB191" s="167"/>
      <c r="DC191" s="167"/>
      <c r="DD191" s="167"/>
      <c r="DE191" s="167"/>
      <c r="DF191" s="167"/>
      <c r="DG191" s="165"/>
      <c r="DH191" s="165"/>
      <c r="DI191" s="162">
        <f t="shared" si="339"/>
        <v>2.343701414159022</v>
      </c>
      <c r="DJ191" s="162">
        <f t="shared" si="340"/>
        <v>1.1020995917101659</v>
      </c>
      <c r="DK191" s="162">
        <f t="shared" si="311"/>
        <v>1.382987421061902</v>
      </c>
      <c r="DL191" s="162">
        <f t="shared" si="312"/>
        <v>1.2745441447407169</v>
      </c>
      <c r="DM191" s="162">
        <f t="shared" si="313"/>
        <v>0.28872125819129918</v>
      </c>
    </row>
    <row r="192" spans="1:117" x14ac:dyDescent="0.25">
      <c r="A192" s="161" t="s">
        <v>228</v>
      </c>
      <c r="B192" s="161" t="s">
        <v>229</v>
      </c>
      <c r="C192" s="161" t="s">
        <v>230</v>
      </c>
      <c r="D192" s="161" t="s">
        <v>231</v>
      </c>
      <c r="E192" s="163" t="s">
        <v>232</v>
      </c>
      <c r="F192" s="164">
        <v>1921</v>
      </c>
      <c r="G192" s="164">
        <v>1958</v>
      </c>
      <c r="H192" s="161"/>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7"/>
      <c r="AZ192" s="167"/>
      <c r="BA192" s="167"/>
      <c r="BB192" s="167"/>
      <c r="BC192" s="167"/>
      <c r="BD192" s="167"/>
      <c r="BE192" s="167"/>
      <c r="BF192" s="167"/>
      <c r="BG192" s="167"/>
      <c r="BH192" s="167"/>
      <c r="BI192" s="167"/>
      <c r="BJ192" s="167">
        <f t="shared" ref="BJ192:CZ192" si="345">IF(ISNUMBER(BJ124),"",BJ56)</f>
        <v>4.6315789473684212</v>
      </c>
      <c r="BK192" s="167">
        <f t="shared" si="345"/>
        <v>4.6438356164383565</v>
      </c>
      <c r="BL192" s="167">
        <f t="shared" si="345"/>
        <v>6.5232558139534893</v>
      </c>
      <c r="BM192" s="167">
        <f t="shared" si="345"/>
        <v>7.1237113402061851</v>
      </c>
      <c r="BN192" s="167">
        <f t="shared" si="345"/>
        <v>7.9442260869565215</v>
      </c>
      <c r="BO192" s="167">
        <f t="shared" si="345"/>
        <v>4.3952031249999992</v>
      </c>
      <c r="BP192" s="167">
        <f t="shared" si="345"/>
        <v>2.8890194805194804</v>
      </c>
      <c r="BQ192" s="167">
        <f t="shared" si="345"/>
        <v>3.4849829545454551</v>
      </c>
      <c r="BR192" s="167">
        <f t="shared" si="345"/>
        <v>-1.5116171875</v>
      </c>
      <c r="BS192" s="167">
        <f t="shared" si="345"/>
        <v>-3.2247107438016527</v>
      </c>
      <c r="BT192" s="167">
        <f t="shared" si="345"/>
        <v>-1.046916030534351</v>
      </c>
      <c r="BU192" s="167">
        <f t="shared" si="345"/>
        <v>-4.1769136904761899</v>
      </c>
      <c r="BV192" s="167">
        <f t="shared" si="345"/>
        <v>-6.8222076372315037</v>
      </c>
      <c r="BW192" s="167">
        <f t="shared" si="345"/>
        <v>-1.0866488970588235</v>
      </c>
      <c r="BX192" s="167">
        <f t="shared" si="345"/>
        <v>-1.2752395592436403</v>
      </c>
      <c r="BY192" s="167">
        <f t="shared" si="345"/>
        <v>-1.0589267625728216</v>
      </c>
      <c r="BZ192" s="167">
        <f t="shared" si="345"/>
        <v>-1.357564061669325</v>
      </c>
      <c r="CA192" s="167">
        <f t="shared" si="345"/>
        <v>-1.4443932327389117</v>
      </c>
      <c r="CB192" s="167">
        <f t="shared" si="345"/>
        <v>-1.7875647668393752E-2</v>
      </c>
      <c r="CC192" s="167">
        <f t="shared" si="345"/>
        <v>0.55093056346044378</v>
      </c>
      <c r="CD192" s="167">
        <f t="shared" si="345"/>
        <v>1.1072008917513005</v>
      </c>
      <c r="CE192" s="167">
        <f t="shared" si="345"/>
        <v>1.7933030375508252</v>
      </c>
      <c r="CF192" s="167">
        <f t="shared" si="345"/>
        <v>1.8964828477848648</v>
      </c>
      <c r="CG192" s="167">
        <f t="shared" si="345"/>
        <v>1.6133315974187703</v>
      </c>
      <c r="CH192" s="167">
        <f t="shared" si="345"/>
        <v>1.9391214742384355</v>
      </c>
      <c r="CI192" s="167">
        <f t="shared" si="345"/>
        <v>2.0852907252330541</v>
      </c>
      <c r="CJ192" s="167">
        <f t="shared" si="345"/>
        <v>1.8591232618025748</v>
      </c>
      <c r="CK192" s="167">
        <f t="shared" si="345"/>
        <v>1.7519023456995511</v>
      </c>
      <c r="CL192" s="167">
        <f t="shared" si="345"/>
        <v>1.830718157181572</v>
      </c>
      <c r="CM192" s="167">
        <f t="shared" si="345"/>
        <v>1.7323350535926956</v>
      </c>
      <c r="CN192" s="167">
        <f t="shared" si="345"/>
        <v>1.7105813617682992</v>
      </c>
      <c r="CO192" s="167">
        <f t="shared" si="345"/>
        <v>3.2955102333196891</v>
      </c>
      <c r="CP192" s="167">
        <f t="shared" si="345"/>
        <v>2.8086481200472093</v>
      </c>
      <c r="CQ192" s="167">
        <f t="shared" si="345"/>
        <v>2.4373164910105398</v>
      </c>
      <c r="CR192" s="167">
        <f t="shared" si="345"/>
        <v>2.4789325732899021</v>
      </c>
      <c r="CS192" s="167">
        <f t="shared" si="345"/>
        <v>2.2895761679079216</v>
      </c>
      <c r="CT192" s="167">
        <f t="shared" si="345"/>
        <v>2.3234242906066536</v>
      </c>
      <c r="CU192" s="167">
        <f t="shared" si="345"/>
        <v>2.2417610600781335</v>
      </c>
      <c r="CV192" s="167">
        <f t="shared" si="345"/>
        <v>2.1033441200489995</v>
      </c>
      <c r="CW192" s="167">
        <f t="shared" si="345"/>
        <v>2.0610438367602546</v>
      </c>
      <c r="CX192" s="167">
        <f t="shared" si="345"/>
        <v>1.8587027743271221</v>
      </c>
      <c r="CY192" s="167">
        <f t="shared" si="345"/>
        <v>1.7388291286994504</v>
      </c>
      <c r="CZ192" s="167">
        <f t="shared" si="345"/>
        <v>1.5229783669953096</v>
      </c>
      <c r="DA192" s="167"/>
      <c r="DB192" s="167"/>
      <c r="DC192" s="167"/>
      <c r="DD192" s="167"/>
      <c r="DE192" s="167"/>
      <c r="DF192" s="167"/>
      <c r="DG192" s="165"/>
      <c r="DH192" s="165"/>
      <c r="DI192" s="162">
        <f t="shared" si="339"/>
        <v>7.9442260869565215</v>
      </c>
      <c r="DJ192" s="162">
        <f t="shared" si="340"/>
        <v>-6.8222076372315037</v>
      </c>
      <c r="DK192" s="162">
        <f t="shared" si="311"/>
        <v>1.5265857766294391</v>
      </c>
      <c r="DL192" s="162">
        <f t="shared" si="312"/>
        <v>1.8587027743271221</v>
      </c>
      <c r="DM192" s="162">
        <f t="shared" si="313"/>
        <v>2.7427773477867281</v>
      </c>
    </row>
    <row r="193" spans="1:117" x14ac:dyDescent="0.25">
      <c r="A193" s="161" t="s">
        <v>233</v>
      </c>
      <c r="B193" s="161"/>
      <c r="C193" s="161" t="s">
        <v>234</v>
      </c>
      <c r="D193" s="161" t="s">
        <v>235</v>
      </c>
      <c r="E193" s="163" t="s">
        <v>236</v>
      </c>
      <c r="F193" s="164">
        <v>1914</v>
      </c>
      <c r="G193" s="164">
        <v>1977</v>
      </c>
      <c r="H193" s="161"/>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7" t="str">
        <f t="shared" ref="AY193:BM193" si="346">IF(ISNUMBER(AY125),"",AY57)</f>
        <v/>
      </c>
      <c r="AZ193" s="167" t="str">
        <f t="shared" si="346"/>
        <v/>
      </c>
      <c r="BA193" s="167" t="str">
        <f t="shared" si="346"/>
        <v/>
      </c>
      <c r="BB193" s="167" t="str">
        <f t="shared" si="346"/>
        <v/>
      </c>
      <c r="BC193" s="167" t="str">
        <f t="shared" si="346"/>
        <v/>
      </c>
      <c r="BD193" s="167" t="str">
        <f t="shared" si="346"/>
        <v/>
      </c>
      <c r="BE193" s="167" t="str">
        <f t="shared" si="346"/>
        <v/>
      </c>
      <c r="BF193" s="167" t="str">
        <f t="shared" si="346"/>
        <v/>
      </c>
      <c r="BG193" s="167" t="str">
        <f t="shared" si="346"/>
        <v/>
      </c>
      <c r="BH193" s="167" t="str">
        <f t="shared" si="346"/>
        <v/>
      </c>
      <c r="BI193" s="167" t="str">
        <f t="shared" si="346"/>
        <v/>
      </c>
      <c r="BJ193" s="167" t="str">
        <f t="shared" si="346"/>
        <v/>
      </c>
      <c r="BK193" s="167" t="str">
        <f t="shared" si="346"/>
        <v/>
      </c>
      <c r="BL193" s="167" t="str">
        <f t="shared" si="346"/>
        <v/>
      </c>
      <c r="BM193" s="167" t="str">
        <f t="shared" si="346"/>
        <v/>
      </c>
      <c r="BN193" s="167"/>
      <c r="BO193" s="167" t="str">
        <f t="shared" ref="BO193:CY193" si="347">IF(ISNUMBER(BO125),"",BO57)</f>
        <v/>
      </c>
      <c r="BP193" s="167" t="str">
        <f t="shared" si="347"/>
        <v/>
      </c>
      <c r="BQ193" s="167" t="str">
        <f t="shared" si="347"/>
        <v/>
      </c>
      <c r="BR193" s="167" t="str">
        <f t="shared" si="347"/>
        <v/>
      </c>
      <c r="BS193" s="167" t="str">
        <f t="shared" si="347"/>
        <v/>
      </c>
      <c r="BT193" s="167" t="str">
        <f t="shared" si="347"/>
        <v/>
      </c>
      <c r="BU193" s="167">
        <f t="shared" si="347"/>
        <v>0.9333429158110883</v>
      </c>
      <c r="BV193" s="167">
        <f t="shared" si="347"/>
        <v>1.0999797822706066</v>
      </c>
      <c r="BW193" s="167">
        <f t="shared" si="347"/>
        <v>1.1270193192272309</v>
      </c>
      <c r="BX193" s="167">
        <f t="shared" si="347"/>
        <v>0.89848931841302138</v>
      </c>
      <c r="BY193" s="167">
        <f t="shared" si="347"/>
        <v>0.94134763948497846</v>
      </c>
      <c r="BZ193" s="167">
        <f t="shared" si="347"/>
        <v>0.71749397590361452</v>
      </c>
      <c r="CA193" s="167">
        <f t="shared" si="347"/>
        <v>0.64978355879292404</v>
      </c>
      <c r="CB193" s="167">
        <f t="shared" si="347"/>
        <v>0.55591922005571026</v>
      </c>
      <c r="CC193" s="167">
        <f t="shared" si="347"/>
        <v>0.46739019792648445</v>
      </c>
      <c r="CD193" s="167">
        <f t="shared" si="347"/>
        <v>0.68862594696969703</v>
      </c>
      <c r="CE193" s="167">
        <f t="shared" si="347"/>
        <v>0.34673955223880593</v>
      </c>
      <c r="CF193" s="167">
        <f t="shared" si="347"/>
        <v>0.46879357142857148</v>
      </c>
      <c r="CG193" s="167">
        <f t="shared" si="347"/>
        <v>0.51485914634146335</v>
      </c>
      <c r="CH193" s="167">
        <f t="shared" si="347"/>
        <v>0.67063499757634515</v>
      </c>
      <c r="CI193" s="167">
        <f t="shared" si="347"/>
        <v>0.50529826812059009</v>
      </c>
      <c r="CJ193" s="167">
        <f t="shared" si="347"/>
        <v>0.47031787389265245</v>
      </c>
      <c r="CK193" s="167">
        <f t="shared" si="347"/>
        <v>0.25191106405505559</v>
      </c>
      <c r="CL193" s="167">
        <f t="shared" si="347"/>
        <v>0.1851051401869159</v>
      </c>
      <c r="CM193" s="167">
        <f t="shared" si="347"/>
        <v>0.11138072089543613</v>
      </c>
      <c r="CN193" s="167">
        <f t="shared" si="347"/>
        <v>6.7494328807924081E-2</v>
      </c>
      <c r="CO193" s="167">
        <f t="shared" si="347"/>
        <v>-0.12354370537247648</v>
      </c>
      <c r="CP193" s="167">
        <f t="shared" si="347"/>
        <v>-9.9487119483609263E-2</v>
      </c>
      <c r="CQ193" s="167">
        <f t="shared" si="347"/>
        <v>-0.25027423271577381</v>
      </c>
      <c r="CR193" s="167">
        <f t="shared" si="347"/>
        <v>-0.37773397486351518</v>
      </c>
      <c r="CS193" s="167">
        <f t="shared" si="347"/>
        <v>-0.73821972468020824</v>
      </c>
      <c r="CT193" s="167">
        <f t="shared" si="347"/>
        <v>-0.68838370885485201</v>
      </c>
      <c r="CU193" s="167">
        <f t="shared" si="347"/>
        <v>-0.66504396748875316</v>
      </c>
      <c r="CV193" s="167">
        <f t="shared" si="347"/>
        <v>-0.149955481808248</v>
      </c>
      <c r="CW193" s="167">
        <f t="shared" si="347"/>
        <v>0.61052073858297318</v>
      </c>
      <c r="CX193" s="167">
        <f t="shared" si="347"/>
        <v>0.31082468219301507</v>
      </c>
      <c r="CY193" s="167">
        <f t="shared" si="347"/>
        <v>0.93213584310068087</v>
      </c>
      <c r="CZ193" s="167"/>
      <c r="DA193" s="167"/>
      <c r="DB193" s="167"/>
      <c r="DC193" s="167"/>
      <c r="DD193" s="167"/>
      <c r="DE193" s="167"/>
      <c r="DF193" s="167"/>
      <c r="DG193" s="165"/>
      <c r="DH193" s="165"/>
      <c r="DI193" s="162">
        <f t="shared" si="339"/>
        <v>1.1270193192272309</v>
      </c>
      <c r="DJ193" s="162">
        <f t="shared" si="340"/>
        <v>-0.73821972468020824</v>
      </c>
      <c r="DK193" s="162">
        <f t="shared" si="311"/>
        <v>0.33654083506478549</v>
      </c>
      <c r="DL193" s="162">
        <f t="shared" si="312"/>
        <v>0.46879357142857148</v>
      </c>
      <c r="DM193" s="162">
        <f t="shared" si="313"/>
        <v>0.51339157693272364</v>
      </c>
    </row>
    <row r="194" spans="1:117" x14ac:dyDescent="0.25">
      <c r="A194" s="161" t="s">
        <v>237</v>
      </c>
      <c r="B194" s="161"/>
      <c r="C194" s="161" t="s">
        <v>133</v>
      </c>
      <c r="D194" s="161" t="s">
        <v>129</v>
      </c>
      <c r="E194" s="163" t="s">
        <v>238</v>
      </c>
      <c r="F194" s="164">
        <v>1913</v>
      </c>
      <c r="G194" s="164">
        <v>1963</v>
      </c>
      <c r="H194" s="161"/>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7" t="str">
        <f t="shared" ref="AY194:BM194" si="348">IF(ISNUMBER(AY126),"",AY58)</f>
        <v/>
      </c>
      <c r="AZ194" s="167" t="str">
        <f t="shared" si="348"/>
        <v/>
      </c>
      <c r="BA194" s="167" t="str">
        <f t="shared" si="348"/>
        <v/>
      </c>
      <c r="BB194" s="167" t="str">
        <f t="shared" si="348"/>
        <v/>
      </c>
      <c r="BC194" s="167" t="str">
        <f t="shared" si="348"/>
        <v/>
      </c>
      <c r="BD194" s="167" t="str">
        <f t="shared" si="348"/>
        <v/>
      </c>
      <c r="BE194" s="167" t="str">
        <f t="shared" si="348"/>
        <v/>
      </c>
      <c r="BF194" s="167" t="str">
        <f t="shared" si="348"/>
        <v/>
      </c>
      <c r="BG194" s="167">
        <f t="shared" si="348"/>
        <v>0.82136391068195524</v>
      </c>
      <c r="BH194" s="167">
        <f t="shared" si="348"/>
        <v>0.84176927343316688</v>
      </c>
      <c r="BI194" s="167">
        <f t="shared" si="348"/>
        <v>0.71000000000000008</v>
      </c>
      <c r="BJ194" s="167">
        <f t="shared" si="348"/>
        <v>0.53342768361581927</v>
      </c>
      <c r="BK194" s="167">
        <f t="shared" si="348"/>
        <v>0.89665431519699812</v>
      </c>
      <c r="BL194" s="167">
        <f t="shared" si="348"/>
        <v>1.0684643140364791</v>
      </c>
      <c r="BM194" s="167">
        <f t="shared" si="348"/>
        <v>1.2678454746136867</v>
      </c>
      <c r="BN194" s="167">
        <f>IF(ISNUMBER(BN126),"",BN58)</f>
        <v>1.1974543239951281</v>
      </c>
      <c r="BO194" s="167">
        <f t="shared" ref="BO194:CY194" si="349">IF(ISNUMBER(BO126),"",BO58)</f>
        <v>1.2545444952514948</v>
      </c>
      <c r="BP194" s="167">
        <f t="shared" si="349"/>
        <v>1.2043748219880375</v>
      </c>
      <c r="BQ194" s="167">
        <f t="shared" si="349"/>
        <v>0.95875869068764286</v>
      </c>
      <c r="BR194" s="167">
        <f t="shared" si="349"/>
        <v>0.32441762362315441</v>
      </c>
      <c r="BS194" s="167">
        <f t="shared" si="349"/>
        <v>-0.38805202661826982</v>
      </c>
      <c r="BT194" s="167">
        <f t="shared" si="349"/>
        <v>-0.31664126104278539</v>
      </c>
      <c r="BU194" s="167">
        <f t="shared" si="349"/>
        <v>-0.54264812446717814</v>
      </c>
      <c r="BV194" s="167">
        <f t="shared" si="349"/>
        <v>-0.53782919880480862</v>
      </c>
      <c r="BW194" s="167">
        <f t="shared" si="349"/>
        <v>-1.4379121291776189</v>
      </c>
      <c r="BX194" s="167">
        <f t="shared" si="349"/>
        <v>-2.348190213748417</v>
      </c>
      <c r="BY194" s="167">
        <f t="shared" si="349"/>
        <v>-1.3453980709175002</v>
      </c>
      <c r="BZ194" s="167">
        <f t="shared" si="349"/>
        <v>-2.5366520296951509</v>
      </c>
      <c r="CA194" s="167">
        <f t="shared" si="349"/>
        <v>-1.8825564935353447</v>
      </c>
      <c r="CB194" s="167">
        <f t="shared" si="349"/>
        <v>-2.8029673696086088</v>
      </c>
      <c r="CC194" s="167">
        <f t="shared" si="349"/>
        <v>-7.3376210896309315</v>
      </c>
      <c r="CD194" s="167">
        <f t="shared" si="349"/>
        <v>-3.7956068729437109</v>
      </c>
      <c r="CE194" s="167">
        <f t="shared" si="349"/>
        <v>-3.4423798615222259</v>
      </c>
      <c r="CF194" s="167">
        <f t="shared" si="349"/>
        <v>-3.077615138026021</v>
      </c>
      <c r="CG194" s="167">
        <f t="shared" si="349"/>
        <v>-5.6553436438592675</v>
      </c>
      <c r="CH194" s="167">
        <f t="shared" si="349"/>
        <v>-7.833487674127019</v>
      </c>
      <c r="CI194" s="167">
        <f t="shared" si="349"/>
        <v>-8.67965536847435</v>
      </c>
      <c r="CJ194" s="167">
        <f t="shared" si="349"/>
        <v>-9.1779421648956596</v>
      </c>
      <c r="CK194" s="167">
        <f t="shared" si="349"/>
        <v>-11.580891475958856</v>
      </c>
      <c r="CL194" s="167">
        <f t="shared" si="349"/>
        <v>-12.493286900707586</v>
      </c>
      <c r="CM194" s="167">
        <f t="shared" si="349"/>
        <v>-5.0276202876386122</v>
      </c>
      <c r="CN194" s="167">
        <f t="shared" si="349"/>
        <v>-2.6716860056258791</v>
      </c>
      <c r="CO194" s="167">
        <f t="shared" si="349"/>
        <v>-4.4348439696528645</v>
      </c>
      <c r="CP194" s="167">
        <f t="shared" si="349"/>
        <v>-4.5951017122641042</v>
      </c>
      <c r="CQ194" s="167">
        <f t="shared" si="349"/>
        <v>-2.6495862276157789</v>
      </c>
      <c r="CR194" s="167">
        <f t="shared" si="349"/>
        <v>-2.3962618663926869</v>
      </c>
      <c r="CS194" s="167">
        <f t="shared" si="349"/>
        <v>-1.6693392015375605</v>
      </c>
      <c r="CT194" s="167">
        <f t="shared" si="349"/>
        <v>-1.8134433896863764</v>
      </c>
      <c r="CU194" s="167">
        <f t="shared" si="349"/>
        <v>-1.2520933663954752</v>
      </c>
      <c r="CV194" s="167">
        <f t="shared" si="349"/>
        <v>-0.53228539187593149</v>
      </c>
      <c r="CW194" s="167">
        <f t="shared" si="349"/>
        <v>1.0247372411435027</v>
      </c>
      <c r="CX194" s="167">
        <f t="shared" si="349"/>
        <v>1.0123891466355797</v>
      </c>
      <c r="CY194" s="167">
        <f t="shared" si="349"/>
        <v>0.80065851384321862</v>
      </c>
      <c r="CZ194" s="167">
        <f t="shared" ref="CZ194:DC195" si="350">IF(ISNUMBER(CZ126),"",CZ58)</f>
        <v>0.6595930604299578</v>
      </c>
      <c r="DA194" s="167">
        <f t="shared" si="350"/>
        <v>0.36949525990780741</v>
      </c>
      <c r="DB194" s="167">
        <f t="shared" si="350"/>
        <v>0.48069937718861472</v>
      </c>
      <c r="DC194" s="167">
        <f t="shared" si="350"/>
        <v>0.59318400818076344</v>
      </c>
      <c r="DD194" s="167"/>
      <c r="DE194" s="167"/>
      <c r="DF194" s="167"/>
      <c r="DG194" s="165"/>
      <c r="DH194" s="165"/>
      <c r="DI194" s="162">
        <f t="shared" si="339"/>
        <v>1.2678454746136867</v>
      </c>
      <c r="DJ194" s="162">
        <f t="shared" si="340"/>
        <v>-12.493286900707586</v>
      </c>
      <c r="DK194" s="162">
        <f t="shared" si="311"/>
        <v>-2.0047981018774199</v>
      </c>
      <c r="DL194" s="162">
        <f t="shared" si="312"/>
        <v>-1.2520933663954752</v>
      </c>
      <c r="DM194" s="162">
        <f t="shared" si="313"/>
        <v>3.4189458673019137</v>
      </c>
    </row>
    <row r="195" spans="1:117" x14ac:dyDescent="0.25">
      <c r="A195" s="161" t="s">
        <v>239</v>
      </c>
      <c r="B195" s="161" t="s">
        <v>240</v>
      </c>
      <c r="C195" s="161" t="s">
        <v>241</v>
      </c>
      <c r="D195" s="161" t="s">
        <v>242</v>
      </c>
      <c r="E195" s="161" t="s">
        <v>243</v>
      </c>
      <c r="F195" s="164">
        <v>1906</v>
      </c>
      <c r="G195" s="164">
        <v>1941</v>
      </c>
      <c r="H195" s="161"/>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7"/>
      <c r="AZ195" s="167"/>
      <c r="BA195" s="167"/>
      <c r="BB195" s="167"/>
      <c r="BC195" s="167"/>
      <c r="BD195" s="167"/>
      <c r="BE195" s="167"/>
      <c r="BF195" s="167"/>
      <c r="BG195" s="167"/>
      <c r="BH195" s="167"/>
      <c r="BI195" s="167"/>
      <c r="BJ195" s="167">
        <f>IF(ISNUMBER(BJ127),"",BJ59)</f>
        <v>0.99828453253805627</v>
      </c>
      <c r="BK195" s="167">
        <f>IF(ISNUMBER(BK127),"",BK59)</f>
        <v>0.99143118794335816</v>
      </c>
      <c r="BL195" s="167">
        <f>IF(ISNUMBER(BL127),"",BL59)</f>
        <v>3.3111111111111109</v>
      </c>
      <c r="BM195" s="167">
        <f>IF(ISNUMBER(BM127),"",BM59)</f>
        <v>3.4814814814814814</v>
      </c>
      <c r="BN195" s="167">
        <f>IF(ISNUMBER(BN127),"",BN59)</f>
        <v>4.1084337349397586</v>
      </c>
      <c r="BO195" s="167">
        <f t="shared" ref="BO195:CY195" si="351">IF(ISNUMBER(BO127),"",BO59)</f>
        <v>3.8024691358024691</v>
      </c>
      <c r="BP195" s="167">
        <f t="shared" si="351"/>
        <v>3.258010118043845</v>
      </c>
      <c r="BQ195" s="167">
        <f t="shared" si="351"/>
        <v>3.5129729729729728</v>
      </c>
      <c r="BR195" s="167">
        <f t="shared" si="351"/>
        <v>3.4050978607191627</v>
      </c>
      <c r="BS195" s="167">
        <f t="shared" si="351"/>
        <v>3.221225126804526</v>
      </c>
      <c r="BT195" s="167">
        <f t="shared" si="351"/>
        <v>3.1046831955922864</v>
      </c>
      <c r="BU195" s="167">
        <f t="shared" si="351"/>
        <v>3.4027901454437517</v>
      </c>
      <c r="BV195" s="167">
        <f t="shared" si="351"/>
        <v>3.2653712871287133</v>
      </c>
      <c r="BW195" s="167">
        <f t="shared" si="351"/>
        <v>3.1252976958525345</v>
      </c>
      <c r="BX195" s="167">
        <f t="shared" si="351"/>
        <v>3.1893780411728008</v>
      </c>
      <c r="BY195" s="167">
        <f t="shared" si="351"/>
        <v>3.1268311072056241</v>
      </c>
      <c r="BZ195" s="167">
        <f t="shared" si="351"/>
        <v>3.1558361736334404</v>
      </c>
      <c r="CA195" s="167">
        <f t="shared" si="351"/>
        <v>3.3991612079326923</v>
      </c>
      <c r="CB195" s="167">
        <f t="shared" si="351"/>
        <v>3.8451749711981567</v>
      </c>
      <c r="CC195" s="167">
        <f t="shared" si="351"/>
        <v>3.8228113130209045</v>
      </c>
      <c r="CD195" s="167">
        <f t="shared" si="351"/>
        <v>3.8307554993678892</v>
      </c>
      <c r="CE195" s="167">
        <f t="shared" si="351"/>
        <v>3.7115807210031346</v>
      </c>
      <c r="CF195" s="167">
        <f t="shared" si="351"/>
        <v>3.7309976735168671</v>
      </c>
      <c r="CG195" s="167">
        <f t="shared" si="351"/>
        <v>4.3760038892908826</v>
      </c>
      <c r="CH195" s="167">
        <f t="shared" si="351"/>
        <v>4.5495882112491826</v>
      </c>
      <c r="CI195" s="167">
        <f t="shared" si="351"/>
        <v>4.8155145222082627</v>
      </c>
      <c r="CJ195" s="167">
        <f t="shared" si="351"/>
        <v>5.2729975458449792</v>
      </c>
      <c r="CK195" s="167">
        <f t="shared" si="351"/>
        <v>5.4372387494382748</v>
      </c>
      <c r="CL195" s="167">
        <f t="shared" si="351"/>
        <v>5.6884602699530511</v>
      </c>
      <c r="CM195" s="167">
        <f t="shared" si="351"/>
        <v>5.9031193578536483</v>
      </c>
      <c r="CN195" s="167">
        <f t="shared" si="351"/>
        <v>6.2138414062500003</v>
      </c>
      <c r="CO195" s="167">
        <f t="shared" si="351"/>
        <v>7.4692915089237424</v>
      </c>
      <c r="CP195" s="167">
        <f t="shared" si="351"/>
        <v>5.9406557606917501</v>
      </c>
      <c r="CQ195" s="167">
        <f t="shared" si="351"/>
        <v>7.4591971198094305</v>
      </c>
      <c r="CR195" s="167">
        <f t="shared" si="351"/>
        <v>6.9164676517571886</v>
      </c>
      <c r="CS195" s="167">
        <f t="shared" si="351"/>
        <v>7.0847263128368487</v>
      </c>
      <c r="CT195" s="167">
        <f t="shared" si="351"/>
        <v>7.8385235900216914</v>
      </c>
      <c r="CU195" s="167">
        <f t="shared" si="351"/>
        <v>8.3975340514596102</v>
      </c>
      <c r="CV195" s="167">
        <f t="shared" si="351"/>
        <v>8.2409369203019356</v>
      </c>
      <c r="CW195" s="167">
        <f t="shared" si="351"/>
        <v>8.111509288917361</v>
      </c>
      <c r="CX195" s="167">
        <f t="shared" si="351"/>
        <v>8.3689810769395248</v>
      </c>
      <c r="CY195" s="167">
        <f t="shared" si="351"/>
        <v>7.3441339049957959</v>
      </c>
      <c r="CZ195" s="167">
        <f t="shared" si="350"/>
        <v>7.1733865287255121</v>
      </c>
      <c r="DA195" s="167">
        <f t="shared" si="350"/>
        <v>7.0610831069561346</v>
      </c>
      <c r="DB195" s="167">
        <f t="shared" si="350"/>
        <v>6.7243199697128446</v>
      </c>
      <c r="DC195" s="167">
        <f t="shared" si="350"/>
        <v>6.447865986979739</v>
      </c>
      <c r="DD195" s="167">
        <f>IF(ISNUMBER(DD127),"",DD59)</f>
        <v>5.3080831520652065</v>
      </c>
      <c r="DE195" s="167">
        <f>IF(ISNUMBER(DE127),"",DE59)</f>
        <v>6.1962925058552258</v>
      </c>
      <c r="DF195" s="167">
        <f>IF(ISNUMBER(DF127),"",DF59)</f>
        <v>5.7800730048390001</v>
      </c>
      <c r="DG195" s="165"/>
      <c r="DH195" s="165"/>
      <c r="DI195" s="162">
        <f t="shared" si="339"/>
        <v>8.3975340514596102</v>
      </c>
      <c r="DJ195" s="162">
        <f t="shared" si="340"/>
        <v>0.99143118794335816</v>
      </c>
      <c r="DK195" s="162">
        <f t="shared" si="311"/>
        <v>4.9983879936388229</v>
      </c>
      <c r="DL195" s="162">
        <f t="shared" si="312"/>
        <v>4.5495882112491826</v>
      </c>
      <c r="DM195" s="162">
        <f t="shared" si="313"/>
        <v>1.9203933152271204</v>
      </c>
    </row>
    <row r="196" spans="1:117" x14ac:dyDescent="0.25">
      <c r="A196" s="161" t="s">
        <v>244</v>
      </c>
      <c r="B196" s="161" t="s">
        <v>240</v>
      </c>
      <c r="C196" s="161" t="s">
        <v>245</v>
      </c>
      <c r="D196" s="161" t="s">
        <v>198</v>
      </c>
      <c r="E196" s="163" t="s">
        <v>246</v>
      </c>
      <c r="F196" s="164">
        <v>1945</v>
      </c>
      <c r="G196" s="164">
        <v>1972</v>
      </c>
      <c r="H196" s="161"/>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5"/>
      <c r="BA196" s="165"/>
      <c r="BB196" s="165"/>
      <c r="BC196" s="165"/>
      <c r="BD196" s="165"/>
      <c r="BE196" s="165"/>
      <c r="BF196" s="165"/>
      <c r="BG196" s="165"/>
      <c r="BH196" s="165"/>
      <c r="BI196" s="165"/>
      <c r="BJ196" s="165"/>
      <c r="BK196" s="165"/>
      <c r="BL196" s="165"/>
      <c r="BM196" s="165"/>
      <c r="BN196" s="165"/>
      <c r="BO196" s="165"/>
      <c r="BP196" s="165"/>
      <c r="BQ196" s="165"/>
      <c r="BR196" s="165"/>
      <c r="BS196" s="165"/>
      <c r="BT196" s="165"/>
      <c r="BU196" s="165"/>
      <c r="BV196" s="165"/>
      <c r="BW196" s="165"/>
      <c r="BX196" s="165"/>
      <c r="BY196" s="165"/>
      <c r="BZ196" s="165"/>
      <c r="CA196" s="165"/>
      <c r="CB196" s="165"/>
      <c r="CC196" s="165"/>
      <c r="CD196" s="165"/>
      <c r="CE196" s="165"/>
      <c r="CF196" s="165"/>
      <c r="CG196" s="165"/>
      <c r="CH196" s="165"/>
      <c r="CI196" s="165"/>
      <c r="CJ196" s="165"/>
      <c r="CK196" s="165"/>
      <c r="CL196" s="165"/>
      <c r="CM196" s="165"/>
      <c r="CN196" s="165"/>
      <c r="CO196" s="165"/>
      <c r="CP196" s="165"/>
      <c r="CQ196" s="165"/>
      <c r="CR196" s="165"/>
      <c r="CS196" s="165"/>
      <c r="CT196" s="165"/>
      <c r="CU196" s="165"/>
      <c r="CV196" s="165"/>
      <c r="CW196" s="165"/>
      <c r="CX196" s="165"/>
      <c r="CY196" s="165"/>
      <c r="CZ196" s="165"/>
      <c r="DA196" s="165"/>
      <c r="DB196" s="165"/>
      <c r="DC196" s="165"/>
      <c r="DD196" s="165"/>
      <c r="DE196" s="165"/>
      <c r="DF196" s="165"/>
      <c r="DG196" s="165"/>
      <c r="DH196" s="165"/>
      <c r="DI196" s="162"/>
      <c r="DJ196" s="162"/>
      <c r="DK196" s="162"/>
      <c r="DL196" s="162"/>
      <c r="DM196" s="162"/>
    </row>
    <row r="197" spans="1:117" x14ac:dyDescent="0.25">
      <c r="A197" s="161" t="s">
        <v>247</v>
      </c>
      <c r="B197" s="161" t="s">
        <v>248</v>
      </c>
      <c r="C197" s="161" t="s">
        <v>249</v>
      </c>
      <c r="D197" s="161">
        <v>1941.03</v>
      </c>
      <c r="E197" s="163" t="s">
        <v>250</v>
      </c>
      <c r="F197" s="164">
        <v>1941</v>
      </c>
      <c r="G197" s="164">
        <v>1958</v>
      </c>
      <c r="H197" s="161"/>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c r="BW197" s="165"/>
      <c r="BX197" s="165"/>
      <c r="BY197" s="165"/>
      <c r="BZ197" s="165"/>
      <c r="CA197" s="165"/>
      <c r="CB197" s="165"/>
      <c r="CC197" s="165"/>
      <c r="CD197" s="165"/>
      <c r="CE197" s="165"/>
      <c r="CF197" s="165"/>
      <c r="CG197" s="165"/>
      <c r="CH197" s="165"/>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5"/>
      <c r="DF197" s="165"/>
      <c r="DG197" s="165"/>
      <c r="DH197" s="165"/>
      <c r="DI197" s="162"/>
      <c r="DJ197" s="162"/>
      <c r="DK197" s="162"/>
      <c r="DL197" s="162"/>
      <c r="DM197" s="162"/>
    </row>
    <row r="198" spans="1:117" x14ac:dyDescent="0.25">
      <c r="A198" s="161" t="s">
        <v>251</v>
      </c>
      <c r="B198" s="161" t="s">
        <v>252</v>
      </c>
      <c r="C198" s="161" t="s">
        <v>64</v>
      </c>
      <c r="D198" s="161" t="s">
        <v>253</v>
      </c>
      <c r="E198" s="163" t="s">
        <v>254</v>
      </c>
      <c r="F198" s="164">
        <v>1885</v>
      </c>
      <c r="G198" s="164">
        <v>1949</v>
      </c>
      <c r="H198" s="161"/>
      <c r="I198" s="165"/>
      <c r="J198" s="165"/>
      <c r="K198" s="165"/>
      <c r="L198" s="165"/>
      <c r="M198" s="165"/>
      <c r="N198" s="165"/>
      <c r="O198" s="165"/>
      <c r="P198" s="165"/>
      <c r="Q198" s="165"/>
      <c r="R198" s="165"/>
      <c r="S198" s="165"/>
      <c r="T198" s="165"/>
      <c r="U198" s="165"/>
      <c r="V198" s="165"/>
      <c r="W198" s="165"/>
      <c r="X198" s="165"/>
      <c r="Y198" s="165"/>
      <c r="Z198" s="165"/>
      <c r="AA198" s="165"/>
      <c r="AB198" s="165"/>
      <c r="AC198" s="165"/>
      <c r="AD198" s="165"/>
      <c r="AE198" s="165"/>
      <c r="AF198" s="165"/>
      <c r="AG198" s="165"/>
      <c r="AH198" s="165"/>
      <c r="AI198" s="165"/>
      <c r="AJ198" s="165"/>
      <c r="AK198" s="165"/>
      <c r="AL198" s="165"/>
      <c r="AM198" s="165"/>
      <c r="AN198" s="165"/>
      <c r="AO198" s="165"/>
      <c r="AP198" s="168"/>
      <c r="AQ198" s="168" t="str">
        <f t="shared" ref="AQ198:BV198" si="352">IF(ISNUMBER(AQ130),"",AQ62)</f>
        <v/>
      </c>
      <c r="AR198" s="168" t="str">
        <f t="shared" si="352"/>
        <v/>
      </c>
      <c r="AS198" s="168">
        <f t="shared" si="352"/>
        <v>1.7097118397544901</v>
      </c>
      <c r="AT198" s="168">
        <f t="shared" si="352"/>
        <v>1.7469402037478363</v>
      </c>
      <c r="AU198" s="168">
        <f t="shared" si="352"/>
        <v>1.1339423957262971</v>
      </c>
      <c r="AV198" s="168">
        <f t="shared" si="352"/>
        <v>0.74307951249209181</v>
      </c>
      <c r="AW198" s="168">
        <f t="shared" si="352"/>
        <v>1.5432008557750199</v>
      </c>
      <c r="AX198" s="168">
        <f t="shared" si="352"/>
        <v>1.7179312983656227</v>
      </c>
      <c r="AY198" s="168">
        <f t="shared" si="352"/>
        <v>1.8569708692368474</v>
      </c>
      <c r="AZ198" s="168">
        <f t="shared" si="352"/>
        <v>1.395004642354823</v>
      </c>
      <c r="BA198" s="168">
        <f t="shared" si="352"/>
        <v>1.0110841991684965</v>
      </c>
      <c r="BB198" s="168">
        <f t="shared" si="352"/>
        <v>0.76971669117373831</v>
      </c>
      <c r="BC198" s="168">
        <f t="shared" si="352"/>
        <v>0.4032359686484035</v>
      </c>
      <c r="BD198" s="168">
        <f t="shared" si="352"/>
        <v>0.24850284261245839</v>
      </c>
      <c r="BE198" s="168">
        <f t="shared" si="352"/>
        <v>0.11638080922521228</v>
      </c>
      <c r="BF198" s="168">
        <f t="shared" si="352"/>
        <v>3.0964115792980328E-2</v>
      </c>
      <c r="BG198" s="168">
        <f t="shared" si="352"/>
        <v>4.1254208910798999E-2</v>
      </c>
      <c r="BH198" s="168">
        <f t="shared" si="352"/>
        <v>0.1427489102005231</v>
      </c>
      <c r="BI198" s="168">
        <f t="shared" si="352"/>
        <v>-7.5342389797615747E-2</v>
      </c>
      <c r="BJ198" s="168">
        <f t="shared" si="352"/>
        <v>-0.22813064913722267</v>
      </c>
      <c r="BK198" s="168">
        <f t="shared" si="352"/>
        <v>-0.32049107142857147</v>
      </c>
      <c r="BL198" s="168">
        <f t="shared" si="352"/>
        <v>-0.52199346162419191</v>
      </c>
      <c r="BM198" s="168">
        <f t="shared" si="352"/>
        <v>-0.54906946663623224</v>
      </c>
      <c r="BN198" s="168">
        <f t="shared" si="352"/>
        <v>-0.34209912926992636</v>
      </c>
      <c r="BO198" s="168">
        <f t="shared" si="352"/>
        <v>-0.34444620163795536</v>
      </c>
      <c r="BP198" s="168">
        <f t="shared" si="352"/>
        <v>-0.16779447923915564</v>
      </c>
      <c r="BQ198" s="168">
        <f t="shared" si="352"/>
        <v>-0.31201117814052526</v>
      </c>
      <c r="BR198" s="168">
        <f t="shared" si="352"/>
        <v>-0.48011939741616533</v>
      </c>
      <c r="BS198" s="168">
        <f t="shared" si="352"/>
        <v>-0.40855179312388856</v>
      </c>
      <c r="BT198" s="168">
        <f t="shared" si="352"/>
        <v>0.16581058553865388</v>
      </c>
      <c r="BU198" s="168">
        <f t="shared" si="352"/>
        <v>0.29990847863328091</v>
      </c>
      <c r="BV198" s="168">
        <f t="shared" si="352"/>
        <v>0.21935337749844286</v>
      </c>
      <c r="BW198" s="168">
        <f t="shared" ref="BW198:DF198" si="353">IF(ISNUMBER(BW130),"",BW62)</f>
        <v>-0.8396198783865525</v>
      </c>
      <c r="BX198" s="168">
        <f t="shared" si="353"/>
        <v>-0.81579515471336062</v>
      </c>
      <c r="BY198" s="168">
        <f t="shared" si="353"/>
        <v>-0.76136101878969364</v>
      </c>
      <c r="BZ198" s="168">
        <f t="shared" si="353"/>
        <v>-0.66385418993453504</v>
      </c>
      <c r="CA198" s="168">
        <f t="shared" si="353"/>
        <v>6.3085544173014652E-2</v>
      </c>
      <c r="CB198" s="168">
        <f t="shared" si="353"/>
        <v>-3.3914659847031882E-2</v>
      </c>
      <c r="CC198" s="168">
        <f t="shared" si="353"/>
        <v>-8.3766410240766781E-2</v>
      </c>
      <c r="CD198" s="168">
        <f t="shared" si="353"/>
        <v>-0.1571749565397888</v>
      </c>
      <c r="CE198" s="168">
        <f t="shared" si="353"/>
        <v>-0.20354165851367748</v>
      </c>
      <c r="CF198" s="168">
        <f t="shared" si="353"/>
        <v>-0.52076843004622664</v>
      </c>
      <c r="CG198" s="168">
        <f t="shared" si="353"/>
        <v>-0.50246282027743139</v>
      </c>
      <c r="CH198" s="168">
        <f t="shared" si="353"/>
        <v>-0.1970248717724726</v>
      </c>
      <c r="CI198" s="168">
        <f t="shared" si="353"/>
        <v>-0.10693518586619059</v>
      </c>
      <c r="CJ198" s="168">
        <f t="shared" si="353"/>
        <v>0.27137157398700518</v>
      </c>
      <c r="CK198" s="168">
        <f t="shared" si="353"/>
        <v>0.35258385460059705</v>
      </c>
      <c r="CL198" s="168">
        <f t="shared" si="353"/>
        <v>0.82902555906477693</v>
      </c>
      <c r="CM198" s="168">
        <f t="shared" si="353"/>
        <v>0.75235530211953805</v>
      </c>
      <c r="CN198" s="168">
        <f t="shared" si="353"/>
        <v>0.97502970663577582</v>
      </c>
      <c r="CO198" s="168">
        <f t="shared" si="353"/>
        <v>1.022523827316965</v>
      </c>
      <c r="CP198" s="168">
        <f t="shared" si="353"/>
        <v>0.81703038509019954</v>
      </c>
      <c r="CQ198" s="168">
        <f t="shared" si="353"/>
        <v>0.47538107509295097</v>
      </c>
      <c r="CR198" s="168">
        <f t="shared" si="353"/>
        <v>0.70225911377330663</v>
      </c>
      <c r="CS198" s="168">
        <f t="shared" si="353"/>
        <v>0.85328692350288748</v>
      </c>
      <c r="CT198" s="168">
        <f t="shared" si="353"/>
        <v>1.0837993415279639</v>
      </c>
      <c r="CU198" s="168">
        <f t="shared" si="353"/>
        <v>0.81567278821311362</v>
      </c>
      <c r="CV198" s="168">
        <f t="shared" si="353"/>
        <v>0.94429827208174932</v>
      </c>
      <c r="CW198" s="168">
        <f t="shared" si="353"/>
        <v>0.91055797621169854</v>
      </c>
      <c r="CX198" s="168">
        <f t="shared" si="353"/>
        <v>1.0613464092117986</v>
      </c>
      <c r="CY198" s="168">
        <f t="shared" si="353"/>
        <v>0.58155946835968786</v>
      </c>
      <c r="CZ198" s="168">
        <f t="shared" si="353"/>
        <v>1.1104383335022543</v>
      </c>
      <c r="DA198" s="168">
        <f t="shared" si="353"/>
        <v>1.0067795398163886</v>
      </c>
      <c r="DB198" s="168">
        <f t="shared" si="353"/>
        <v>0.33827854847700667</v>
      </c>
      <c r="DC198" s="168">
        <f t="shared" si="353"/>
        <v>0.16459401956095066</v>
      </c>
      <c r="DD198" s="168">
        <f t="shared" si="353"/>
        <v>0.56891351071683471</v>
      </c>
      <c r="DE198" s="168">
        <f t="shared" si="353"/>
        <v>0.93646675901953769</v>
      </c>
      <c r="DF198" s="168">
        <f t="shared" si="353"/>
        <v>0.71316974720080728</v>
      </c>
      <c r="DG198" s="165"/>
      <c r="DH198" s="165"/>
      <c r="DI198" s="162">
        <f t="shared" si="339"/>
        <v>1.8569708692368474</v>
      </c>
      <c r="DJ198" s="162">
        <f t="shared" si="340"/>
        <v>-0.8396198783865525</v>
      </c>
      <c r="DK198" s="162">
        <f t="shared" si="311"/>
        <v>0.3637769838141463</v>
      </c>
      <c r="DL198" s="162">
        <f t="shared" si="312"/>
        <v>0.28564002631014307</v>
      </c>
      <c r="DM198" s="162">
        <f t="shared" si="313"/>
        <v>0.68610122503142335</v>
      </c>
    </row>
    <row r="199" spans="1:117" x14ac:dyDescent="0.25">
      <c r="A199" s="161" t="s">
        <v>255</v>
      </c>
      <c r="B199" s="161" t="s">
        <v>256</v>
      </c>
      <c r="C199" s="161" t="s">
        <v>257</v>
      </c>
      <c r="D199" s="161" t="s">
        <v>258</v>
      </c>
      <c r="E199" s="163" t="s">
        <v>259</v>
      </c>
      <c r="F199" s="164">
        <v>1957</v>
      </c>
      <c r="G199" s="164">
        <v>1959</v>
      </c>
      <c r="H199" s="161"/>
      <c r="I199" s="165"/>
      <c r="J199" s="165"/>
      <c r="K199" s="165"/>
      <c r="L199" s="165"/>
      <c r="M199" s="165"/>
      <c r="N199" s="165"/>
      <c r="O199" s="165"/>
      <c r="P199" s="165"/>
      <c r="Q199" s="165"/>
      <c r="R199" s="165"/>
      <c r="S199" s="165"/>
      <c r="T199" s="165"/>
      <c r="U199" s="165"/>
      <c r="V199" s="165"/>
      <c r="W199" s="165"/>
      <c r="X199" s="165"/>
      <c r="Y199" s="165"/>
      <c r="Z199" s="165"/>
      <c r="AA199" s="165"/>
      <c r="AB199" s="165"/>
      <c r="AC199" s="165"/>
      <c r="AD199" s="165"/>
      <c r="AE199" s="165"/>
      <c r="AF199" s="165"/>
      <c r="AG199" s="165"/>
      <c r="AH199" s="165"/>
      <c r="AI199" s="165"/>
      <c r="AJ199" s="165"/>
      <c r="AK199" s="165"/>
      <c r="AL199" s="165"/>
      <c r="AM199" s="165"/>
      <c r="AN199" s="165"/>
      <c r="AO199" s="165"/>
      <c r="AP199" s="168"/>
      <c r="AQ199" s="168"/>
      <c r="AR199" s="168"/>
      <c r="AS199" s="168"/>
      <c r="AT199" s="168"/>
      <c r="AU199" s="168"/>
      <c r="AV199" s="168"/>
      <c r="AW199" s="168"/>
      <c r="AX199" s="168"/>
      <c r="AY199" s="168"/>
      <c r="AZ199" s="168" t="str">
        <f>IF(ISNUMBER(AZ131),"",AZ63)</f>
        <v/>
      </c>
      <c r="BA199" s="168" t="str">
        <f>IF(ISNUMBER(BA131),"",BA63)</f>
        <v/>
      </c>
      <c r="BB199" s="168" t="str">
        <f>IF(ISNUMBER(BB131),"",BB63)</f>
        <v/>
      </c>
      <c r="BC199" s="168">
        <f>IF(ISNUMBER(BC131),"",BC63)</f>
        <v>0.47520510430177437</v>
      </c>
      <c r="BD199" s="168"/>
      <c r="BE199" s="168"/>
      <c r="BF199" s="168">
        <f t="shared" ref="BF199:CY199" si="354">IF(ISNUMBER(BF131),"",BF63)</f>
        <v>1.0370292792792792</v>
      </c>
      <c r="BG199" s="168">
        <f t="shared" si="354"/>
        <v>0.72196337540212818</v>
      </c>
      <c r="BH199" s="168">
        <f t="shared" si="354"/>
        <v>0.43435857173585718</v>
      </c>
      <c r="BI199" s="168">
        <f t="shared" si="354"/>
        <v>0.25738740495223239</v>
      </c>
      <c r="BJ199" s="168">
        <f t="shared" si="354"/>
        <v>0.14823004010207799</v>
      </c>
      <c r="BK199" s="168">
        <f t="shared" si="354"/>
        <v>-9.4286715737819285E-4</v>
      </c>
      <c r="BL199" s="168">
        <f t="shared" si="354"/>
        <v>-4.0746899661781272E-2</v>
      </c>
      <c r="BM199" s="168">
        <f t="shared" si="354"/>
        <v>-0.17738228914125304</v>
      </c>
      <c r="BN199" s="168">
        <f t="shared" si="354"/>
        <v>-0.34624645557655953</v>
      </c>
      <c r="BO199" s="168">
        <f t="shared" si="354"/>
        <v>-0.4064553283100108</v>
      </c>
      <c r="BP199" s="168">
        <f t="shared" si="354"/>
        <v>-0.2222293369281321</v>
      </c>
      <c r="BQ199" s="168">
        <f t="shared" si="354"/>
        <v>-0.25738221183417398</v>
      </c>
      <c r="BR199" s="168">
        <f t="shared" si="354"/>
        <v>-0.83079063260970931</v>
      </c>
      <c r="BS199" s="168">
        <f t="shared" si="354"/>
        <v>-0.8885911472755933</v>
      </c>
      <c r="BT199" s="168">
        <f t="shared" si="354"/>
        <v>-0.57781948243214798</v>
      </c>
      <c r="BU199" s="168">
        <f t="shared" si="354"/>
        <v>-0.50029633320047817</v>
      </c>
      <c r="BV199" s="168">
        <f t="shared" si="354"/>
        <v>-0.53694883748819511</v>
      </c>
      <c r="BW199" s="168">
        <f t="shared" si="354"/>
        <v>-0.65547238643020711</v>
      </c>
      <c r="BX199" s="168">
        <f t="shared" si="354"/>
        <v>-1.0141447308685998</v>
      </c>
      <c r="BY199" s="168">
        <f t="shared" si="354"/>
        <v>-1.113056781257507</v>
      </c>
      <c r="BZ199" s="168">
        <f t="shared" si="354"/>
        <v>-1.589702333065165</v>
      </c>
      <c r="CA199" s="168">
        <f t="shared" si="354"/>
        <v>-1.1679554846364713</v>
      </c>
      <c r="CB199" s="168">
        <f t="shared" si="354"/>
        <v>-1.1592100265856435</v>
      </c>
      <c r="CC199" s="168">
        <f t="shared" si="354"/>
        <v>-0.88447016918967059</v>
      </c>
      <c r="CD199" s="168">
        <f t="shared" si="354"/>
        <v>-1.169101421747996</v>
      </c>
      <c r="CE199" s="168">
        <f t="shared" si="354"/>
        <v>-1.1901939198916083</v>
      </c>
      <c r="CF199" s="168">
        <f t="shared" si="354"/>
        <v>-0.66479394333870023</v>
      </c>
      <c r="CG199" s="168">
        <f t="shared" si="354"/>
        <v>-0.60960926218725764</v>
      </c>
      <c r="CH199" s="168">
        <f t="shared" si="354"/>
        <v>-0.9343359916782249</v>
      </c>
      <c r="CI199" s="168">
        <f t="shared" si="354"/>
        <v>-4.5716287442888559</v>
      </c>
      <c r="CJ199" s="168">
        <f t="shared" si="354"/>
        <v>-4.635846295488685</v>
      </c>
      <c r="CK199" s="168">
        <f t="shared" si="354"/>
        <v>-6.4829625964773392</v>
      </c>
      <c r="CL199" s="168">
        <f t="shared" si="354"/>
        <v>-6.0518816165891289</v>
      </c>
      <c r="CM199" s="168">
        <f t="shared" si="354"/>
        <v>-7.2394234323025746</v>
      </c>
      <c r="CN199" s="168">
        <f t="shared" si="354"/>
        <v>-6.1222464497051599</v>
      </c>
      <c r="CO199" s="168">
        <f t="shared" si="354"/>
        <v>-6.6130029697265194</v>
      </c>
      <c r="CP199" s="168">
        <f t="shared" si="354"/>
        <v>-5.1796949119181184</v>
      </c>
      <c r="CQ199" s="168">
        <f t="shared" si="354"/>
        <v>-3.5379605236674609</v>
      </c>
      <c r="CR199" s="168">
        <f t="shared" si="354"/>
        <v>-3.511059643474836</v>
      </c>
      <c r="CS199" s="168">
        <f t="shared" si="354"/>
        <v>-2.7763870357427765</v>
      </c>
      <c r="CT199" s="168">
        <f t="shared" si="354"/>
        <v>-2.0403698372948851</v>
      </c>
      <c r="CU199" s="168">
        <f t="shared" si="354"/>
        <v>-1.1369855011002374</v>
      </c>
      <c r="CV199" s="168">
        <f t="shared" si="354"/>
        <v>-0.40941817018853494</v>
      </c>
      <c r="CW199" s="168">
        <f t="shared" si="354"/>
        <v>-0.44030598373995855</v>
      </c>
      <c r="CX199" s="168">
        <f t="shared" si="354"/>
        <v>-0.44557567402772985</v>
      </c>
      <c r="CY199" s="168">
        <f t="shared" si="354"/>
        <v>-0.42224195415807025</v>
      </c>
      <c r="CZ199" s="168"/>
      <c r="DA199" s="168"/>
      <c r="DB199" s="168"/>
      <c r="DC199" s="168"/>
      <c r="DD199" s="168"/>
      <c r="DE199" s="168"/>
      <c r="DF199" s="168"/>
      <c r="DG199" s="165"/>
      <c r="DH199" s="165"/>
      <c r="DI199" s="162">
        <f t="shared" si="339"/>
        <v>1.0370292792792792</v>
      </c>
      <c r="DJ199" s="162">
        <f t="shared" si="340"/>
        <v>-7.2394234323025746</v>
      </c>
      <c r="DK199" s="162">
        <f t="shared" si="311"/>
        <v>-1.6059722518427659</v>
      </c>
      <c r="DL199" s="162">
        <f t="shared" si="312"/>
        <v>-0.83079063260970931</v>
      </c>
      <c r="DM199" s="162">
        <f t="shared" si="313"/>
        <v>2.1491918986789416</v>
      </c>
    </row>
    <row r="200" spans="1:117" x14ac:dyDescent="0.25">
      <c r="A200" s="161" t="s">
        <v>260</v>
      </c>
      <c r="B200" s="161"/>
      <c r="C200" s="161" t="s">
        <v>261</v>
      </c>
      <c r="D200" s="161" t="s">
        <v>262</v>
      </c>
      <c r="E200" s="163" t="s">
        <v>263</v>
      </c>
      <c r="F200" s="164">
        <v>1974</v>
      </c>
      <c r="G200" s="164">
        <v>1978</v>
      </c>
      <c r="H200" s="161"/>
      <c r="I200" s="165"/>
      <c r="J200" s="165"/>
      <c r="K200" s="165"/>
      <c r="L200" s="165"/>
      <c r="M200" s="165"/>
      <c r="N200" s="165"/>
      <c r="O200" s="165"/>
      <c r="P200" s="165"/>
      <c r="Q200" s="165"/>
      <c r="R200" s="165"/>
      <c r="S200" s="165"/>
      <c r="T200" s="165"/>
      <c r="U200" s="165"/>
      <c r="V200" s="165"/>
      <c r="W200" s="165"/>
      <c r="X200" s="165"/>
      <c r="Y200" s="165"/>
      <c r="Z200" s="165"/>
      <c r="AA200" s="165"/>
      <c r="AB200" s="165"/>
      <c r="AC200" s="165"/>
      <c r="AD200" s="165"/>
      <c r="AE200" s="165"/>
      <c r="AF200" s="165"/>
      <c r="AG200" s="165"/>
      <c r="AH200" s="165"/>
      <c r="AI200" s="165"/>
      <c r="AJ200" s="165"/>
      <c r="AK200" s="165"/>
      <c r="AL200" s="165"/>
      <c r="AM200" s="165"/>
      <c r="AN200" s="165"/>
      <c r="AO200" s="165"/>
      <c r="AP200" s="168"/>
      <c r="AQ200" s="168"/>
      <c r="AR200" s="168"/>
      <c r="AS200" s="168"/>
      <c r="AT200" s="168"/>
      <c r="AU200" s="168"/>
      <c r="AV200" s="168"/>
      <c r="AW200" s="168"/>
      <c r="AX200" s="168"/>
      <c r="AY200" s="168"/>
      <c r="AZ200" s="168"/>
      <c r="BA200" s="168"/>
      <c r="BB200" s="168"/>
      <c r="BC200" s="168"/>
      <c r="BD200" s="168"/>
      <c r="BE200" s="168"/>
      <c r="BF200" s="168"/>
      <c r="BG200" s="168"/>
      <c r="BH200" s="168"/>
      <c r="BI200" s="168"/>
      <c r="BJ200" s="168"/>
      <c r="BK200" s="168"/>
      <c r="BL200" s="168"/>
      <c r="BM200" s="168"/>
      <c r="BN200" s="168"/>
      <c r="BO200" s="168"/>
      <c r="BP200" s="168"/>
      <c r="BQ200" s="168" t="str">
        <f t="shared" ref="BQ200:CY200" si="355">IF(ISNUMBER(BQ132),"",BQ64)</f>
        <v/>
      </c>
      <c r="BR200" s="168" t="str">
        <f t="shared" si="355"/>
        <v/>
      </c>
      <c r="BS200" s="168" t="str">
        <f t="shared" si="355"/>
        <v/>
      </c>
      <c r="BT200" s="168" t="str">
        <f t="shared" si="355"/>
        <v/>
      </c>
      <c r="BU200" s="168" t="str">
        <f t="shared" si="355"/>
        <v/>
      </c>
      <c r="BV200" s="168">
        <f t="shared" si="355"/>
        <v>1.4030010606749357</v>
      </c>
      <c r="BW200" s="168">
        <f t="shared" si="355"/>
        <v>1.3123564041646285</v>
      </c>
      <c r="BX200" s="168">
        <f t="shared" si="355"/>
        <v>1.1403124368048534</v>
      </c>
      <c r="BY200" s="168">
        <f t="shared" si="355"/>
        <v>1.1996943676320768</v>
      </c>
      <c r="BZ200" s="168">
        <f t="shared" si="355"/>
        <v>1.1436046730969955</v>
      </c>
      <c r="CA200" s="168">
        <f t="shared" si="355"/>
        <v>1.0930591162720553</v>
      </c>
      <c r="CB200" s="168">
        <f t="shared" si="355"/>
        <v>1.4221435451979789</v>
      </c>
      <c r="CC200" s="168">
        <f t="shared" si="355"/>
        <v>0.93019892362158474</v>
      </c>
      <c r="CD200" s="168">
        <f t="shared" si="355"/>
        <v>1.1489866255687036</v>
      </c>
      <c r="CE200" s="168">
        <f t="shared" si="355"/>
        <v>1.6568523110178655</v>
      </c>
      <c r="CF200" s="168">
        <f t="shared" si="355"/>
        <v>1.8494557211352827</v>
      </c>
      <c r="CG200" s="168">
        <f t="shared" si="355"/>
        <v>2.0004264697093452</v>
      </c>
      <c r="CH200" s="168">
        <f t="shared" si="355"/>
        <v>2.9374371486506536</v>
      </c>
      <c r="CI200" s="168">
        <f t="shared" si="355"/>
        <v>1.6332781198237336</v>
      </c>
      <c r="CJ200" s="168">
        <f t="shared" si="355"/>
        <v>1.6304421895254619</v>
      </c>
      <c r="CK200" s="168">
        <f t="shared" si="355"/>
        <v>1.4101066150633328</v>
      </c>
      <c r="CL200" s="168">
        <f t="shared" si="355"/>
        <v>1.898912979916443</v>
      </c>
      <c r="CM200" s="168">
        <f t="shared" si="355"/>
        <v>2.0547438979452175</v>
      </c>
      <c r="CN200" s="168">
        <f t="shared" si="355"/>
        <v>1.9868939535131394</v>
      </c>
      <c r="CO200" s="168">
        <f t="shared" si="355"/>
        <v>2.8435865585774063</v>
      </c>
      <c r="CP200" s="168">
        <f t="shared" si="355"/>
        <v>2.1830791561708747</v>
      </c>
      <c r="CQ200" s="168">
        <f t="shared" si="355"/>
        <v>2.5247201428941524</v>
      </c>
      <c r="CR200" s="168">
        <f t="shared" si="355"/>
        <v>3.3585594804683656</v>
      </c>
      <c r="CS200" s="168">
        <f t="shared" si="355"/>
        <v>1.9582361799281065</v>
      </c>
      <c r="CT200" s="168">
        <f t="shared" si="355"/>
        <v>1.5486612350751299</v>
      </c>
      <c r="CU200" s="168">
        <f t="shared" si="355"/>
        <v>0.84405775469801092</v>
      </c>
      <c r="CV200" s="168">
        <f t="shared" si="355"/>
        <v>3.067306724026118</v>
      </c>
      <c r="CW200" s="168">
        <f t="shared" si="355"/>
        <v>4.4739281780438906</v>
      </c>
      <c r="CX200" s="168">
        <f t="shared" si="355"/>
        <v>6.6738312175429755</v>
      </c>
      <c r="CY200" s="168">
        <f t="shared" si="355"/>
        <v>7.2711737405661019</v>
      </c>
      <c r="CZ200" s="168"/>
      <c r="DA200" s="168"/>
      <c r="DB200" s="168"/>
      <c r="DC200" s="168"/>
      <c r="DD200" s="168"/>
      <c r="DE200" s="168"/>
      <c r="DF200" s="168"/>
      <c r="DG200" s="165"/>
      <c r="DH200" s="165"/>
      <c r="DI200" s="162">
        <f t="shared" si="339"/>
        <v>7.2711737405661019</v>
      </c>
      <c r="DJ200" s="162">
        <f t="shared" si="340"/>
        <v>0.84405775469801092</v>
      </c>
      <c r="DK200" s="162">
        <f t="shared" si="311"/>
        <v>2.2199682309108471</v>
      </c>
      <c r="DL200" s="162">
        <f t="shared" si="312"/>
        <v>1.7531540160765742</v>
      </c>
      <c r="DM200" s="162">
        <f t="shared" si="313"/>
        <v>1.4996075621491836</v>
      </c>
    </row>
    <row r="201" spans="1:117" x14ac:dyDescent="0.25">
      <c r="A201" s="161" t="s">
        <v>264</v>
      </c>
      <c r="B201" s="161" t="s">
        <v>265</v>
      </c>
      <c r="C201" s="161" t="s">
        <v>112</v>
      </c>
      <c r="D201" s="161" t="s">
        <v>266</v>
      </c>
      <c r="E201" s="163" t="s">
        <v>267</v>
      </c>
      <c r="F201" s="164">
        <v>1920</v>
      </c>
      <c r="G201" s="164">
        <v>1965</v>
      </c>
      <c r="H201" s="161"/>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c r="AI201" s="165"/>
      <c r="AJ201" s="165"/>
      <c r="AK201" s="165"/>
      <c r="AL201" s="165"/>
      <c r="AM201" s="165"/>
      <c r="AN201" s="165"/>
      <c r="AO201" s="165"/>
      <c r="AP201" s="168"/>
      <c r="AQ201" s="168"/>
      <c r="AR201" s="168"/>
      <c r="AS201" s="168"/>
      <c r="AT201" s="168"/>
      <c r="AU201" s="168"/>
      <c r="AV201" s="168"/>
      <c r="AW201" s="168"/>
      <c r="AX201" s="168"/>
      <c r="AY201" s="168"/>
      <c r="AZ201" s="168"/>
      <c r="BA201" s="168"/>
      <c r="BB201" s="168"/>
      <c r="BC201" s="168"/>
      <c r="BD201" s="168"/>
      <c r="BE201" s="168"/>
      <c r="BF201" s="168" t="str">
        <f t="shared" ref="BF201:BP201" si="356">IF(ISNUMBER(BF133),"",BF65)</f>
        <v/>
      </c>
      <c r="BG201" s="168" t="str">
        <f t="shared" si="356"/>
        <v/>
      </c>
      <c r="BH201" s="168" t="str">
        <f t="shared" si="356"/>
        <v/>
      </c>
      <c r="BI201" s="168">
        <f t="shared" si="356"/>
        <v>0.93173266439706137</v>
      </c>
      <c r="BJ201" s="168">
        <f t="shared" si="356"/>
        <v>0.80786026200873362</v>
      </c>
      <c r="BK201" s="168">
        <f t="shared" si="356"/>
        <v>0.89204912734324504</v>
      </c>
      <c r="BL201" s="168">
        <f t="shared" si="356"/>
        <v>0.86544868844914857</v>
      </c>
      <c r="BM201" s="168">
        <f t="shared" si="356"/>
        <v>0.52705589630829774</v>
      </c>
      <c r="BN201" s="168">
        <f t="shared" si="356"/>
        <v>0.40019488544538456</v>
      </c>
      <c r="BO201" s="168">
        <f t="shared" si="356"/>
        <v>0.61342926220558414</v>
      </c>
      <c r="BP201" s="168">
        <f t="shared" si="356"/>
        <v>0.78703933106224833</v>
      </c>
      <c r="BQ201" s="168">
        <f t="shared" ref="BQ201:CY201" si="357">IF(ISNUMBER(BQ133),"",BQ65)</f>
        <v>-5.7905713933111183E-2</v>
      </c>
      <c r="BR201" s="168">
        <f t="shared" si="357"/>
        <v>-0.14816202693351782</v>
      </c>
      <c r="BS201" s="168">
        <f t="shared" si="357"/>
        <v>4.8026374809365745E-2</v>
      </c>
      <c r="BT201" s="168">
        <f t="shared" si="357"/>
        <v>0.41421657127492023</v>
      </c>
      <c r="BU201" s="168">
        <f t="shared" si="357"/>
        <v>-0.1432830571310878</v>
      </c>
      <c r="BV201" s="168">
        <f t="shared" si="357"/>
        <v>-0.18437866046808415</v>
      </c>
      <c r="BW201" s="168">
        <f t="shared" si="357"/>
        <v>-0.21233706693515036</v>
      </c>
      <c r="BX201" s="168">
        <f t="shared" si="357"/>
        <v>-0.12117994058962001</v>
      </c>
      <c r="BY201" s="168">
        <f t="shared" si="357"/>
        <v>-0.11661438772198268</v>
      </c>
      <c r="BZ201" s="168">
        <f t="shared" si="357"/>
        <v>-0.11717283020565118</v>
      </c>
      <c r="CA201" s="168">
        <f t="shared" si="357"/>
        <v>-0.10569527266441968</v>
      </c>
      <c r="CB201" s="168">
        <f t="shared" si="357"/>
        <v>-0.21098083379068988</v>
      </c>
      <c r="CC201" s="168">
        <f t="shared" si="357"/>
        <v>-0.37635730258454142</v>
      </c>
      <c r="CD201" s="168">
        <f t="shared" si="357"/>
        <v>-1.2553640403257913</v>
      </c>
      <c r="CE201" s="168">
        <f t="shared" si="357"/>
        <v>-2.0514751862057681</v>
      </c>
      <c r="CF201" s="168">
        <f t="shared" si="357"/>
        <v>-2.5139721995617195</v>
      </c>
      <c r="CG201" s="168">
        <f t="shared" si="357"/>
        <v>-2.2312019844423574</v>
      </c>
      <c r="CH201" s="168">
        <f t="shared" si="357"/>
        <v>-2.3447909737501917</v>
      </c>
      <c r="CI201" s="168">
        <f t="shared" si="357"/>
        <v>-2.0127184035476717</v>
      </c>
      <c r="CJ201" s="168">
        <f t="shared" si="357"/>
        <v>-2.682597934624904</v>
      </c>
      <c r="CK201" s="168">
        <f t="shared" si="357"/>
        <v>-1.5166665194619373</v>
      </c>
      <c r="CL201" s="168">
        <f t="shared" si="357"/>
        <v>-1.1065627133715483</v>
      </c>
      <c r="CM201" s="168">
        <f t="shared" si="357"/>
        <v>-0.72802649448428691</v>
      </c>
      <c r="CN201" s="168">
        <f t="shared" si="357"/>
        <v>4.5459527593577111E-2</v>
      </c>
      <c r="CO201" s="168">
        <f t="shared" si="357"/>
        <v>2.3645082558378376E-2</v>
      </c>
      <c r="CP201" s="168">
        <f t="shared" si="357"/>
        <v>0.14773509163039589</v>
      </c>
      <c r="CQ201" s="168">
        <f t="shared" si="357"/>
        <v>0.3158936148417324</v>
      </c>
      <c r="CR201" s="168">
        <f t="shared" si="357"/>
        <v>1.2732977926598232</v>
      </c>
      <c r="CS201" s="168">
        <f t="shared" si="357"/>
        <v>1.5398398900138914</v>
      </c>
      <c r="CT201" s="168">
        <f t="shared" si="357"/>
        <v>1.9506086278384869</v>
      </c>
      <c r="CU201" s="168">
        <f t="shared" si="357"/>
        <v>1.9126787775028851</v>
      </c>
      <c r="CV201" s="168">
        <f t="shared" si="357"/>
        <v>1.5084471740264187</v>
      </c>
      <c r="CW201" s="168">
        <f t="shared" si="357"/>
        <v>1.7403405313405846</v>
      </c>
      <c r="CX201" s="168">
        <f t="shared" si="357"/>
        <v>1.6185993986322877</v>
      </c>
      <c r="CY201" s="168">
        <f t="shared" si="357"/>
        <v>1.5733066103213791</v>
      </c>
      <c r="CZ201" s="168"/>
      <c r="DA201" s="168"/>
      <c r="DB201" s="168"/>
      <c r="DC201" s="168"/>
      <c r="DD201" s="168"/>
      <c r="DE201" s="168"/>
      <c r="DF201" s="168"/>
      <c r="DG201" s="165"/>
      <c r="DH201" s="165"/>
      <c r="DI201" s="162">
        <f t="shared" si="339"/>
        <v>1.9506086278384869</v>
      </c>
      <c r="DJ201" s="162">
        <f t="shared" si="340"/>
        <v>-2.682597934624904</v>
      </c>
      <c r="DK201" s="162">
        <f t="shared" si="311"/>
        <v>-6.9892641969814904E-3</v>
      </c>
      <c r="DL201" s="162">
        <f t="shared" si="312"/>
        <v>2.3645082558378376E-2</v>
      </c>
      <c r="DM201" s="162">
        <f t="shared" si="313"/>
        <v>1.2285123645609699</v>
      </c>
    </row>
    <row r="202" spans="1:117" x14ac:dyDescent="0.25">
      <c r="A202" s="161" t="s">
        <v>268</v>
      </c>
      <c r="B202" s="161"/>
      <c r="C202" s="161" t="s">
        <v>269</v>
      </c>
      <c r="D202" s="161" t="s">
        <v>270</v>
      </c>
      <c r="E202" s="163" t="s">
        <v>271</v>
      </c>
      <c r="F202" s="164">
        <v>1919</v>
      </c>
      <c r="G202" s="164">
        <v>1988</v>
      </c>
      <c r="H202" s="161"/>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c r="AI202" s="165"/>
      <c r="AJ202" s="165"/>
      <c r="AK202" s="165"/>
      <c r="AL202" s="165"/>
      <c r="AM202" s="165"/>
      <c r="AN202" s="165"/>
      <c r="AO202" s="165"/>
      <c r="AP202" s="168"/>
      <c r="AQ202" s="168"/>
      <c r="AR202" s="168"/>
      <c r="AS202" s="168"/>
      <c r="AT202" s="168"/>
      <c r="AU202" s="168"/>
      <c r="AV202" s="168"/>
      <c r="AW202" s="168"/>
      <c r="AX202" s="168"/>
      <c r="AY202" s="168"/>
      <c r="AZ202" s="168"/>
      <c r="BA202" s="168"/>
      <c r="BB202" s="168"/>
      <c r="BC202" s="168"/>
      <c r="BD202" s="168"/>
      <c r="BE202" s="168"/>
      <c r="BF202" s="168"/>
      <c r="BG202" s="168"/>
      <c r="BH202" s="168"/>
      <c r="BI202" s="168"/>
      <c r="BJ202" s="168"/>
      <c r="BK202" s="168"/>
      <c r="BL202" s="168"/>
      <c r="BM202" s="168"/>
      <c r="BN202" s="168"/>
      <c r="BO202" s="168"/>
      <c r="BP202" s="168"/>
      <c r="BQ202" s="168"/>
      <c r="BR202" s="168"/>
      <c r="BS202" s="168"/>
      <c r="BT202" s="168"/>
      <c r="BU202" s="168"/>
      <c r="BV202" s="168"/>
      <c r="BW202" s="168"/>
      <c r="BX202" s="168"/>
      <c r="BY202" s="168"/>
      <c r="BZ202" s="168"/>
      <c r="CA202" s="168"/>
      <c r="CB202" s="168"/>
      <c r="CC202" s="168"/>
      <c r="CD202" s="168"/>
      <c r="CE202" s="168"/>
      <c r="CF202" s="168">
        <f t="shared" ref="CF202:CY202" si="358">IF(ISNUMBER(CF134),"",CF66)</f>
        <v>0.94663077518561523</v>
      </c>
      <c r="CG202" s="168">
        <f t="shared" si="358"/>
        <v>0.80080735972124839</v>
      </c>
      <c r="CH202" s="168">
        <f t="shared" si="358"/>
        <v>0.86247469949192457</v>
      </c>
      <c r="CI202" s="168">
        <f t="shared" si="358"/>
        <v>0.85073116948431271</v>
      </c>
      <c r="CJ202" s="168">
        <f t="shared" si="358"/>
        <v>2.5585769270779153</v>
      </c>
      <c r="CK202" s="168">
        <f t="shared" si="358"/>
        <v>2.2515624999999999</v>
      </c>
      <c r="CL202" s="168">
        <f t="shared" si="358"/>
        <v>2.0619702479338842</v>
      </c>
      <c r="CM202" s="168">
        <f t="shared" si="358"/>
        <v>1.5273290489620417</v>
      </c>
      <c r="CN202" s="168">
        <f t="shared" si="358"/>
        <v>1.3433497942386832</v>
      </c>
      <c r="CO202" s="168">
        <f t="shared" si="358"/>
        <v>1.3313665954121012</v>
      </c>
      <c r="CP202" s="168">
        <f t="shared" si="358"/>
        <v>1.1898682835548857</v>
      </c>
      <c r="CQ202" s="168">
        <f t="shared" si="358"/>
        <v>0.78489995992231087</v>
      </c>
      <c r="CR202" s="168">
        <f t="shared" si="358"/>
        <v>0.69745011523748424</v>
      </c>
      <c r="CS202" s="168">
        <f t="shared" si="358"/>
        <v>0.87143062358194101</v>
      </c>
      <c r="CT202" s="168">
        <f t="shared" si="358"/>
        <v>1.2173759683104328</v>
      </c>
      <c r="CU202" s="168">
        <f t="shared" si="358"/>
        <v>1.2557112579105745</v>
      </c>
      <c r="CV202" s="168">
        <f t="shared" si="358"/>
        <v>1.3065434509560778</v>
      </c>
      <c r="CW202" s="168">
        <f t="shared" si="358"/>
        <v>1.2184586258813708</v>
      </c>
      <c r="CX202" s="168">
        <f t="shared" si="358"/>
        <v>1.3580424573303214</v>
      </c>
      <c r="CY202" s="168">
        <f t="shared" si="358"/>
        <v>1.5755666192310422</v>
      </c>
      <c r="CZ202" s="168"/>
      <c r="DA202" s="168"/>
      <c r="DB202" s="168"/>
      <c r="DC202" s="168"/>
      <c r="DD202" s="168"/>
      <c r="DE202" s="168"/>
      <c r="DF202" s="168"/>
      <c r="DG202" s="165"/>
      <c r="DH202" s="165"/>
      <c r="DI202" s="162">
        <f t="shared" si="339"/>
        <v>2.5585769270779153</v>
      </c>
      <c r="DJ202" s="162">
        <f t="shared" si="340"/>
        <v>0.69745011523748424</v>
      </c>
      <c r="DK202" s="162">
        <f t="shared" si="311"/>
        <v>1.3005073239712082</v>
      </c>
      <c r="DL202" s="162">
        <f t="shared" si="312"/>
        <v>1.2370849418959726</v>
      </c>
      <c r="DM202" s="162">
        <f t="shared" si="313"/>
        <v>0.49045576583168665</v>
      </c>
    </row>
    <row r="203" spans="1:117" x14ac:dyDescent="0.25">
      <c r="A203" s="161" t="s">
        <v>272</v>
      </c>
      <c r="B203" s="161"/>
      <c r="C203" s="161" t="s">
        <v>273</v>
      </c>
      <c r="D203" s="161" t="s">
        <v>274</v>
      </c>
      <c r="E203" s="161" t="s">
        <v>275</v>
      </c>
      <c r="F203" s="164">
        <v>1906</v>
      </c>
      <c r="G203" s="164">
        <v>1950</v>
      </c>
      <c r="H203" s="161"/>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c r="AK203" s="165"/>
      <c r="AL203" s="165"/>
      <c r="AM203" s="165"/>
      <c r="AN203" s="165"/>
      <c r="AO203" s="165"/>
      <c r="AP203" s="168"/>
      <c r="AQ203" s="168"/>
      <c r="AR203" s="168"/>
      <c r="AS203" s="168"/>
      <c r="AT203" s="168">
        <f t="shared" ref="AT203:CE203" si="359">IF(ISNUMBER(AT135),"",AT67)</f>
        <v>1.2480852317781186</v>
      </c>
      <c r="AU203" s="168">
        <f t="shared" si="359"/>
        <v>1.1086593847362793</v>
      </c>
      <c r="AV203" s="168">
        <f t="shared" si="359"/>
        <v>1.0121782632488097</v>
      </c>
      <c r="AW203" s="168">
        <f t="shared" si="359"/>
        <v>1.0344402098456236</v>
      </c>
      <c r="AX203" s="168">
        <f t="shared" si="359"/>
        <v>0.98356457384217344</v>
      </c>
      <c r="AY203" s="168">
        <f t="shared" si="359"/>
        <v>0.97539437084086067</v>
      </c>
      <c r="AZ203" s="168">
        <f t="shared" si="359"/>
        <v>0.99368172512038611</v>
      </c>
      <c r="BA203" s="168">
        <f t="shared" si="359"/>
        <v>1.0763103191225629</v>
      </c>
      <c r="BB203" s="168">
        <f t="shared" si="359"/>
        <v>1.0787927610003549</v>
      </c>
      <c r="BC203" s="168">
        <f t="shared" si="359"/>
        <v>0.96470168510195353</v>
      </c>
      <c r="BD203" s="168">
        <f t="shared" si="359"/>
        <v>0.97950739781075113</v>
      </c>
      <c r="BE203" s="168">
        <f t="shared" si="359"/>
        <v>1.0541659326517905</v>
      </c>
      <c r="BF203" s="168">
        <f t="shared" si="359"/>
        <v>1.0415832125767619</v>
      </c>
      <c r="BG203" s="168">
        <f t="shared" si="359"/>
        <v>1.0675008278519367</v>
      </c>
      <c r="BH203" s="168">
        <f t="shared" si="359"/>
        <v>1.4039807407911546</v>
      </c>
      <c r="BI203" s="168">
        <f t="shared" si="359"/>
        <v>0.80774326465927104</v>
      </c>
      <c r="BJ203" s="168">
        <f t="shared" si="359"/>
        <v>0.95133437990580849</v>
      </c>
      <c r="BK203" s="168">
        <f t="shared" si="359"/>
        <v>1.1347126436781609</v>
      </c>
      <c r="BL203" s="168">
        <f t="shared" si="359"/>
        <v>1.0842233009708737</v>
      </c>
      <c r="BM203" s="168">
        <f t="shared" si="359"/>
        <v>0.77576419213973802</v>
      </c>
      <c r="BN203" s="168">
        <f t="shared" si="359"/>
        <v>0.90426065162907265</v>
      </c>
      <c r="BO203" s="168">
        <f t="shared" si="359"/>
        <v>0.49558675799086749</v>
      </c>
      <c r="BP203" s="168">
        <f t="shared" si="359"/>
        <v>0.30058168642951244</v>
      </c>
      <c r="BQ203" s="168">
        <f t="shared" si="359"/>
        <v>2.4543370712401056</v>
      </c>
      <c r="BR203" s="168">
        <f t="shared" si="359"/>
        <v>3.5945325814536337</v>
      </c>
      <c r="BS203" s="168">
        <f t="shared" si="359"/>
        <v>3.7606126408010008</v>
      </c>
      <c r="BT203" s="168">
        <f t="shared" si="359"/>
        <v>5.3071079169175199</v>
      </c>
      <c r="BU203" s="168">
        <f t="shared" si="359"/>
        <v>6.1793897354801608</v>
      </c>
      <c r="BV203" s="168">
        <f t="shared" si="359"/>
        <v>4.1373767134464758</v>
      </c>
      <c r="BW203" s="168">
        <f t="shared" si="359"/>
        <v>4.9249670609372664</v>
      </c>
      <c r="BX203" s="168">
        <f t="shared" si="359"/>
        <v>4.8460889214608525</v>
      </c>
      <c r="BY203" s="168">
        <f t="shared" si="359"/>
        <v>2.7691242068467647</v>
      </c>
      <c r="BZ203" s="168">
        <f t="shared" si="359"/>
        <v>1.9978855351473013</v>
      </c>
      <c r="CA203" s="168">
        <f t="shared" si="359"/>
        <v>1.4026597416201121</v>
      </c>
      <c r="CB203" s="168">
        <f t="shared" si="359"/>
        <v>1.5956870260132108</v>
      </c>
      <c r="CC203" s="168">
        <f t="shared" si="359"/>
        <v>0.62873562663059224</v>
      </c>
      <c r="CD203" s="168">
        <f t="shared" si="359"/>
        <v>0.65563619518221117</v>
      </c>
      <c r="CE203" s="168">
        <f t="shared" si="359"/>
        <v>0.32889346745848996</v>
      </c>
      <c r="CF203" s="168">
        <f t="shared" ref="CF203:CY203" si="360">IF(ISNUMBER(CF135),"",CF67)</f>
        <v>0.44503049106665243</v>
      </c>
      <c r="CG203" s="168">
        <f t="shared" si="360"/>
        <v>0.5552149315797108</v>
      </c>
      <c r="CH203" s="168">
        <f t="shared" si="360"/>
        <v>0.17526228831061544</v>
      </c>
      <c r="CI203" s="168">
        <f t="shared" si="360"/>
        <v>0.15612791070039808</v>
      </c>
      <c r="CJ203" s="168">
        <f t="shared" si="360"/>
        <v>0.8448833637323605</v>
      </c>
      <c r="CK203" s="168">
        <f t="shared" si="360"/>
        <v>1.0198642077254796</v>
      </c>
      <c r="CL203" s="168">
        <f t="shared" si="360"/>
        <v>1.1275044645606256</v>
      </c>
      <c r="CM203" s="168">
        <f t="shared" si="360"/>
        <v>1.1323626342566422</v>
      </c>
      <c r="CN203" s="168">
        <f t="shared" si="360"/>
        <v>1.2266572342130191</v>
      </c>
      <c r="CO203" s="168">
        <f t="shared" si="360"/>
        <v>1.1224235501268203</v>
      </c>
      <c r="CP203" s="168">
        <f t="shared" si="360"/>
        <v>1.3252384153829415</v>
      </c>
      <c r="CQ203" s="168">
        <f t="shared" si="360"/>
        <v>1.8119494022094595</v>
      </c>
      <c r="CR203" s="168">
        <f t="shared" si="360"/>
        <v>2.1618593705834077</v>
      </c>
      <c r="CS203" s="168">
        <f t="shared" si="360"/>
        <v>2.3133022839601076</v>
      </c>
      <c r="CT203" s="168">
        <f t="shared" si="360"/>
        <v>2.5745060806936553</v>
      </c>
      <c r="CU203" s="168">
        <f t="shared" si="360"/>
        <v>3.3880192567136729</v>
      </c>
      <c r="CV203" s="168">
        <f t="shared" si="360"/>
        <v>3.6528974265327148</v>
      </c>
      <c r="CW203" s="168">
        <f t="shared" si="360"/>
        <v>3.5401815431164905</v>
      </c>
      <c r="CX203" s="168">
        <f t="shared" si="360"/>
        <v>3.3293799351739759</v>
      </c>
      <c r="CY203" s="168">
        <f t="shared" si="360"/>
        <v>3.2886126151466142</v>
      </c>
      <c r="CZ203" s="168">
        <f>IF(ISNUMBER(CZ135),"",CZ67)</f>
        <v>2.3207196529927763</v>
      </c>
      <c r="DA203" s="168"/>
      <c r="DB203" s="168"/>
      <c r="DC203" s="168"/>
      <c r="DD203" s="168"/>
      <c r="DE203" s="168"/>
      <c r="DF203" s="168"/>
      <c r="DG203" s="165"/>
      <c r="DH203" s="165"/>
      <c r="DI203" s="162">
        <f t="shared" si="339"/>
        <v>6.1793897354801608</v>
      </c>
      <c r="DJ203" s="162">
        <f t="shared" si="340"/>
        <v>0.15612791070039808</v>
      </c>
      <c r="DK203" s="162">
        <f t="shared" si="311"/>
        <v>1.7724031358158758</v>
      </c>
      <c r="DL203" s="162">
        <f t="shared" si="312"/>
        <v>1.1224235501268203</v>
      </c>
      <c r="DM203" s="162">
        <f t="shared" si="313"/>
        <v>1.3845844324864183</v>
      </c>
    </row>
    <row r="204" spans="1:117" x14ac:dyDescent="0.25">
      <c r="A204" s="161" t="s">
        <v>276</v>
      </c>
      <c r="B204" s="161"/>
      <c r="C204" s="161" t="s">
        <v>112</v>
      </c>
      <c r="D204" s="161" t="s">
        <v>266</v>
      </c>
      <c r="E204" s="163" t="s">
        <v>277</v>
      </c>
      <c r="F204" s="164">
        <v>1920</v>
      </c>
      <c r="G204" s="164">
        <v>1965</v>
      </c>
      <c r="H204" s="161"/>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8"/>
      <c r="AQ204" s="168"/>
      <c r="AR204" s="168"/>
      <c r="AS204" s="168"/>
      <c r="AT204" s="168" t="str">
        <f t="shared" ref="AT204:CC204" si="361">IF(ISNUMBER(AT136),"",AT68)</f>
        <v/>
      </c>
      <c r="AU204" s="168" t="str">
        <f t="shared" si="361"/>
        <v/>
      </c>
      <c r="AV204" s="168" t="str">
        <f t="shared" si="361"/>
        <v/>
      </c>
      <c r="AW204" s="168" t="str">
        <f t="shared" si="361"/>
        <v/>
      </c>
      <c r="AX204" s="168" t="str">
        <f t="shared" si="361"/>
        <v/>
      </c>
      <c r="AY204" s="168" t="str">
        <f t="shared" si="361"/>
        <v/>
      </c>
      <c r="AZ204" s="168" t="str">
        <f t="shared" si="361"/>
        <v/>
      </c>
      <c r="BA204" s="168" t="str">
        <f t="shared" si="361"/>
        <v/>
      </c>
      <c r="BB204" s="168" t="str">
        <f t="shared" si="361"/>
        <v/>
      </c>
      <c r="BC204" s="168" t="str">
        <f t="shared" si="361"/>
        <v/>
      </c>
      <c r="BD204" s="168" t="str">
        <f t="shared" si="361"/>
        <v/>
      </c>
      <c r="BE204" s="168" t="str">
        <f t="shared" si="361"/>
        <v/>
      </c>
      <c r="BF204" s="168" t="str">
        <f t="shared" si="361"/>
        <v/>
      </c>
      <c r="BG204" s="168" t="str">
        <f t="shared" si="361"/>
        <v/>
      </c>
      <c r="BH204" s="168" t="str">
        <f t="shared" si="361"/>
        <v/>
      </c>
      <c r="BI204" s="168">
        <f t="shared" si="361"/>
        <v>0.64568764568764558</v>
      </c>
      <c r="BJ204" s="168">
        <f t="shared" si="361"/>
        <v>0.54736784140969164</v>
      </c>
      <c r="BK204" s="168">
        <f t="shared" si="361"/>
        <v>0.68779823702252685</v>
      </c>
      <c r="BL204" s="168">
        <f t="shared" si="361"/>
        <v>0.63239329268292677</v>
      </c>
      <c r="BM204" s="168">
        <f t="shared" si="361"/>
        <v>0.58590863381698022</v>
      </c>
      <c r="BN204" s="168">
        <f t="shared" si="361"/>
        <v>0.16414451114922815</v>
      </c>
      <c r="BO204" s="168">
        <f t="shared" si="361"/>
        <v>0.18062523827678234</v>
      </c>
      <c r="BP204" s="168">
        <f t="shared" si="361"/>
        <v>7.7658107703067233E-2</v>
      </c>
      <c r="BQ204" s="168">
        <f t="shared" si="361"/>
        <v>-3.9603335587108407E-2</v>
      </c>
      <c r="BR204" s="168">
        <f t="shared" si="361"/>
        <v>-2.3443240921887719E-3</v>
      </c>
      <c r="BS204" s="168">
        <f t="shared" si="361"/>
        <v>8.0585434080388992E-3</v>
      </c>
      <c r="BT204" s="168">
        <f t="shared" si="361"/>
        <v>2.7180143742543826E-3</v>
      </c>
      <c r="BU204" s="168">
        <f t="shared" si="361"/>
        <v>1.3451481582964733E-2</v>
      </c>
      <c r="BV204" s="168">
        <f t="shared" si="361"/>
        <v>-2.7935009487666033E-2</v>
      </c>
      <c r="BW204" s="168">
        <f t="shared" si="361"/>
        <v>-6.5424534845410873E-2</v>
      </c>
      <c r="BX204" s="168">
        <f t="shared" si="361"/>
        <v>-1.2190642816612176</v>
      </c>
      <c r="BY204" s="168">
        <f t="shared" si="361"/>
        <v>-1.5210435828619087</v>
      </c>
      <c r="BZ204" s="168">
        <f t="shared" si="361"/>
        <v>-2.3355394154118687</v>
      </c>
      <c r="CA204" s="168">
        <f t="shared" si="361"/>
        <v>-2.3760480710901253</v>
      </c>
      <c r="CB204" s="168">
        <f t="shared" si="361"/>
        <v>-2.2474293029741901</v>
      </c>
      <c r="CC204" s="168">
        <f t="shared" si="361"/>
        <v>-0.68960397219808101</v>
      </c>
      <c r="CD204" s="168"/>
      <c r="CE204" s="168"/>
      <c r="CF204" s="168"/>
      <c r="CG204" s="168"/>
      <c r="CH204" s="168"/>
      <c r="CI204" s="168">
        <f t="shared" ref="CI204:CY204" si="362">IF(ISNUMBER(CI136),"",CI68)</f>
        <v>-2.1981687518940216</v>
      </c>
      <c r="CJ204" s="168">
        <f t="shared" si="362"/>
        <v>-1.2108637036257186</v>
      </c>
      <c r="CK204" s="168">
        <f t="shared" si="362"/>
        <v>-0.24949929486495773</v>
      </c>
      <c r="CL204" s="168">
        <f t="shared" si="362"/>
        <v>0.14923895600464052</v>
      </c>
      <c r="CM204" s="168">
        <f t="shared" si="362"/>
        <v>0.32837855078055694</v>
      </c>
      <c r="CN204" s="168">
        <f t="shared" si="362"/>
        <v>0.60047460005533204</v>
      </c>
      <c r="CO204" s="168">
        <f t="shared" si="362"/>
        <v>0.94677614848967373</v>
      </c>
      <c r="CP204" s="168">
        <f t="shared" si="362"/>
        <v>1.0898879653651041</v>
      </c>
      <c r="CQ204" s="168">
        <f t="shared" si="362"/>
        <v>1.3585293140054675</v>
      </c>
      <c r="CR204" s="168">
        <f t="shared" si="362"/>
        <v>1.771876706048545</v>
      </c>
      <c r="CS204" s="168">
        <f t="shared" si="362"/>
        <v>1.6599743147543389</v>
      </c>
      <c r="CT204" s="168">
        <f t="shared" si="362"/>
        <v>2.1089391592747297</v>
      </c>
      <c r="CU204" s="168">
        <f t="shared" si="362"/>
        <v>2.0811046420447972</v>
      </c>
      <c r="CV204" s="168">
        <f t="shared" si="362"/>
        <v>2.0793314371058118</v>
      </c>
      <c r="CW204" s="168">
        <f t="shared" si="362"/>
        <v>2.5586063101255507</v>
      </c>
      <c r="CX204" s="168">
        <f t="shared" si="362"/>
        <v>2.8207595576373636</v>
      </c>
      <c r="CY204" s="168">
        <f t="shared" si="362"/>
        <v>2.33879219080832</v>
      </c>
      <c r="CZ204" s="168"/>
      <c r="DA204" s="168"/>
      <c r="DB204" s="168"/>
      <c r="DC204" s="168"/>
      <c r="DD204" s="168"/>
      <c r="DE204" s="168"/>
      <c r="DF204" s="168"/>
      <c r="DG204" s="165"/>
      <c r="DH204" s="165"/>
      <c r="DI204" s="162">
        <f t="shared" si="339"/>
        <v>2.8207595576373636</v>
      </c>
      <c r="DJ204" s="162">
        <f t="shared" si="340"/>
        <v>-2.3760480710901253</v>
      </c>
      <c r="DK204" s="162">
        <f t="shared" si="311"/>
        <v>0.29620825839525988</v>
      </c>
      <c r="DL204" s="162">
        <f t="shared" si="312"/>
        <v>0.17238487471300523</v>
      </c>
      <c r="DM204" s="162">
        <f t="shared" si="313"/>
        <v>1.3460373749519665</v>
      </c>
    </row>
    <row r="205" spans="1:117" x14ac:dyDescent="0.25">
      <c r="A205" s="161" t="s">
        <v>278</v>
      </c>
      <c r="B205" s="161" t="s">
        <v>279</v>
      </c>
      <c r="C205" s="161" t="s">
        <v>280</v>
      </c>
      <c r="D205" s="161" t="s">
        <v>281</v>
      </c>
      <c r="E205" s="163" t="s">
        <v>282</v>
      </c>
      <c r="F205" s="164">
        <v>1951</v>
      </c>
      <c r="G205" s="164">
        <v>1967</v>
      </c>
      <c r="H205" s="161"/>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c r="AK205" s="165"/>
      <c r="AL205" s="165"/>
      <c r="AM205" s="165"/>
      <c r="AN205" s="165"/>
      <c r="AO205" s="165"/>
      <c r="AP205" s="168"/>
      <c r="AQ205" s="168"/>
      <c r="AR205" s="168"/>
      <c r="AS205" s="168"/>
      <c r="AT205" s="168"/>
      <c r="AU205" s="168"/>
      <c r="AV205" s="168"/>
      <c r="AW205" s="168"/>
      <c r="AX205" s="168"/>
      <c r="AY205" s="168"/>
      <c r="AZ205" s="168"/>
      <c r="BA205" s="168"/>
      <c r="BB205" s="168"/>
      <c r="BC205" s="168"/>
      <c r="BD205" s="168"/>
      <c r="BE205" s="168"/>
      <c r="BF205" s="168"/>
      <c r="BG205" s="168"/>
      <c r="BH205" s="168" t="str">
        <f t="shared" ref="BH205:BK207" si="363">IF(ISNUMBER(BH137),"",BH69)</f>
        <v/>
      </c>
      <c r="BI205" s="168" t="str">
        <f t="shared" si="363"/>
        <v/>
      </c>
      <c r="BJ205" s="168" t="str">
        <f t="shared" si="363"/>
        <v/>
      </c>
      <c r="BK205" s="168">
        <f t="shared" si="363"/>
        <v>0.98354214133693696</v>
      </c>
      <c r="BL205" s="168"/>
      <c r="BM205" s="168"/>
      <c r="BN205" s="168"/>
      <c r="BO205" s="168"/>
      <c r="BP205" s="168"/>
      <c r="BQ205" s="168"/>
      <c r="BR205" s="168"/>
      <c r="BS205" s="168"/>
      <c r="BT205" s="168"/>
      <c r="BU205" s="168"/>
      <c r="BV205" s="168"/>
      <c r="BW205" s="168"/>
      <c r="BX205" s="168"/>
      <c r="BY205" s="168"/>
      <c r="BZ205" s="168"/>
      <c r="CA205" s="168"/>
      <c r="CB205" s="168"/>
      <c r="CC205" s="168"/>
      <c r="CD205" s="168"/>
      <c r="CE205" s="168"/>
      <c r="CF205" s="168"/>
      <c r="CG205" s="168">
        <f t="shared" ref="CG205:CH207" si="364">IF(ISNUMBER(CG137),"",CG69)</f>
        <v>4.0499975519267914E-2</v>
      </c>
      <c r="CH205" s="168">
        <f t="shared" si="364"/>
        <v>8.262205703707988E-2</v>
      </c>
      <c r="CI205" s="168">
        <f t="shared" ref="CI205:CY205" si="365">IF(ISNUMBER(CI137),"",CI69)</f>
        <v>1.5094171012700306E-2</v>
      </c>
      <c r="CJ205" s="168">
        <f t="shared" si="365"/>
        <v>-5.630249786566054E-3</v>
      </c>
      <c r="CK205" s="168">
        <f t="shared" si="365"/>
        <v>1.1756072771623129E-2</v>
      </c>
      <c r="CL205" s="168">
        <f t="shared" si="365"/>
        <v>0.10010183529837742</v>
      </c>
      <c r="CM205" s="168">
        <f t="shared" si="365"/>
        <v>0.43528963656562453</v>
      </c>
      <c r="CN205" s="168">
        <f t="shared" si="365"/>
        <v>0.53323259370296727</v>
      </c>
      <c r="CO205" s="168">
        <f t="shared" si="365"/>
        <v>0.2901408680340431</v>
      </c>
      <c r="CP205" s="168">
        <f t="shared" si="365"/>
        <v>0.58523701320614641</v>
      </c>
      <c r="CQ205" s="168">
        <f t="shared" si="365"/>
        <v>1.5286592564806223</v>
      </c>
      <c r="CR205" s="168">
        <f t="shared" si="365"/>
        <v>1.8332594373281053</v>
      </c>
      <c r="CS205" s="168">
        <f t="shared" si="365"/>
        <v>2.1641524401853145</v>
      </c>
      <c r="CT205" s="168">
        <f t="shared" si="365"/>
        <v>2.114701782701196</v>
      </c>
      <c r="CU205" s="168">
        <f t="shared" si="365"/>
        <v>2.1824119601785417</v>
      </c>
      <c r="CV205" s="168">
        <f t="shared" si="365"/>
        <v>2.0853695728482946</v>
      </c>
      <c r="CW205" s="168">
        <f t="shared" si="365"/>
        <v>2.285217175703028</v>
      </c>
      <c r="CX205" s="168">
        <f t="shared" si="365"/>
        <v>2.1274383949852673</v>
      </c>
      <c r="CY205" s="168">
        <f t="shared" si="365"/>
        <v>2.1118527319426206</v>
      </c>
      <c r="CZ205" s="168">
        <f>IF(ISNUMBER(CZ137),"",CZ69)</f>
        <v>1.6095156985766672</v>
      </c>
      <c r="DA205" s="168">
        <f>IF(ISNUMBER(DA137),"",DA69)</f>
        <v>1.2836782473854138</v>
      </c>
      <c r="DB205" s="168">
        <f>IF(ISNUMBER(DB137),"",DB69)</f>
        <v>0.83558741813851956</v>
      </c>
      <c r="DC205" s="168">
        <f>IF(ISNUMBER(DC137),"",DC69)</f>
        <v>0.83626729877644923</v>
      </c>
      <c r="DD205" s="168">
        <f>IF(ISNUMBER(DD137),"",DD69)</f>
        <v>0.67170930949445129</v>
      </c>
      <c r="DE205" s="168"/>
      <c r="DF205" s="168"/>
      <c r="DG205" s="165"/>
      <c r="DH205" s="165"/>
      <c r="DI205" s="162">
        <f t="shared" si="339"/>
        <v>2.285217175703028</v>
      </c>
      <c r="DJ205" s="162">
        <f t="shared" si="340"/>
        <v>-5.630249786566054E-3</v>
      </c>
      <c r="DK205" s="162">
        <f t="shared" si="311"/>
        <v>1.0696682735769076</v>
      </c>
      <c r="DL205" s="162">
        <f t="shared" si="312"/>
        <v>0.83626729877644923</v>
      </c>
      <c r="DM205" s="162">
        <f t="shared" si="313"/>
        <v>0.83766524518262597</v>
      </c>
    </row>
    <row r="206" spans="1:117" x14ac:dyDescent="0.25">
      <c r="A206" s="161" t="s">
        <v>283</v>
      </c>
      <c r="B206" s="161" t="s">
        <v>284</v>
      </c>
      <c r="C206" s="161" t="s">
        <v>193</v>
      </c>
      <c r="D206" s="161" t="s">
        <v>285</v>
      </c>
      <c r="E206" s="163" t="s">
        <v>186</v>
      </c>
      <c r="F206" s="164">
        <v>1940</v>
      </c>
      <c r="G206" s="164">
        <v>1955</v>
      </c>
      <c r="H206" s="161"/>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c r="AK206" s="165"/>
      <c r="AL206" s="165"/>
      <c r="AM206" s="165"/>
      <c r="AN206" s="165"/>
      <c r="AO206" s="165"/>
      <c r="AP206" s="168" t="str">
        <f t="shared" ref="AP206:AY206" si="366">IF(ISNUMBER(AP138),"",AP70)</f>
        <v/>
      </c>
      <c r="AQ206" s="168" t="str">
        <f t="shared" si="366"/>
        <v/>
      </c>
      <c r="AR206" s="168" t="str">
        <f t="shared" si="366"/>
        <v/>
      </c>
      <c r="AS206" s="168" t="str">
        <f t="shared" si="366"/>
        <v/>
      </c>
      <c r="AT206" s="168" t="str">
        <f t="shared" si="366"/>
        <v/>
      </c>
      <c r="AU206" s="168" t="str">
        <f t="shared" si="366"/>
        <v/>
      </c>
      <c r="AV206" s="168" t="str">
        <f t="shared" si="366"/>
        <v/>
      </c>
      <c r="AW206" s="168" t="str">
        <f t="shared" si="366"/>
        <v/>
      </c>
      <c r="AX206" s="168" t="str">
        <f t="shared" si="366"/>
        <v/>
      </c>
      <c r="AY206" s="168">
        <f t="shared" si="366"/>
        <v>1.0330542611617646</v>
      </c>
      <c r="AZ206" s="168"/>
      <c r="BA206" s="168"/>
      <c r="BB206" s="168"/>
      <c r="BC206" s="168"/>
      <c r="BD206" s="168"/>
      <c r="BE206" s="168"/>
      <c r="BF206" s="168"/>
      <c r="BG206" s="168"/>
      <c r="BH206" s="168">
        <f t="shared" si="363"/>
        <v>4.3067673716012083</v>
      </c>
      <c r="BI206" s="168">
        <f t="shared" si="363"/>
        <v>3.5829919009051925</v>
      </c>
      <c r="BJ206" s="168">
        <f t="shared" si="363"/>
        <v>2.4990102852707161</v>
      </c>
      <c r="BK206" s="168">
        <f t="shared" si="363"/>
        <v>2.2560240963855422</v>
      </c>
      <c r="BL206" s="168">
        <f t="shared" ref="BL206:CF206" si="367">IF(ISNUMBER(BL138),"",BL70)</f>
        <v>2.8423404944402462</v>
      </c>
      <c r="BM206" s="168">
        <f t="shared" si="367"/>
        <v>2.6753865227537923</v>
      </c>
      <c r="BN206" s="168">
        <f t="shared" si="367"/>
        <v>2.0403944861593635</v>
      </c>
      <c r="BO206" s="168">
        <f t="shared" si="367"/>
        <v>0.80701900349815636</v>
      </c>
      <c r="BP206" s="168">
        <f t="shared" si="367"/>
        <v>0.56822931680599587</v>
      </c>
      <c r="BQ206" s="168">
        <f t="shared" si="367"/>
        <v>0.67540087349867395</v>
      </c>
      <c r="BR206" s="168">
        <f t="shared" si="367"/>
        <v>0.18963367363651248</v>
      </c>
      <c r="BS206" s="168">
        <f t="shared" si="367"/>
        <v>-4.7752004828835064E-2</v>
      </c>
      <c r="BT206" s="168">
        <f t="shared" si="367"/>
        <v>-0.14720001749169143</v>
      </c>
      <c r="BU206" s="168">
        <f t="shared" si="367"/>
        <v>-2.821406717658796</v>
      </c>
      <c r="BV206" s="168">
        <f t="shared" si="367"/>
        <v>-2.4575912119289338</v>
      </c>
      <c r="BW206" s="168">
        <f t="shared" si="367"/>
        <v>-2.5728962852069768</v>
      </c>
      <c r="BX206" s="168">
        <f t="shared" si="367"/>
        <v>-3.3549760822769672</v>
      </c>
      <c r="BY206" s="168">
        <f t="shared" si="367"/>
        <v>-3.0130854172593033</v>
      </c>
      <c r="BZ206" s="168">
        <f t="shared" si="367"/>
        <v>-3.4882187429090088</v>
      </c>
      <c r="CA206" s="168">
        <f t="shared" si="367"/>
        <v>-4.3104879459980721</v>
      </c>
      <c r="CB206" s="168">
        <f t="shared" si="367"/>
        <v>-6.9393600252206831</v>
      </c>
      <c r="CC206" s="168">
        <f t="shared" si="367"/>
        <v>-6.5356933372126855</v>
      </c>
      <c r="CD206" s="168">
        <f t="shared" si="367"/>
        <v>-3.6861197054930512</v>
      </c>
      <c r="CE206" s="168">
        <f t="shared" si="367"/>
        <v>-3.3310467148334593</v>
      </c>
      <c r="CF206" s="168">
        <f t="shared" si="367"/>
        <v>-4.4728488546722094</v>
      </c>
      <c r="CG206" s="168">
        <f t="shared" si="364"/>
        <v>-4.9779273527012169</v>
      </c>
      <c r="CH206" s="168">
        <f t="shared" si="364"/>
        <v>-4.874873402671974</v>
      </c>
      <c r="CI206" s="168"/>
      <c r="CJ206" s="168">
        <f t="shared" ref="CJ206:CY206" si="368">IF(ISNUMBER(CJ138),"",CJ70)</f>
        <v>-5.7715609965971755</v>
      </c>
      <c r="CK206" s="168">
        <f t="shared" si="368"/>
        <v>-5.511738670894438</v>
      </c>
      <c r="CL206" s="168">
        <f t="shared" si="368"/>
        <v>0.32677351204525579</v>
      </c>
      <c r="CM206" s="168">
        <f t="shared" si="368"/>
        <v>0.39813460131675193</v>
      </c>
      <c r="CN206" s="168">
        <f t="shared" si="368"/>
        <v>0.66869239964523974</v>
      </c>
      <c r="CO206" s="168">
        <f t="shared" si="368"/>
        <v>-0.20418213926160653</v>
      </c>
      <c r="CP206" s="168">
        <f t="shared" si="368"/>
        <v>0.17958296507923466</v>
      </c>
      <c r="CQ206" s="168">
        <f t="shared" si="368"/>
        <v>0.14279325379344304</v>
      </c>
      <c r="CR206" s="168">
        <f t="shared" si="368"/>
        <v>-4.62699232672625</v>
      </c>
      <c r="CS206" s="168">
        <f t="shared" si="368"/>
        <v>-3.4320195337633841</v>
      </c>
      <c r="CT206" s="168">
        <f t="shared" si="368"/>
        <v>-2.7290509939498704</v>
      </c>
      <c r="CU206" s="168">
        <f t="shared" si="368"/>
        <v>-1.8279642946734678</v>
      </c>
      <c r="CV206" s="168">
        <f t="shared" si="368"/>
        <v>-0.46477928409828306</v>
      </c>
      <c r="CW206" s="168">
        <f t="shared" si="368"/>
        <v>0.74131875302003902</v>
      </c>
      <c r="CX206" s="168">
        <f t="shared" si="368"/>
        <v>0.94327764541073955</v>
      </c>
      <c r="CY206" s="168">
        <f t="shared" si="368"/>
        <v>0.90769143919194717</v>
      </c>
      <c r="CZ206" s="168"/>
      <c r="DA206" s="168"/>
      <c r="DB206" s="168"/>
      <c r="DC206" s="168"/>
      <c r="DD206" s="168"/>
      <c r="DE206" s="168"/>
      <c r="DF206" s="168"/>
      <c r="DG206" s="165"/>
      <c r="DH206" s="165"/>
      <c r="DI206" s="162">
        <f t="shared" si="339"/>
        <v>4.3067673716012083</v>
      </c>
      <c r="DJ206" s="162">
        <f t="shared" si="340"/>
        <v>-6.9393600252206831</v>
      </c>
      <c r="DK206" s="162">
        <f t="shared" si="311"/>
        <v>-1.2230739818797389</v>
      </c>
      <c r="DL206" s="162">
        <f t="shared" si="312"/>
        <v>-0.17569107837664899</v>
      </c>
      <c r="DM206" s="162">
        <f t="shared" si="313"/>
        <v>2.8826182148818211</v>
      </c>
    </row>
    <row r="207" spans="1:117" x14ac:dyDescent="0.25">
      <c r="A207" s="161" t="s">
        <v>286</v>
      </c>
      <c r="B207" s="161" t="s">
        <v>287</v>
      </c>
      <c r="C207" s="161" t="s">
        <v>193</v>
      </c>
      <c r="D207" s="161" t="s">
        <v>288</v>
      </c>
      <c r="E207" s="163" t="s">
        <v>186</v>
      </c>
      <c r="F207" s="164">
        <v>1939</v>
      </c>
      <c r="G207" s="164">
        <v>1955</v>
      </c>
      <c r="H207" s="161"/>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c r="AK207" s="165"/>
      <c r="AL207" s="165"/>
      <c r="AM207" s="165"/>
      <c r="AN207" s="165"/>
      <c r="AO207" s="165"/>
      <c r="AP207" s="168" t="str">
        <f t="shared" ref="AP207:AY207" si="369">IF(ISNUMBER(AP139),"",AP71)</f>
        <v/>
      </c>
      <c r="AQ207" s="168" t="str">
        <f t="shared" si="369"/>
        <v/>
      </c>
      <c r="AR207" s="168" t="str">
        <f t="shared" si="369"/>
        <v/>
      </c>
      <c r="AS207" s="168" t="str">
        <f t="shared" si="369"/>
        <v/>
      </c>
      <c r="AT207" s="168" t="str">
        <f t="shared" si="369"/>
        <v/>
      </c>
      <c r="AU207" s="168" t="str">
        <f t="shared" si="369"/>
        <v/>
      </c>
      <c r="AV207" s="168" t="str">
        <f t="shared" si="369"/>
        <v/>
      </c>
      <c r="AW207" s="168" t="str">
        <f t="shared" si="369"/>
        <v/>
      </c>
      <c r="AX207" s="168" t="str">
        <f t="shared" si="369"/>
        <v/>
      </c>
      <c r="AY207" s="168">
        <f t="shared" si="369"/>
        <v>1.0330542611617646</v>
      </c>
      <c r="AZ207" s="168"/>
      <c r="BA207" s="168"/>
      <c r="BB207" s="168"/>
      <c r="BC207" s="168"/>
      <c r="BD207" s="168"/>
      <c r="BE207" s="168"/>
      <c r="BF207" s="168"/>
      <c r="BG207" s="168"/>
      <c r="BH207" s="168">
        <f t="shared" si="363"/>
        <v>0.86530921283902562</v>
      </c>
      <c r="BI207" s="168">
        <f t="shared" si="363"/>
        <v>-0.21852534613854496</v>
      </c>
      <c r="BJ207" s="168">
        <f t="shared" si="363"/>
        <v>-0.48234953635621391</v>
      </c>
      <c r="BK207" s="168">
        <f t="shared" si="363"/>
        <v>2.1967695741166064</v>
      </c>
      <c r="BL207" s="168">
        <f t="shared" ref="BL207:CF207" si="370">IF(ISNUMBER(BL139),"",BL71)</f>
        <v>0.77272727272727282</v>
      </c>
      <c r="BM207" s="168">
        <f t="shared" si="370"/>
        <v>0.70852390852390856</v>
      </c>
      <c r="BN207" s="168">
        <f t="shared" si="370"/>
        <v>-6.7754077791717059E-4</v>
      </c>
      <c r="BO207" s="168">
        <f t="shared" si="370"/>
        <v>-0.15060319958038298</v>
      </c>
      <c r="BP207" s="168">
        <f t="shared" si="370"/>
        <v>-0.98465967309099778</v>
      </c>
      <c r="BQ207" s="168">
        <f t="shared" si="370"/>
        <v>-0.30325990209167764</v>
      </c>
      <c r="BR207" s="168">
        <f t="shared" si="370"/>
        <v>-4.2654229774658346E-2</v>
      </c>
      <c r="BS207" s="168">
        <f t="shared" si="370"/>
        <v>1.2255951429940858E-2</v>
      </c>
      <c r="BT207" s="168">
        <f t="shared" si="370"/>
        <v>0.15733672096846515</v>
      </c>
      <c r="BU207" s="168">
        <f t="shared" si="370"/>
        <v>0.34669196110979367</v>
      </c>
      <c r="BV207" s="168">
        <f t="shared" si="370"/>
        <v>0.25373295675886254</v>
      </c>
      <c r="BW207" s="168">
        <f t="shared" si="370"/>
        <v>9.5124806201550394E-2</v>
      </c>
      <c r="BX207" s="168">
        <f t="shared" si="370"/>
        <v>-0.57856095701636079</v>
      </c>
      <c r="BY207" s="168">
        <f t="shared" si="370"/>
        <v>-1.0540511175496687</v>
      </c>
      <c r="BZ207" s="168">
        <f t="shared" si="370"/>
        <v>-0.20320626276378492</v>
      </c>
      <c r="CA207" s="168">
        <f t="shared" si="370"/>
        <v>3.2325485336637844E-2</v>
      </c>
      <c r="CB207" s="168">
        <f t="shared" si="370"/>
        <v>0.47535534836230769</v>
      </c>
      <c r="CC207" s="168">
        <f t="shared" si="370"/>
        <v>0.37736710828933301</v>
      </c>
      <c r="CD207" s="168">
        <f t="shared" si="370"/>
        <v>-0.92625894630454453</v>
      </c>
      <c r="CE207" s="168">
        <f t="shared" si="370"/>
        <v>-1.8931689044913322</v>
      </c>
      <c r="CF207" s="168">
        <f t="shared" si="370"/>
        <v>-0.54296734436847782</v>
      </c>
      <c r="CG207" s="168">
        <f t="shared" si="364"/>
        <v>-0.44183657647879671</v>
      </c>
      <c r="CH207" s="168">
        <f t="shared" si="364"/>
        <v>-0.25166159992098069</v>
      </c>
      <c r="CI207" s="168">
        <f t="shared" ref="CI207:CX207" si="371">IF(ISNUMBER(CI139),"",CI71)</f>
        <v>-0.10451469506971471</v>
      </c>
      <c r="CJ207" s="168">
        <f t="shared" si="371"/>
        <v>-0.38068799766614086</v>
      </c>
      <c r="CK207" s="168">
        <f t="shared" si="371"/>
        <v>-0.805530753116522</v>
      </c>
      <c r="CL207" s="168">
        <f t="shared" si="371"/>
        <v>-1.5543626292752839</v>
      </c>
      <c r="CM207" s="168">
        <f t="shared" si="371"/>
        <v>-0.27573054927161955</v>
      </c>
      <c r="CN207" s="168">
        <f t="shared" si="371"/>
        <v>-5.5026840898759033E-2</v>
      </c>
      <c r="CO207" s="168">
        <f t="shared" si="371"/>
        <v>-3.1280217471835904E-8</v>
      </c>
      <c r="CP207" s="168">
        <f t="shared" si="371"/>
        <v>0</v>
      </c>
      <c r="CQ207" s="168">
        <f t="shared" si="371"/>
        <v>-0.42857142857142855</v>
      </c>
      <c r="CR207" s="168">
        <f t="shared" si="371"/>
        <v>-0.25454545454545452</v>
      </c>
      <c r="CS207" s="168">
        <f t="shared" si="371"/>
        <v>-0.10135135135135136</v>
      </c>
      <c r="CT207" s="168">
        <f t="shared" si="371"/>
        <v>-0.38010899182561309</v>
      </c>
      <c r="CU207" s="168">
        <f t="shared" si="371"/>
        <v>-0.80515021459227465</v>
      </c>
      <c r="CV207" s="168">
        <f t="shared" si="371"/>
        <v>-1.5543419319854366</v>
      </c>
      <c r="CW207" s="168">
        <f t="shared" si="371"/>
        <v>-0.27573021561129907</v>
      </c>
      <c r="CX207" s="168">
        <f t="shared" si="371"/>
        <v>-5.5026840898759033E-2</v>
      </c>
      <c r="CY207" s="168"/>
      <c r="CZ207" s="168"/>
      <c r="DA207" s="168"/>
      <c r="DB207" s="168"/>
      <c r="DC207" s="168"/>
      <c r="DD207" s="168"/>
      <c r="DE207" s="168"/>
      <c r="DF207" s="168"/>
      <c r="DG207" s="165"/>
      <c r="DH207" s="165"/>
      <c r="DI207" s="162">
        <f t="shared" si="339"/>
        <v>2.1967695741166064</v>
      </c>
      <c r="DJ207" s="162">
        <f t="shared" si="340"/>
        <v>-1.8931689044913322</v>
      </c>
      <c r="DK207" s="162">
        <f t="shared" si="311"/>
        <v>-0.17678514760997144</v>
      </c>
      <c r="DL207" s="162">
        <f t="shared" si="312"/>
        <v>-0.17690473117208394</v>
      </c>
      <c r="DM207" s="162">
        <f t="shared" si="313"/>
        <v>0.70144214025096174</v>
      </c>
    </row>
    <row r="208" spans="1:117" x14ac:dyDescent="0.25">
      <c r="DI208" s="144"/>
      <c r="DJ208" s="157"/>
      <c r="DK208" s="157"/>
    </row>
    <row r="210" spans="1:117" s="171" customFormat="1" x14ac:dyDescent="0.25">
      <c r="A210" s="169" t="s">
        <v>294</v>
      </c>
      <c r="B210" s="170"/>
      <c r="C210" s="170"/>
      <c r="D210" s="170"/>
      <c r="E210" s="170"/>
      <c r="F210" s="170"/>
      <c r="G210" s="170"/>
      <c r="H210" s="170"/>
    </row>
    <row r="211" spans="1:117" x14ac:dyDescent="0.25">
      <c r="A211" s="137" t="s">
        <v>295</v>
      </c>
      <c r="C211" s="137" t="s">
        <v>56</v>
      </c>
      <c r="D211" s="137">
        <v>1903.02</v>
      </c>
      <c r="E211" s="137" t="s">
        <v>296</v>
      </c>
      <c r="F211" s="138">
        <v>1903</v>
      </c>
      <c r="G211" s="138">
        <v>1914</v>
      </c>
      <c r="H211" s="139" t="s">
        <v>297</v>
      </c>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c r="AG211" s="142"/>
      <c r="AH211" s="142"/>
      <c r="AI211" s="142"/>
      <c r="AJ211" s="142"/>
      <c r="AK211" s="142"/>
      <c r="AL211" s="142"/>
      <c r="AM211" s="142"/>
      <c r="AN211" s="142"/>
      <c r="AO211" s="142"/>
      <c r="AP211" s="142"/>
      <c r="AQ211" s="142"/>
      <c r="AR211" s="142"/>
      <c r="AS211" s="142"/>
      <c r="AT211" s="142"/>
      <c r="AU211" s="142"/>
      <c r="AV211" s="142"/>
      <c r="AW211" s="142"/>
      <c r="AX211" s="142"/>
      <c r="AY211" s="142"/>
      <c r="AZ211" s="142"/>
      <c r="BA211" s="142"/>
      <c r="BB211" s="142"/>
      <c r="BC211" s="142"/>
      <c r="BD211" s="142"/>
      <c r="BE211" s="142"/>
      <c r="BF211" s="142"/>
      <c r="BG211" s="142"/>
      <c r="BH211" s="142"/>
      <c r="BI211" s="142"/>
      <c r="BJ211" s="142"/>
      <c r="BK211" s="142"/>
      <c r="BL211" s="142"/>
      <c r="BM211" s="142"/>
      <c r="BN211" s="142"/>
      <c r="BO211" s="142"/>
      <c r="BP211" s="142"/>
      <c r="BQ211" s="142"/>
      <c r="BR211" s="142"/>
      <c r="BS211" s="142"/>
      <c r="BT211" s="142"/>
      <c r="BU211" s="142"/>
      <c r="BV211" s="142"/>
      <c r="BW211" s="142"/>
      <c r="BX211" s="142"/>
      <c r="BY211" s="142"/>
      <c r="BZ211" s="142"/>
      <c r="CA211" s="142"/>
      <c r="CB211" s="142"/>
      <c r="CC211" s="142"/>
      <c r="CD211" s="142"/>
      <c r="CE211" s="142"/>
      <c r="CF211" s="142"/>
      <c r="CG211" s="142"/>
      <c r="CH211" s="142"/>
      <c r="CI211" s="142"/>
      <c r="CJ211" s="142"/>
      <c r="CK211" s="142"/>
      <c r="CL211" s="142"/>
      <c r="CM211" s="142"/>
      <c r="CN211" s="142"/>
      <c r="CO211" s="142"/>
      <c r="CP211" s="142"/>
      <c r="CQ211" s="142"/>
      <c r="CR211" s="142"/>
      <c r="CS211" s="142"/>
      <c r="CT211" s="142"/>
      <c r="CU211" s="142"/>
      <c r="CV211" s="142"/>
      <c r="CW211" s="142"/>
      <c r="CX211" s="142"/>
      <c r="CY211" s="142"/>
      <c r="CZ211" s="142"/>
      <c r="DA211" s="142"/>
      <c r="DB211" s="142"/>
      <c r="DC211" s="142"/>
      <c r="DD211" s="142"/>
      <c r="DE211" s="142"/>
      <c r="DF211" s="142"/>
      <c r="DG211" s="142"/>
      <c r="DH211" s="142"/>
      <c r="DI211" s="142"/>
      <c r="DJ211" s="142"/>
      <c r="DK211" s="142"/>
      <c r="DL211" s="142"/>
      <c r="DM211" s="142"/>
    </row>
    <row r="212" spans="1:117" x14ac:dyDescent="0.25">
      <c r="A212" s="137" t="s">
        <v>298</v>
      </c>
      <c r="C212" s="137" t="s">
        <v>299</v>
      </c>
      <c r="D212" s="137" t="s">
        <v>300</v>
      </c>
      <c r="E212" s="137" t="s">
        <v>47</v>
      </c>
      <c r="F212" s="138">
        <v>1915</v>
      </c>
      <c r="G212" s="138" t="s">
        <v>415</v>
      </c>
      <c r="H212" s="137" t="s">
        <v>301</v>
      </c>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c r="AG212" s="142"/>
      <c r="AH212" s="142"/>
      <c r="AI212" s="142"/>
      <c r="AJ212" s="142"/>
      <c r="AK212" s="142"/>
      <c r="AL212" s="142"/>
      <c r="AM212" s="142"/>
      <c r="AN212" s="142"/>
      <c r="AO212" s="142"/>
      <c r="AP212" s="142"/>
      <c r="AQ212" s="142"/>
      <c r="AR212" s="142"/>
      <c r="AS212" s="142"/>
      <c r="AT212" s="142"/>
      <c r="AU212" s="142"/>
      <c r="AV212" s="142"/>
      <c r="AW212" s="142"/>
      <c r="AX212" s="142"/>
      <c r="AY212" s="142"/>
      <c r="AZ212" s="142"/>
      <c r="BA212" s="142"/>
      <c r="BB212" s="142"/>
      <c r="BC212" s="142"/>
      <c r="BD212" s="142"/>
      <c r="BE212" s="142"/>
      <c r="BF212" s="142"/>
      <c r="BG212" s="142"/>
      <c r="BH212" s="142"/>
      <c r="BI212" s="142"/>
      <c r="BJ212" s="142"/>
      <c r="BK212" s="142"/>
      <c r="BL212" s="142"/>
      <c r="BM212" s="142"/>
      <c r="BN212" s="142"/>
      <c r="BO212" s="142"/>
      <c r="BP212" s="142"/>
      <c r="BQ212" s="142"/>
      <c r="BR212" s="142"/>
      <c r="BS212" s="142"/>
      <c r="BT212" s="142"/>
      <c r="BU212" s="142"/>
      <c r="BV212" s="142"/>
      <c r="BW212" s="142"/>
      <c r="BX212" s="142"/>
      <c r="BY212" s="142"/>
      <c r="BZ212" s="142"/>
      <c r="CA212" s="142"/>
      <c r="CB212" s="142"/>
      <c r="CC212" s="142"/>
      <c r="CD212" s="142"/>
      <c r="CE212" s="142"/>
      <c r="CF212" s="142"/>
      <c r="CG212" s="142"/>
      <c r="CH212" s="142"/>
      <c r="CI212" s="142"/>
      <c r="CJ212" s="142"/>
      <c r="CK212" s="142"/>
      <c r="CL212" s="142"/>
      <c r="CM212" s="142"/>
      <c r="CN212" s="142"/>
      <c r="CO212" s="142"/>
      <c r="CP212" s="142"/>
      <c r="CQ212" s="142"/>
      <c r="CR212" s="142"/>
      <c r="CS212" s="142"/>
      <c r="CT212" s="142"/>
      <c r="CU212" s="142"/>
      <c r="CV212" s="142"/>
      <c r="CW212" s="142"/>
      <c r="CX212" s="142"/>
      <c r="CY212" s="142"/>
      <c r="CZ212" s="142"/>
      <c r="DA212" s="142"/>
      <c r="DB212" s="142"/>
      <c r="DC212" s="142"/>
      <c r="DD212" s="142"/>
      <c r="DE212" s="142"/>
      <c r="DF212" s="142"/>
      <c r="DG212" s="142"/>
      <c r="DH212" s="142"/>
      <c r="DI212" s="142"/>
      <c r="DJ212" s="142"/>
      <c r="DK212" s="142"/>
      <c r="DL212" s="142"/>
      <c r="DM212" s="142"/>
    </row>
    <row r="213" spans="1:117" x14ac:dyDescent="0.25">
      <c r="A213" s="137" t="s">
        <v>302</v>
      </c>
      <c r="C213" s="137" t="s">
        <v>303</v>
      </c>
      <c r="D213" s="137" t="s">
        <v>304</v>
      </c>
      <c r="E213" s="137" t="s">
        <v>47</v>
      </c>
      <c r="F213" s="138">
        <v>1938</v>
      </c>
      <c r="G213" s="138" t="s">
        <v>415</v>
      </c>
      <c r="H213" s="137" t="s">
        <v>301</v>
      </c>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2"/>
      <c r="AJ213" s="142"/>
      <c r="AK213" s="142"/>
      <c r="AL213" s="142"/>
      <c r="AM213" s="142"/>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2"/>
      <c r="BR213" s="142"/>
      <c r="BS213" s="142"/>
      <c r="BT213" s="142"/>
      <c r="BU213" s="142"/>
      <c r="BV213" s="142"/>
      <c r="BW213" s="142"/>
      <c r="BX213" s="142"/>
      <c r="BY213" s="142"/>
      <c r="BZ213" s="142"/>
      <c r="CA213" s="142"/>
      <c r="CB213" s="142"/>
      <c r="CC213" s="142"/>
      <c r="CD213" s="142"/>
      <c r="CE213" s="142"/>
      <c r="CF213" s="142"/>
      <c r="CG213" s="142"/>
      <c r="CH213" s="142"/>
      <c r="CI213" s="142"/>
      <c r="CJ213" s="142"/>
      <c r="CK213" s="142"/>
      <c r="CL213" s="142"/>
      <c r="CM213" s="142"/>
      <c r="CN213" s="142"/>
      <c r="CO213" s="142"/>
      <c r="CP213" s="142"/>
      <c r="CQ213" s="142"/>
      <c r="CR213" s="142"/>
      <c r="CS213" s="142"/>
      <c r="CT213" s="142"/>
      <c r="CU213" s="142"/>
      <c r="CV213" s="142"/>
      <c r="CW213" s="142"/>
      <c r="CX213" s="142"/>
      <c r="CY213" s="142"/>
      <c r="CZ213" s="142"/>
      <c r="DA213" s="142"/>
      <c r="DB213" s="142"/>
      <c r="DC213" s="142"/>
      <c r="DD213" s="142"/>
      <c r="DE213" s="142"/>
      <c r="DF213" s="142"/>
      <c r="DG213" s="142"/>
      <c r="DH213" s="142"/>
      <c r="DI213" s="142"/>
      <c r="DJ213" s="142"/>
      <c r="DK213" s="142"/>
      <c r="DL213" s="142"/>
      <c r="DM213" s="142"/>
    </row>
    <row r="214" spans="1:117" x14ac:dyDescent="0.25">
      <c r="A214" s="137" t="s">
        <v>305</v>
      </c>
      <c r="C214" s="137" t="s">
        <v>306</v>
      </c>
      <c r="D214" s="139" t="s">
        <v>307</v>
      </c>
      <c r="E214" s="139" t="s">
        <v>307</v>
      </c>
      <c r="F214" s="138">
        <v>1100</v>
      </c>
      <c r="G214" s="138">
        <v>1100</v>
      </c>
      <c r="H214" s="137" t="s">
        <v>308</v>
      </c>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42"/>
      <c r="AH214" s="142"/>
      <c r="AI214" s="142"/>
      <c r="AJ214" s="142"/>
      <c r="AK214" s="142"/>
      <c r="AL214" s="142"/>
      <c r="AM214" s="142"/>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2"/>
      <c r="BR214" s="142"/>
      <c r="BS214" s="142"/>
      <c r="BT214" s="142"/>
      <c r="BU214" s="142"/>
      <c r="BV214" s="142"/>
      <c r="BW214" s="142"/>
      <c r="BX214" s="142"/>
      <c r="BY214" s="142"/>
      <c r="BZ214" s="142"/>
      <c r="CA214" s="142"/>
      <c r="CB214" s="142"/>
      <c r="CC214" s="142"/>
      <c r="CD214" s="142"/>
      <c r="CE214" s="142"/>
      <c r="CF214" s="142"/>
      <c r="CG214" s="142"/>
      <c r="CH214" s="142"/>
      <c r="CI214" s="142"/>
      <c r="CJ214" s="142"/>
      <c r="CK214" s="142"/>
      <c r="CL214" s="142"/>
      <c r="CM214" s="142"/>
      <c r="CN214" s="142"/>
      <c r="CO214" s="142"/>
      <c r="CP214" s="142"/>
      <c r="CQ214" s="142"/>
      <c r="CR214" s="142"/>
      <c r="CS214" s="142"/>
      <c r="CT214" s="142"/>
      <c r="CU214" s="142"/>
      <c r="CV214" s="142"/>
      <c r="CW214" s="142"/>
      <c r="CX214" s="142"/>
      <c r="CY214" s="142"/>
      <c r="CZ214" s="142"/>
      <c r="DA214" s="142"/>
      <c r="DB214" s="142"/>
      <c r="DC214" s="142"/>
      <c r="DD214" s="142"/>
      <c r="DE214" s="142"/>
      <c r="DF214" s="142"/>
      <c r="DG214" s="142"/>
      <c r="DH214" s="142"/>
      <c r="DI214" s="142"/>
      <c r="DJ214" s="142"/>
      <c r="DK214" s="142"/>
      <c r="DL214" s="142"/>
      <c r="DM214" s="142"/>
    </row>
    <row r="215" spans="1:117" x14ac:dyDescent="0.25">
      <c r="A215" s="137" t="s">
        <v>309</v>
      </c>
      <c r="C215" s="137" t="s">
        <v>310</v>
      </c>
      <c r="D215" s="137" t="s">
        <v>311</v>
      </c>
      <c r="E215" s="137" t="s">
        <v>312</v>
      </c>
      <c r="F215" s="138">
        <v>1972</v>
      </c>
      <c r="G215" s="138">
        <v>1974</v>
      </c>
      <c r="H215" s="137" t="s">
        <v>301</v>
      </c>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2"/>
      <c r="AJ215" s="142"/>
      <c r="AK215" s="142"/>
      <c r="AL215" s="142"/>
      <c r="AM215" s="142"/>
      <c r="AN215" s="142"/>
      <c r="AO215" s="142"/>
      <c r="AP215" s="142"/>
      <c r="AQ215" s="142"/>
      <c r="AR215" s="142"/>
      <c r="AS215" s="142"/>
      <c r="AT215" s="142"/>
      <c r="AU215" s="142"/>
      <c r="AV215" s="142"/>
      <c r="AW215" s="142"/>
      <c r="AX215" s="142"/>
      <c r="AY215" s="142"/>
      <c r="AZ215" s="142"/>
      <c r="BA215" s="142"/>
      <c r="BB215" s="142"/>
      <c r="BC215" s="142"/>
      <c r="BD215" s="142"/>
      <c r="BE215" s="142"/>
      <c r="BF215" s="142"/>
      <c r="BG215" s="142"/>
      <c r="BH215" s="142"/>
      <c r="BI215" s="142"/>
      <c r="BJ215" s="142"/>
      <c r="BK215" s="142"/>
      <c r="BL215" s="142"/>
      <c r="BM215" s="142"/>
      <c r="BN215" s="142"/>
      <c r="BO215" s="142"/>
      <c r="BP215" s="142"/>
      <c r="BQ215" s="142"/>
      <c r="BR215" s="142"/>
      <c r="BS215" s="142"/>
      <c r="BT215" s="142"/>
      <c r="BU215" s="142"/>
      <c r="BV215" s="142"/>
      <c r="BW215" s="142"/>
      <c r="BX215" s="142"/>
      <c r="BY215" s="142"/>
      <c r="BZ215" s="142"/>
      <c r="CA215" s="142"/>
      <c r="CB215" s="142"/>
      <c r="CC215" s="142"/>
      <c r="CD215" s="142"/>
      <c r="CE215" s="142"/>
      <c r="CF215" s="142"/>
      <c r="CG215" s="142"/>
      <c r="CH215" s="142"/>
      <c r="CI215" s="142"/>
      <c r="CJ215" s="142"/>
      <c r="CK215" s="142"/>
      <c r="CL215" s="142"/>
      <c r="CM215" s="142"/>
      <c r="CN215" s="142"/>
      <c r="CO215" s="142"/>
      <c r="CP215" s="142"/>
      <c r="CQ215" s="142"/>
      <c r="CR215" s="142"/>
      <c r="CS215" s="142"/>
      <c r="CT215" s="142"/>
      <c r="CU215" s="142"/>
      <c r="CV215" s="142"/>
      <c r="CW215" s="142"/>
      <c r="CX215" s="142"/>
      <c r="CY215" s="142"/>
      <c r="CZ215" s="142"/>
      <c r="DA215" s="142"/>
      <c r="DB215" s="142"/>
      <c r="DC215" s="142"/>
      <c r="DD215" s="142"/>
      <c r="DE215" s="142"/>
      <c r="DF215" s="142"/>
      <c r="DG215" s="142"/>
      <c r="DH215" s="142"/>
      <c r="DI215" s="142"/>
      <c r="DJ215" s="142"/>
      <c r="DK215" s="142"/>
      <c r="DL215" s="142"/>
      <c r="DM215" s="142"/>
    </row>
    <row r="216" spans="1:117" x14ac:dyDescent="0.25">
      <c r="A216" s="137" t="s">
        <v>313</v>
      </c>
      <c r="C216" s="137" t="s">
        <v>133</v>
      </c>
      <c r="D216" s="139" t="s">
        <v>314</v>
      </c>
      <c r="E216" s="137" t="s">
        <v>208</v>
      </c>
      <c r="F216" s="138">
        <v>1916</v>
      </c>
      <c r="G216" s="138">
        <v>1959</v>
      </c>
      <c r="H216" s="137" t="s">
        <v>315</v>
      </c>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c r="AG216" s="142"/>
      <c r="AH216" s="142"/>
      <c r="AI216" s="142"/>
      <c r="AJ216" s="142"/>
      <c r="AK216" s="142"/>
      <c r="AL216" s="142"/>
      <c r="AM216" s="142"/>
      <c r="AN216" s="142"/>
      <c r="AO216" s="142"/>
      <c r="AP216" s="142"/>
      <c r="AQ216" s="142"/>
      <c r="AR216" s="142"/>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142"/>
      <c r="BN216" s="142"/>
      <c r="BO216" s="142"/>
      <c r="BP216" s="142"/>
      <c r="BQ216" s="142"/>
      <c r="BR216" s="142"/>
      <c r="BS216" s="142"/>
      <c r="BT216" s="142"/>
      <c r="BU216" s="142"/>
      <c r="BV216" s="142"/>
      <c r="BW216" s="142"/>
      <c r="BX216" s="142"/>
      <c r="BY216" s="142"/>
      <c r="BZ216" s="142"/>
      <c r="CA216" s="142"/>
      <c r="CB216" s="142"/>
      <c r="CC216" s="142"/>
      <c r="CD216" s="142"/>
      <c r="CE216" s="142"/>
      <c r="CF216" s="142"/>
      <c r="CG216" s="142"/>
      <c r="CH216" s="142"/>
      <c r="CI216" s="142"/>
      <c r="CJ216" s="142"/>
      <c r="CK216" s="142"/>
      <c r="CL216" s="142"/>
      <c r="CM216" s="142"/>
      <c r="CN216" s="142"/>
      <c r="CO216" s="142"/>
      <c r="CP216" s="142"/>
      <c r="CQ216" s="142"/>
      <c r="CR216" s="142"/>
      <c r="CS216" s="142"/>
      <c r="CT216" s="142"/>
      <c r="CU216" s="142"/>
      <c r="CV216" s="142"/>
      <c r="CW216" s="142"/>
      <c r="CX216" s="142"/>
      <c r="CY216" s="142"/>
      <c r="CZ216" s="142"/>
      <c r="DA216" s="142"/>
      <c r="DB216" s="142"/>
      <c r="DC216" s="142"/>
      <c r="DD216" s="142"/>
      <c r="DE216" s="142"/>
      <c r="DF216" s="142"/>
      <c r="DG216" s="142"/>
      <c r="DH216" s="142"/>
      <c r="DI216" s="142"/>
      <c r="DJ216" s="142"/>
      <c r="DK216" s="142"/>
      <c r="DL216" s="142"/>
      <c r="DM216" s="142"/>
    </row>
    <row r="217" spans="1:117" x14ac:dyDescent="0.25">
      <c r="A217" s="137" t="s">
        <v>316</v>
      </c>
      <c r="B217" s="137" t="s">
        <v>317</v>
      </c>
      <c r="C217" s="137" t="s">
        <v>318</v>
      </c>
      <c r="D217" s="139" t="s">
        <v>319</v>
      </c>
      <c r="E217" s="137" t="s">
        <v>47</v>
      </c>
      <c r="F217" s="138">
        <v>1949</v>
      </c>
      <c r="G217" s="138" t="s">
        <v>415</v>
      </c>
      <c r="H217" s="137" t="s">
        <v>301</v>
      </c>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c r="AG217" s="142"/>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2"/>
      <c r="BE217" s="142"/>
      <c r="BF217" s="142"/>
      <c r="BG217" s="142"/>
      <c r="BH217" s="142"/>
      <c r="BI217" s="142"/>
      <c r="BJ217" s="142"/>
      <c r="BK217" s="142"/>
      <c r="BL217" s="142"/>
      <c r="BM217" s="142"/>
      <c r="BN217" s="142"/>
      <c r="BO217" s="142"/>
      <c r="BP217" s="142"/>
      <c r="BQ217" s="142"/>
      <c r="BR217" s="142"/>
      <c r="BS217" s="142"/>
      <c r="BT217" s="142"/>
      <c r="BU217" s="142"/>
      <c r="BV217" s="142"/>
      <c r="BW217" s="142"/>
      <c r="BX217" s="142"/>
      <c r="BY217" s="142"/>
      <c r="BZ217" s="142"/>
      <c r="CA217" s="142"/>
      <c r="CB217" s="142"/>
      <c r="CC217" s="142"/>
      <c r="CD217" s="142"/>
      <c r="CE217" s="142"/>
      <c r="CF217" s="142"/>
      <c r="CG217" s="142"/>
      <c r="CH217" s="142"/>
      <c r="CI217" s="142"/>
      <c r="CJ217" s="142"/>
      <c r="CK217" s="142"/>
      <c r="CL217" s="142"/>
      <c r="CM217" s="142"/>
      <c r="CN217" s="142"/>
      <c r="CO217" s="142"/>
      <c r="CP217" s="142"/>
      <c r="CQ217" s="142"/>
      <c r="CR217" s="142"/>
      <c r="CS217" s="142"/>
      <c r="CT217" s="142"/>
      <c r="CU217" s="142"/>
      <c r="CV217" s="142"/>
      <c r="CW217" s="142"/>
      <c r="CX217" s="142"/>
      <c r="CY217" s="142"/>
      <c r="CZ217" s="142"/>
      <c r="DA217" s="142"/>
      <c r="DB217" s="142"/>
      <c r="DC217" s="142"/>
      <c r="DD217" s="142"/>
      <c r="DE217" s="142"/>
      <c r="DF217" s="142"/>
      <c r="DG217" s="142"/>
      <c r="DH217" s="142"/>
      <c r="DI217" s="142"/>
      <c r="DJ217" s="142"/>
      <c r="DK217" s="142"/>
      <c r="DL217" s="142"/>
      <c r="DM217" s="142"/>
    </row>
    <row r="218" spans="1:117" x14ac:dyDescent="0.25">
      <c r="A218" s="137" t="s">
        <v>320</v>
      </c>
      <c r="C218" s="172" t="s">
        <v>321</v>
      </c>
      <c r="D218" s="139" t="s">
        <v>322</v>
      </c>
      <c r="E218" s="139" t="s">
        <v>323</v>
      </c>
      <c r="F218" s="138">
        <v>1940</v>
      </c>
      <c r="G218" s="138">
        <v>1949</v>
      </c>
      <c r="H218" s="137" t="s">
        <v>324</v>
      </c>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2"/>
      <c r="AJ218" s="142"/>
      <c r="AK218" s="142"/>
      <c r="AL218" s="142"/>
      <c r="AM218" s="142"/>
      <c r="AN218" s="142"/>
      <c r="AO218" s="142"/>
      <c r="AP218" s="142"/>
      <c r="AQ218" s="142"/>
      <c r="AR218" s="142"/>
      <c r="AS218" s="142"/>
      <c r="AT218" s="142"/>
      <c r="AU218" s="142"/>
      <c r="AV218" s="142"/>
      <c r="AW218" s="142"/>
      <c r="AX218" s="142"/>
      <c r="AY218" s="142"/>
      <c r="AZ218" s="142"/>
      <c r="BA218" s="142"/>
      <c r="BB218" s="142"/>
      <c r="BC218" s="142"/>
      <c r="BD218" s="142"/>
      <c r="BE218" s="142"/>
      <c r="BF218" s="142"/>
      <c r="BG218" s="142"/>
      <c r="BH218" s="142"/>
      <c r="BI218" s="142"/>
      <c r="BJ218" s="142"/>
      <c r="BK218" s="142"/>
      <c r="BL218" s="142"/>
      <c r="BM218" s="142"/>
      <c r="BN218" s="142"/>
      <c r="BO218" s="142"/>
      <c r="BP218" s="142"/>
      <c r="BQ218" s="142"/>
      <c r="BR218" s="142"/>
      <c r="BS218" s="142"/>
      <c r="BT218" s="142"/>
      <c r="BU218" s="142"/>
      <c r="BV218" s="142"/>
      <c r="BW218" s="142"/>
      <c r="BX218" s="142"/>
      <c r="BY218" s="142"/>
      <c r="BZ218" s="142"/>
      <c r="CA218" s="142"/>
      <c r="CB218" s="142"/>
      <c r="CC218" s="142"/>
      <c r="CD218" s="142"/>
      <c r="CE218" s="142"/>
      <c r="CF218" s="142"/>
      <c r="CG218" s="142"/>
      <c r="CH218" s="142"/>
      <c r="CI218" s="142"/>
      <c r="CJ218" s="142"/>
      <c r="CK218" s="142"/>
      <c r="CL218" s="142"/>
      <c r="CM218" s="142"/>
      <c r="CN218" s="142"/>
      <c r="CO218" s="142"/>
      <c r="CP218" s="142"/>
      <c r="CQ218" s="142"/>
      <c r="CR218" s="142"/>
      <c r="CS218" s="142"/>
      <c r="CT218" s="142"/>
      <c r="CU218" s="142"/>
      <c r="CV218" s="142"/>
      <c r="CW218" s="142"/>
      <c r="CX218" s="142"/>
      <c r="CY218" s="142"/>
      <c r="CZ218" s="142"/>
      <c r="DA218" s="142"/>
      <c r="DB218" s="142"/>
      <c r="DC218" s="142"/>
      <c r="DD218" s="142"/>
      <c r="DE218" s="142"/>
      <c r="DF218" s="142"/>
      <c r="DG218" s="142"/>
      <c r="DH218" s="142"/>
      <c r="DI218" s="142"/>
      <c r="DJ218" s="142"/>
      <c r="DK218" s="142"/>
      <c r="DL218" s="142"/>
      <c r="DM218" s="142"/>
    </row>
    <row r="219" spans="1:117" x14ac:dyDescent="0.25">
      <c r="A219" s="137" t="s">
        <v>325</v>
      </c>
      <c r="C219" s="137" t="s">
        <v>326</v>
      </c>
      <c r="D219" s="137" t="s">
        <v>327</v>
      </c>
      <c r="E219" s="137" t="s">
        <v>47</v>
      </c>
      <c r="F219" s="138">
        <v>1899</v>
      </c>
      <c r="G219" s="138" t="s">
        <v>415</v>
      </c>
      <c r="H219" s="137" t="s">
        <v>301</v>
      </c>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2"/>
      <c r="AJ219" s="142"/>
      <c r="AK219" s="142"/>
      <c r="AL219" s="142"/>
      <c r="AM219" s="142"/>
      <c r="AN219" s="142"/>
      <c r="AO219" s="142"/>
      <c r="AP219" s="142"/>
      <c r="AQ219" s="142"/>
      <c r="AR219" s="142"/>
      <c r="AS219" s="142"/>
      <c r="AT219" s="142"/>
      <c r="AU219" s="142"/>
      <c r="AV219" s="142"/>
      <c r="AW219" s="142"/>
      <c r="AX219" s="142"/>
      <c r="AY219" s="142"/>
      <c r="AZ219" s="142"/>
      <c r="BA219" s="142"/>
      <c r="BB219" s="142"/>
      <c r="BC219" s="142"/>
      <c r="BD219" s="142"/>
      <c r="BE219" s="142"/>
      <c r="BF219" s="142"/>
      <c r="BG219" s="142"/>
      <c r="BH219" s="142"/>
      <c r="BI219" s="142"/>
      <c r="BJ219" s="142"/>
      <c r="BK219" s="142"/>
      <c r="BL219" s="142"/>
      <c r="BM219" s="142"/>
      <c r="BN219" s="142"/>
      <c r="BO219" s="142"/>
      <c r="BP219" s="142"/>
      <c r="BQ219" s="142"/>
      <c r="BR219" s="142"/>
      <c r="BS219" s="142"/>
      <c r="BT219" s="142"/>
      <c r="BU219" s="142"/>
      <c r="BV219" s="142"/>
      <c r="BW219" s="142"/>
      <c r="BX219" s="142"/>
      <c r="BY219" s="142"/>
      <c r="BZ219" s="142"/>
      <c r="CA219" s="142"/>
      <c r="CB219" s="142"/>
      <c r="CC219" s="142"/>
      <c r="CD219" s="142"/>
      <c r="CE219" s="142"/>
      <c r="CF219" s="142"/>
      <c r="CG219" s="142"/>
      <c r="CH219" s="142"/>
      <c r="CI219" s="142"/>
      <c r="CJ219" s="142"/>
      <c r="CK219" s="142"/>
      <c r="CL219" s="142"/>
      <c r="CM219" s="142"/>
      <c r="CN219" s="142"/>
      <c r="CO219" s="142"/>
      <c r="CP219" s="142"/>
      <c r="CQ219" s="142"/>
      <c r="CR219" s="142"/>
      <c r="CS219" s="142"/>
      <c r="CT219" s="142"/>
      <c r="CU219" s="142"/>
      <c r="CV219" s="142"/>
      <c r="CW219" s="142"/>
      <c r="CX219" s="142"/>
      <c r="CY219" s="142"/>
      <c r="CZ219" s="142"/>
      <c r="DA219" s="142"/>
      <c r="DB219" s="142"/>
      <c r="DC219" s="142"/>
      <c r="DD219" s="142"/>
      <c r="DE219" s="142"/>
      <c r="DF219" s="142"/>
      <c r="DG219" s="142"/>
      <c r="DH219" s="142"/>
      <c r="DI219" s="142"/>
      <c r="DJ219" s="142"/>
      <c r="DK219" s="142"/>
      <c r="DL219" s="142"/>
      <c r="DM219" s="142"/>
    </row>
    <row r="220" spans="1:117" x14ac:dyDescent="0.25">
      <c r="A220" s="137" t="s">
        <v>328</v>
      </c>
      <c r="C220" s="137" t="s">
        <v>163</v>
      </c>
      <c r="D220" s="137" t="s">
        <v>164</v>
      </c>
      <c r="E220" s="139" t="s">
        <v>329</v>
      </c>
      <c r="F220" s="138">
        <v>1927</v>
      </c>
      <c r="G220" s="138">
        <v>1951</v>
      </c>
      <c r="H220" s="137" t="s">
        <v>330</v>
      </c>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c r="AG220" s="142"/>
      <c r="AH220" s="142"/>
      <c r="AI220" s="142"/>
      <c r="AJ220" s="142"/>
      <c r="AK220" s="142"/>
      <c r="AL220" s="142"/>
      <c r="AM220" s="142"/>
      <c r="AN220" s="142"/>
      <c r="AO220" s="142"/>
      <c r="AP220" s="142"/>
      <c r="AQ220" s="142"/>
      <c r="AR220" s="142"/>
      <c r="AS220" s="142"/>
      <c r="AT220" s="142"/>
      <c r="AU220" s="142"/>
      <c r="AV220" s="142"/>
      <c r="AW220" s="142"/>
      <c r="AX220" s="142"/>
      <c r="AY220" s="142"/>
      <c r="AZ220" s="142"/>
      <c r="BA220" s="142"/>
      <c r="BB220" s="142"/>
      <c r="BC220" s="142"/>
      <c r="BD220" s="142"/>
      <c r="BE220" s="142"/>
      <c r="BF220" s="142"/>
      <c r="BG220" s="142"/>
      <c r="BH220" s="142"/>
      <c r="BI220" s="142"/>
      <c r="BJ220" s="142"/>
      <c r="BK220" s="142"/>
      <c r="BL220" s="142"/>
      <c r="BM220" s="142"/>
      <c r="BN220" s="142"/>
      <c r="BO220" s="142"/>
      <c r="BP220" s="142"/>
      <c r="BQ220" s="142"/>
      <c r="BR220" s="142"/>
      <c r="BS220" s="142"/>
      <c r="BT220" s="142"/>
      <c r="BU220" s="142"/>
      <c r="BV220" s="142"/>
      <c r="BW220" s="142"/>
      <c r="BX220" s="142"/>
      <c r="BY220" s="142"/>
      <c r="BZ220" s="142"/>
      <c r="CA220" s="142"/>
      <c r="CB220" s="142"/>
      <c r="CC220" s="142"/>
      <c r="CD220" s="142"/>
      <c r="CE220" s="142"/>
      <c r="CF220" s="142"/>
      <c r="CG220" s="142"/>
      <c r="CH220" s="142"/>
      <c r="CI220" s="142"/>
      <c r="CJ220" s="142"/>
      <c r="CK220" s="142"/>
      <c r="CL220" s="142"/>
      <c r="CM220" s="142"/>
      <c r="CN220" s="142"/>
      <c r="CO220" s="142"/>
      <c r="CP220" s="142"/>
      <c r="CQ220" s="142"/>
      <c r="CR220" s="142"/>
      <c r="CS220" s="142"/>
      <c r="CT220" s="142"/>
      <c r="CU220" s="142"/>
      <c r="CV220" s="142"/>
      <c r="CW220" s="142"/>
      <c r="CX220" s="142"/>
      <c r="CY220" s="142"/>
      <c r="CZ220" s="142"/>
      <c r="DA220" s="142"/>
      <c r="DB220" s="142"/>
      <c r="DC220" s="142"/>
      <c r="DD220" s="142"/>
      <c r="DE220" s="142"/>
      <c r="DF220" s="142"/>
      <c r="DG220" s="142"/>
      <c r="DH220" s="142"/>
      <c r="DI220" s="142"/>
      <c r="DJ220" s="142"/>
      <c r="DK220" s="142"/>
      <c r="DL220" s="142"/>
      <c r="DM220" s="142"/>
    </row>
    <row r="221" spans="1:117" x14ac:dyDescent="0.25">
      <c r="A221" s="137" t="s">
        <v>331</v>
      </c>
      <c r="C221" s="137" t="s">
        <v>332</v>
      </c>
      <c r="D221" s="137" t="s">
        <v>333</v>
      </c>
      <c r="E221" s="137" t="s">
        <v>47</v>
      </c>
      <c r="F221" s="138">
        <v>1914</v>
      </c>
      <c r="G221" s="138" t="s">
        <v>415</v>
      </c>
      <c r="H221" s="137" t="s">
        <v>301</v>
      </c>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42"/>
      <c r="AP221" s="142"/>
      <c r="AQ221" s="142"/>
      <c r="AR221" s="142"/>
      <c r="AS221" s="142"/>
      <c r="AT221" s="142"/>
      <c r="AU221" s="142"/>
      <c r="AV221" s="142"/>
      <c r="AW221" s="142"/>
      <c r="AX221" s="142"/>
      <c r="AY221" s="142"/>
      <c r="AZ221" s="142"/>
      <c r="BA221" s="142"/>
      <c r="BB221" s="142"/>
      <c r="BC221" s="142"/>
      <c r="BD221" s="142"/>
      <c r="BE221" s="142"/>
      <c r="BF221" s="142"/>
      <c r="BG221" s="142"/>
      <c r="BH221" s="142"/>
      <c r="BI221" s="142"/>
      <c r="BJ221" s="142"/>
      <c r="BK221" s="142"/>
      <c r="BL221" s="142"/>
      <c r="BM221" s="142"/>
      <c r="BN221" s="142"/>
      <c r="BO221" s="142"/>
      <c r="BP221" s="142"/>
      <c r="BQ221" s="142"/>
      <c r="BR221" s="142"/>
      <c r="BS221" s="142"/>
      <c r="BT221" s="142"/>
      <c r="BU221" s="142"/>
      <c r="BV221" s="142"/>
      <c r="BW221" s="142"/>
      <c r="BX221" s="142"/>
      <c r="BY221" s="142"/>
      <c r="BZ221" s="142"/>
      <c r="CA221" s="142"/>
      <c r="CB221" s="142"/>
      <c r="CC221" s="142"/>
      <c r="CD221" s="142"/>
      <c r="CE221" s="142"/>
      <c r="CF221" s="142"/>
      <c r="CG221" s="142"/>
      <c r="CH221" s="142"/>
      <c r="CI221" s="142"/>
      <c r="CJ221" s="142"/>
      <c r="CK221" s="142"/>
      <c r="CL221" s="142"/>
      <c r="CM221" s="142"/>
      <c r="CN221" s="142"/>
      <c r="CO221" s="142"/>
      <c r="CP221" s="142"/>
      <c r="CQ221" s="142"/>
      <c r="CR221" s="142"/>
      <c r="CS221" s="142"/>
      <c r="CT221" s="142"/>
      <c r="CU221" s="142"/>
      <c r="CV221" s="142"/>
      <c r="CW221" s="142"/>
      <c r="CX221" s="142"/>
      <c r="CY221" s="142"/>
      <c r="CZ221" s="142"/>
      <c r="DA221" s="142"/>
      <c r="DB221" s="142"/>
      <c r="DC221" s="142"/>
      <c r="DD221" s="142"/>
      <c r="DE221" s="142"/>
      <c r="DF221" s="142"/>
      <c r="DG221" s="142"/>
      <c r="DH221" s="142"/>
      <c r="DI221" s="142"/>
      <c r="DJ221" s="142"/>
      <c r="DK221" s="142"/>
      <c r="DL221" s="142"/>
      <c r="DM221" s="142"/>
    </row>
    <row r="222" spans="1:117" x14ac:dyDescent="0.25">
      <c r="A222" s="137" t="s">
        <v>334</v>
      </c>
      <c r="C222" s="172" t="s">
        <v>335</v>
      </c>
      <c r="D222" s="137" t="s">
        <v>231</v>
      </c>
      <c r="E222" s="137" t="s">
        <v>47</v>
      </c>
      <c r="F222" s="138">
        <v>1921</v>
      </c>
      <c r="G222" s="138" t="s">
        <v>415</v>
      </c>
      <c r="H222" s="137" t="s">
        <v>301</v>
      </c>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42"/>
      <c r="AJ222" s="142"/>
      <c r="AK222" s="142"/>
      <c r="AL222" s="142"/>
      <c r="AM222" s="142"/>
      <c r="AN222" s="142"/>
      <c r="AO222" s="142"/>
      <c r="AP222" s="142"/>
      <c r="AQ222" s="142"/>
      <c r="AR222" s="142"/>
      <c r="AS222" s="142"/>
      <c r="AT222" s="142"/>
      <c r="AU222" s="142"/>
      <c r="AV222" s="142"/>
      <c r="AW222" s="142"/>
      <c r="AX222" s="142"/>
      <c r="AY222" s="142"/>
      <c r="AZ222" s="142"/>
      <c r="BA222" s="142"/>
      <c r="BB222" s="142"/>
      <c r="BC222" s="142"/>
      <c r="BD222" s="142"/>
      <c r="BE222" s="142"/>
      <c r="BF222" s="142"/>
      <c r="BG222" s="142"/>
      <c r="BH222" s="142"/>
      <c r="BI222" s="142"/>
      <c r="BJ222" s="142"/>
      <c r="BK222" s="142"/>
      <c r="BL222" s="142"/>
      <c r="BM222" s="142"/>
      <c r="BN222" s="142"/>
      <c r="BO222" s="142"/>
      <c r="BP222" s="142"/>
      <c r="BQ222" s="142"/>
      <c r="BR222" s="142"/>
      <c r="BS222" s="142"/>
      <c r="BT222" s="142"/>
      <c r="BU222" s="142"/>
      <c r="BV222" s="142"/>
      <c r="BW222" s="142"/>
      <c r="BX222" s="142"/>
      <c r="BY222" s="142"/>
      <c r="BZ222" s="142"/>
      <c r="CA222" s="142"/>
      <c r="CB222" s="142"/>
      <c r="CC222" s="142"/>
      <c r="CD222" s="142"/>
      <c r="CE222" s="142"/>
      <c r="CF222" s="142"/>
      <c r="CG222" s="142"/>
      <c r="CH222" s="142"/>
      <c r="CI222" s="142"/>
      <c r="CJ222" s="142"/>
      <c r="CK222" s="142"/>
      <c r="CL222" s="142"/>
      <c r="CM222" s="142"/>
      <c r="CN222" s="142"/>
      <c r="CO222" s="142"/>
      <c r="CP222" s="142"/>
      <c r="CQ222" s="142"/>
      <c r="CR222" s="142"/>
      <c r="CS222" s="142"/>
      <c r="CT222" s="142"/>
      <c r="CU222" s="142"/>
      <c r="CV222" s="142"/>
      <c r="CW222" s="142"/>
      <c r="CX222" s="142"/>
      <c r="CY222" s="142"/>
      <c r="CZ222" s="142"/>
      <c r="DA222" s="142"/>
      <c r="DB222" s="142"/>
      <c r="DC222" s="142"/>
      <c r="DD222" s="142"/>
      <c r="DE222" s="142"/>
      <c r="DF222" s="142"/>
      <c r="DG222" s="142"/>
      <c r="DH222" s="142"/>
      <c r="DI222" s="142"/>
      <c r="DJ222" s="142"/>
      <c r="DK222" s="142"/>
      <c r="DL222" s="142"/>
      <c r="DM222" s="142"/>
    </row>
    <row r="223" spans="1:117" x14ac:dyDescent="0.25">
      <c r="A223" s="137" t="s">
        <v>336</v>
      </c>
      <c r="C223" s="137" t="s">
        <v>151</v>
      </c>
      <c r="D223" s="137" t="s">
        <v>337</v>
      </c>
      <c r="E223" s="137" t="s">
        <v>338</v>
      </c>
      <c r="F223" s="138">
        <v>1862</v>
      </c>
      <c r="G223" s="138">
        <v>1893</v>
      </c>
      <c r="H223" s="137" t="s">
        <v>339</v>
      </c>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c r="AG223" s="142"/>
      <c r="AH223" s="142"/>
      <c r="AI223" s="142"/>
      <c r="AJ223" s="142"/>
      <c r="AK223" s="142"/>
      <c r="AL223" s="142"/>
      <c r="AM223" s="142"/>
      <c r="AN223" s="142"/>
      <c r="AO223" s="142"/>
      <c r="AP223" s="142"/>
      <c r="AQ223" s="142"/>
      <c r="AR223" s="142"/>
      <c r="AS223" s="142"/>
      <c r="AT223" s="142"/>
      <c r="AU223" s="142"/>
      <c r="AV223" s="142"/>
      <c r="AW223" s="142"/>
      <c r="AX223" s="142"/>
      <c r="AY223" s="142"/>
      <c r="AZ223" s="142"/>
      <c r="BA223" s="142"/>
      <c r="BB223" s="142"/>
      <c r="BC223" s="142"/>
      <c r="BD223" s="142"/>
      <c r="BE223" s="142"/>
      <c r="BF223" s="142"/>
      <c r="BG223" s="142"/>
      <c r="BH223" s="142"/>
      <c r="BI223" s="142"/>
      <c r="BJ223" s="142"/>
      <c r="BK223" s="142"/>
      <c r="BL223" s="142"/>
      <c r="BM223" s="142"/>
      <c r="BN223" s="142"/>
      <c r="BO223" s="142"/>
      <c r="BP223" s="142"/>
      <c r="BQ223" s="142"/>
      <c r="BR223" s="142"/>
      <c r="BS223" s="142"/>
      <c r="BT223" s="142"/>
      <c r="BU223" s="142"/>
      <c r="BV223" s="142"/>
      <c r="BW223" s="142"/>
      <c r="BX223" s="142"/>
      <c r="BY223" s="142"/>
      <c r="BZ223" s="142"/>
      <c r="CA223" s="142"/>
      <c r="CB223" s="142"/>
      <c r="CC223" s="142"/>
      <c r="CD223" s="142"/>
      <c r="CE223" s="142"/>
      <c r="CF223" s="142"/>
      <c r="CG223" s="142"/>
      <c r="CH223" s="142"/>
      <c r="CI223" s="142"/>
      <c r="CJ223" s="142"/>
      <c r="CK223" s="142"/>
      <c r="CL223" s="142"/>
      <c r="CM223" s="142"/>
      <c r="CN223" s="142"/>
      <c r="CO223" s="142"/>
      <c r="CP223" s="142"/>
      <c r="CQ223" s="142"/>
      <c r="CR223" s="142"/>
      <c r="CS223" s="142"/>
      <c r="CT223" s="142"/>
      <c r="CU223" s="142"/>
      <c r="CV223" s="142"/>
      <c r="CW223" s="142"/>
      <c r="CX223" s="142"/>
      <c r="CY223" s="142"/>
      <c r="CZ223" s="142"/>
      <c r="DA223" s="142"/>
      <c r="DB223" s="142"/>
      <c r="DC223" s="142"/>
      <c r="DD223" s="142"/>
      <c r="DE223" s="142"/>
      <c r="DF223" s="142"/>
      <c r="DG223" s="142"/>
      <c r="DH223" s="142"/>
      <c r="DI223" s="142"/>
      <c r="DJ223" s="142"/>
      <c r="DK223" s="142"/>
      <c r="DL223" s="142"/>
      <c r="DM223" s="142"/>
    </row>
    <row r="224" spans="1:117" x14ac:dyDescent="0.25">
      <c r="A224" s="137" t="s">
        <v>340</v>
      </c>
      <c r="C224" s="137" t="s">
        <v>341</v>
      </c>
      <c r="D224" s="137" t="s">
        <v>342</v>
      </c>
      <c r="E224" s="137" t="s">
        <v>47</v>
      </c>
      <c r="F224" s="138">
        <v>1961</v>
      </c>
      <c r="G224" s="138" t="s">
        <v>415</v>
      </c>
      <c r="H224" s="137" t="s">
        <v>301</v>
      </c>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c r="AG224" s="142"/>
      <c r="AH224" s="142"/>
      <c r="AI224" s="142"/>
      <c r="AJ224" s="142"/>
      <c r="AK224" s="142"/>
      <c r="AL224" s="142"/>
      <c r="AM224" s="142"/>
      <c r="AN224" s="142"/>
      <c r="AO224" s="142"/>
      <c r="AP224" s="142"/>
      <c r="AQ224" s="142"/>
      <c r="AR224" s="142"/>
      <c r="AS224" s="142"/>
      <c r="AT224" s="142"/>
      <c r="AU224" s="142"/>
      <c r="AV224" s="142"/>
      <c r="AW224" s="142"/>
      <c r="AX224" s="142"/>
      <c r="AY224" s="142"/>
      <c r="AZ224" s="142"/>
      <c r="BA224" s="142"/>
      <c r="BB224" s="142"/>
      <c r="BC224" s="142"/>
      <c r="BD224" s="142"/>
      <c r="BE224" s="142"/>
      <c r="BF224" s="142"/>
      <c r="BG224" s="142"/>
      <c r="BH224" s="142"/>
      <c r="BI224" s="142"/>
      <c r="BJ224" s="142"/>
      <c r="BK224" s="142"/>
      <c r="BL224" s="142"/>
      <c r="BM224" s="142"/>
      <c r="BN224" s="142"/>
      <c r="BO224" s="142"/>
      <c r="BP224" s="142"/>
      <c r="BQ224" s="142"/>
      <c r="BR224" s="142"/>
      <c r="BS224" s="142"/>
      <c r="BT224" s="142"/>
      <c r="BU224" s="142"/>
      <c r="BV224" s="142"/>
      <c r="BW224" s="142"/>
      <c r="BX224" s="142"/>
      <c r="BY224" s="142"/>
      <c r="BZ224" s="142"/>
      <c r="CA224" s="142"/>
      <c r="CB224" s="142"/>
      <c r="CC224" s="142"/>
      <c r="CD224" s="142"/>
      <c r="CE224" s="142"/>
      <c r="CF224" s="142"/>
      <c r="CG224" s="142"/>
      <c r="CH224" s="142"/>
      <c r="CI224" s="142"/>
      <c r="CJ224" s="142"/>
      <c r="CK224" s="142"/>
      <c r="CL224" s="142"/>
      <c r="CM224" s="142"/>
      <c r="CN224" s="142"/>
      <c r="CO224" s="142"/>
      <c r="CP224" s="142"/>
      <c r="CQ224" s="142"/>
      <c r="CR224" s="142"/>
      <c r="CS224" s="142"/>
      <c r="CT224" s="142"/>
      <c r="CU224" s="142"/>
      <c r="CV224" s="142"/>
      <c r="CW224" s="142"/>
      <c r="CX224" s="142"/>
      <c r="CY224" s="142"/>
      <c r="CZ224" s="142"/>
      <c r="DA224" s="142"/>
      <c r="DB224" s="142"/>
      <c r="DC224" s="142"/>
      <c r="DD224" s="142"/>
      <c r="DE224" s="142"/>
      <c r="DF224" s="142"/>
      <c r="DG224" s="142"/>
      <c r="DH224" s="142"/>
      <c r="DI224" s="142"/>
      <c r="DJ224" s="142"/>
      <c r="DK224" s="142"/>
      <c r="DL224" s="142"/>
      <c r="DM224" s="142"/>
    </row>
    <row r="225" spans="1:117" x14ac:dyDescent="0.25">
      <c r="A225" s="137" t="s">
        <v>343</v>
      </c>
      <c r="C225" s="137" t="s">
        <v>344</v>
      </c>
      <c r="D225" s="137" t="s">
        <v>345</v>
      </c>
      <c r="E225" s="137" t="s">
        <v>47</v>
      </c>
      <c r="F225" s="138">
        <v>1959</v>
      </c>
      <c r="G225" s="138" t="s">
        <v>415</v>
      </c>
      <c r="H225" s="137" t="s">
        <v>301</v>
      </c>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2"/>
      <c r="AH225" s="142"/>
      <c r="AI225" s="142"/>
      <c r="AJ225" s="142"/>
      <c r="AK225" s="142"/>
      <c r="AL225" s="142"/>
      <c r="AM225" s="142"/>
      <c r="AN225" s="142"/>
      <c r="AO225" s="142"/>
      <c r="AP225" s="142"/>
      <c r="AQ225" s="142"/>
      <c r="AR225" s="142"/>
      <c r="AS225" s="142"/>
      <c r="AT225" s="142"/>
      <c r="AU225" s="142"/>
      <c r="AV225" s="142"/>
      <c r="AW225" s="142"/>
      <c r="AX225" s="142"/>
      <c r="AY225" s="142"/>
      <c r="AZ225" s="142"/>
      <c r="BA225" s="142"/>
      <c r="BB225" s="142"/>
      <c r="BC225" s="142"/>
      <c r="BD225" s="142"/>
      <c r="BE225" s="142"/>
      <c r="BF225" s="142"/>
      <c r="BG225" s="142"/>
      <c r="BH225" s="142"/>
      <c r="BI225" s="142"/>
      <c r="BJ225" s="142"/>
      <c r="BK225" s="142"/>
      <c r="BL225" s="142"/>
      <c r="BM225" s="142"/>
      <c r="BN225" s="142"/>
      <c r="BO225" s="142"/>
      <c r="BP225" s="142"/>
      <c r="BQ225" s="142"/>
      <c r="BR225" s="142"/>
      <c r="BS225" s="142"/>
      <c r="BT225" s="142"/>
      <c r="BU225" s="142"/>
      <c r="BV225" s="142"/>
      <c r="BW225" s="142"/>
      <c r="BX225" s="142"/>
      <c r="BY225" s="142"/>
      <c r="BZ225" s="142"/>
      <c r="CA225" s="142"/>
      <c r="CB225" s="142"/>
      <c r="CC225" s="142"/>
      <c r="CD225" s="142"/>
      <c r="CE225" s="142"/>
      <c r="CF225" s="142"/>
      <c r="CG225" s="142"/>
      <c r="CH225" s="142"/>
      <c r="CI225" s="142"/>
      <c r="CJ225" s="142"/>
      <c r="CK225" s="142"/>
      <c r="CL225" s="142"/>
      <c r="CM225" s="142"/>
      <c r="CN225" s="142"/>
      <c r="CO225" s="142"/>
      <c r="CP225" s="142"/>
      <c r="CQ225" s="142"/>
      <c r="CR225" s="142"/>
      <c r="CS225" s="142"/>
      <c r="CT225" s="142"/>
      <c r="CU225" s="142"/>
      <c r="CV225" s="142"/>
      <c r="CW225" s="142"/>
      <c r="CX225" s="142"/>
      <c r="CY225" s="142"/>
      <c r="CZ225" s="142"/>
      <c r="DA225" s="142"/>
      <c r="DB225" s="142"/>
      <c r="DC225" s="142"/>
      <c r="DD225" s="142"/>
      <c r="DE225" s="142"/>
      <c r="DF225" s="142"/>
      <c r="DG225" s="142"/>
      <c r="DH225" s="142"/>
      <c r="DI225" s="142"/>
      <c r="DJ225" s="142"/>
      <c r="DK225" s="142"/>
      <c r="DL225" s="142"/>
      <c r="DM225" s="142"/>
    </row>
    <row r="226" spans="1:117" x14ac:dyDescent="0.25">
      <c r="A226" s="137" t="s">
        <v>346</v>
      </c>
      <c r="B226" s="137" t="s">
        <v>347</v>
      </c>
      <c r="C226" s="137" t="s">
        <v>348</v>
      </c>
      <c r="D226" s="137" t="s">
        <v>349</v>
      </c>
      <c r="E226" s="137" t="s">
        <v>267</v>
      </c>
      <c r="F226" s="138">
        <v>1908</v>
      </c>
      <c r="G226" s="138">
        <v>1966</v>
      </c>
      <c r="H226" s="137" t="s">
        <v>350</v>
      </c>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2"/>
      <c r="AJ226" s="142"/>
      <c r="AK226" s="142"/>
      <c r="AL226" s="142"/>
      <c r="AM226" s="142"/>
      <c r="AN226" s="142"/>
      <c r="AO226" s="142"/>
      <c r="AP226" s="142"/>
      <c r="AQ226" s="142"/>
      <c r="AR226" s="142"/>
      <c r="AS226" s="142"/>
      <c r="AT226" s="142"/>
      <c r="AU226" s="142"/>
      <c r="AV226" s="142"/>
      <c r="AW226" s="142"/>
      <c r="AX226" s="142"/>
      <c r="AY226" s="142"/>
      <c r="AZ226" s="142"/>
      <c r="BA226" s="142"/>
      <c r="BB226" s="142"/>
      <c r="BC226" s="142"/>
      <c r="BD226" s="142"/>
      <c r="BE226" s="142"/>
      <c r="BF226" s="142"/>
      <c r="BG226" s="142"/>
      <c r="BH226" s="142"/>
      <c r="BI226" s="142"/>
      <c r="BJ226" s="142"/>
      <c r="BK226" s="142"/>
      <c r="BL226" s="142"/>
      <c r="BM226" s="142"/>
      <c r="BN226" s="142"/>
      <c r="BO226" s="142"/>
      <c r="BP226" s="142"/>
      <c r="BQ226" s="142"/>
      <c r="BR226" s="142"/>
      <c r="BS226" s="142"/>
      <c r="BT226" s="142"/>
      <c r="BU226" s="142"/>
      <c r="BV226" s="142"/>
      <c r="BW226" s="142"/>
      <c r="BX226" s="142"/>
      <c r="BY226" s="142"/>
      <c r="BZ226" s="142"/>
      <c r="CA226" s="142"/>
      <c r="CB226" s="142"/>
      <c r="CC226" s="142"/>
      <c r="CD226" s="142"/>
      <c r="CE226" s="142"/>
      <c r="CF226" s="142"/>
      <c r="CG226" s="142"/>
      <c r="CH226" s="142"/>
      <c r="CI226" s="142"/>
      <c r="CJ226" s="142"/>
      <c r="CK226" s="142"/>
      <c r="CL226" s="142"/>
      <c r="CM226" s="142"/>
      <c r="CN226" s="142"/>
      <c r="CO226" s="142"/>
      <c r="CP226" s="142"/>
      <c r="CQ226" s="142"/>
      <c r="CR226" s="142"/>
      <c r="CS226" s="142"/>
      <c r="CT226" s="142"/>
      <c r="CU226" s="142"/>
      <c r="CV226" s="142"/>
      <c r="CW226" s="142"/>
      <c r="CX226" s="142"/>
      <c r="CY226" s="142"/>
      <c r="CZ226" s="142"/>
      <c r="DA226" s="142"/>
      <c r="DB226" s="142"/>
      <c r="DC226" s="142"/>
      <c r="DD226" s="142"/>
      <c r="DE226" s="142"/>
      <c r="DF226" s="142"/>
      <c r="DG226" s="142"/>
      <c r="DH226" s="142"/>
      <c r="DI226" s="142"/>
      <c r="DJ226" s="142"/>
      <c r="DK226" s="142"/>
      <c r="DL226" s="142"/>
      <c r="DM226" s="142"/>
    </row>
    <row r="227" spans="1:117" x14ac:dyDescent="0.25">
      <c r="A227" s="137" t="s">
        <v>351</v>
      </c>
      <c r="C227" s="137" t="s">
        <v>352</v>
      </c>
      <c r="D227" s="139" t="s">
        <v>353</v>
      </c>
      <c r="E227" s="137" t="s">
        <v>47</v>
      </c>
      <c r="F227" s="138">
        <v>1996</v>
      </c>
      <c r="G227" s="138" t="s">
        <v>415</v>
      </c>
      <c r="H227" s="137" t="s">
        <v>301</v>
      </c>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42"/>
      <c r="AH227" s="142"/>
      <c r="AI227" s="142"/>
      <c r="AJ227" s="142"/>
      <c r="AK227" s="142"/>
      <c r="AL227" s="142"/>
      <c r="AM227" s="142"/>
      <c r="AN227" s="142"/>
      <c r="AO227" s="142"/>
      <c r="AP227" s="142"/>
      <c r="AQ227" s="142"/>
      <c r="AR227" s="142"/>
      <c r="AS227" s="142"/>
      <c r="AT227" s="142"/>
      <c r="AU227" s="142"/>
      <c r="AV227" s="142"/>
      <c r="AW227" s="142"/>
      <c r="AX227" s="142"/>
      <c r="AY227" s="142"/>
      <c r="AZ227" s="142"/>
      <c r="BA227" s="142"/>
      <c r="BB227" s="142"/>
      <c r="BC227" s="142"/>
      <c r="BD227" s="142"/>
      <c r="BE227" s="142"/>
      <c r="BF227" s="142"/>
      <c r="BG227" s="142"/>
      <c r="BH227" s="142"/>
      <c r="BI227" s="142"/>
      <c r="BJ227" s="142"/>
      <c r="BK227" s="142"/>
      <c r="BL227" s="142"/>
      <c r="BM227" s="142"/>
      <c r="BN227" s="142"/>
      <c r="BO227" s="142"/>
      <c r="BP227" s="142"/>
      <c r="BQ227" s="142"/>
      <c r="BR227" s="142"/>
      <c r="BS227" s="142"/>
      <c r="BT227" s="142"/>
      <c r="BU227" s="142"/>
      <c r="BV227" s="142"/>
      <c r="BW227" s="142"/>
      <c r="BX227" s="142"/>
      <c r="BY227" s="142"/>
      <c r="BZ227" s="142"/>
      <c r="CA227" s="142"/>
      <c r="CB227" s="142"/>
      <c r="CC227" s="142"/>
      <c r="CD227" s="142"/>
      <c r="CE227" s="142"/>
      <c r="CF227" s="142"/>
      <c r="CG227" s="142"/>
      <c r="CH227" s="142"/>
      <c r="CI227" s="142"/>
      <c r="CJ227" s="142"/>
      <c r="CK227" s="142"/>
      <c r="CL227" s="142"/>
      <c r="CM227" s="142"/>
      <c r="CN227" s="142"/>
      <c r="CO227" s="142"/>
      <c r="CP227" s="142"/>
      <c r="CQ227" s="142"/>
      <c r="CR227" s="142"/>
      <c r="CS227" s="142"/>
      <c r="CT227" s="142"/>
      <c r="CU227" s="142"/>
      <c r="CV227" s="142"/>
      <c r="CW227" s="142"/>
      <c r="CX227" s="142"/>
      <c r="CY227" s="142"/>
      <c r="CZ227" s="142"/>
      <c r="DA227" s="142"/>
      <c r="DB227" s="142"/>
      <c r="DC227" s="142"/>
      <c r="DD227" s="142"/>
      <c r="DE227" s="142"/>
      <c r="DF227" s="142"/>
      <c r="DG227" s="142"/>
      <c r="DH227" s="142"/>
      <c r="DI227" s="142"/>
      <c r="DJ227" s="142"/>
      <c r="DK227" s="142"/>
      <c r="DL227" s="142"/>
      <c r="DM227" s="142"/>
    </row>
    <row r="228" spans="1:117" x14ac:dyDescent="0.25">
      <c r="A228" s="139" t="s">
        <v>354</v>
      </c>
      <c r="B228" s="137" t="s">
        <v>196</v>
      </c>
      <c r="C228" s="137" t="s">
        <v>355</v>
      </c>
      <c r="D228" s="137" t="s">
        <v>304</v>
      </c>
      <c r="E228" s="137" t="s">
        <v>243</v>
      </c>
      <c r="F228" s="138">
        <v>1938</v>
      </c>
      <c r="G228" s="138">
        <v>1942</v>
      </c>
      <c r="H228" s="137" t="s">
        <v>356</v>
      </c>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c r="AN228" s="142"/>
      <c r="AO228" s="142"/>
      <c r="AP228" s="142"/>
      <c r="AQ228" s="142"/>
      <c r="AR228" s="142"/>
      <c r="AS228" s="142"/>
      <c r="AT228" s="142"/>
      <c r="AU228" s="142"/>
      <c r="AV228" s="142"/>
      <c r="AW228" s="142"/>
      <c r="AX228" s="142"/>
      <c r="AY228" s="142"/>
      <c r="AZ228" s="142"/>
      <c r="BA228" s="142"/>
      <c r="BB228" s="142"/>
      <c r="BC228" s="142"/>
      <c r="BD228" s="142"/>
      <c r="BE228" s="142"/>
      <c r="BF228" s="142"/>
      <c r="BG228" s="142"/>
      <c r="BH228" s="142"/>
      <c r="BI228" s="142"/>
      <c r="BJ228" s="142"/>
      <c r="BK228" s="142"/>
      <c r="BL228" s="142"/>
      <c r="BM228" s="142"/>
      <c r="BN228" s="142"/>
      <c r="BO228" s="142"/>
      <c r="BP228" s="142"/>
      <c r="BQ228" s="142"/>
      <c r="BR228" s="142"/>
      <c r="BS228" s="142"/>
      <c r="BT228" s="142"/>
      <c r="BU228" s="142"/>
      <c r="BV228" s="142"/>
      <c r="BW228" s="142"/>
      <c r="BX228" s="142"/>
      <c r="BY228" s="142"/>
      <c r="BZ228" s="142"/>
      <c r="CA228" s="142"/>
      <c r="CB228" s="142"/>
      <c r="CC228" s="142"/>
      <c r="CD228" s="142"/>
      <c r="CE228" s="142"/>
      <c r="CF228" s="142"/>
      <c r="CG228" s="142"/>
      <c r="CH228" s="142"/>
      <c r="CI228" s="142"/>
      <c r="CJ228" s="142"/>
      <c r="CK228" s="142"/>
      <c r="CL228" s="142"/>
      <c r="CM228" s="142"/>
      <c r="CN228" s="142"/>
      <c r="CO228" s="142"/>
      <c r="CP228" s="142"/>
      <c r="CQ228" s="142"/>
      <c r="CR228" s="142"/>
      <c r="CS228" s="142"/>
      <c r="CT228" s="142"/>
      <c r="CU228" s="142"/>
      <c r="CV228" s="142"/>
      <c r="CW228" s="142"/>
      <c r="CX228" s="142"/>
      <c r="CY228" s="142"/>
      <c r="CZ228" s="142"/>
      <c r="DA228" s="142"/>
      <c r="DB228" s="142"/>
      <c r="DC228" s="142"/>
      <c r="DD228" s="142"/>
      <c r="DE228" s="142"/>
      <c r="DF228" s="142"/>
      <c r="DG228" s="142"/>
      <c r="DH228" s="142"/>
      <c r="DI228" s="142"/>
      <c r="DJ228" s="142"/>
      <c r="DK228" s="142"/>
      <c r="DL228" s="142"/>
      <c r="DM228" s="142"/>
    </row>
    <row r="229" spans="1:117" x14ac:dyDescent="0.25">
      <c r="A229" s="137" t="s">
        <v>357</v>
      </c>
      <c r="B229" s="137" t="s">
        <v>358</v>
      </c>
      <c r="C229" s="137" t="s">
        <v>359</v>
      </c>
      <c r="D229" s="137" t="s">
        <v>360</v>
      </c>
      <c r="E229" s="137" t="s">
        <v>243</v>
      </c>
      <c r="F229" s="138">
        <v>1886</v>
      </c>
      <c r="G229" s="138">
        <v>1942</v>
      </c>
      <c r="H229" s="137" t="s">
        <v>361</v>
      </c>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c r="AG229" s="142"/>
      <c r="AH229" s="142"/>
      <c r="AI229" s="142"/>
      <c r="AJ229" s="142"/>
      <c r="AK229" s="142"/>
      <c r="AL229" s="142"/>
      <c r="AM229" s="142"/>
      <c r="AN229" s="142"/>
      <c r="AO229" s="142"/>
      <c r="AP229" s="142"/>
      <c r="AQ229" s="142"/>
      <c r="AR229" s="142"/>
      <c r="AS229" s="142"/>
      <c r="AT229" s="142"/>
      <c r="AU229" s="142"/>
      <c r="AV229" s="142"/>
      <c r="AW229" s="142"/>
      <c r="AX229" s="142"/>
      <c r="AY229" s="142"/>
      <c r="AZ229" s="142"/>
      <c r="BA229" s="142"/>
      <c r="BB229" s="142"/>
      <c r="BC229" s="142"/>
      <c r="BD229" s="142"/>
      <c r="BE229" s="142"/>
      <c r="BF229" s="142"/>
      <c r="BG229" s="142"/>
      <c r="BH229" s="142"/>
      <c r="BI229" s="142"/>
      <c r="BJ229" s="142"/>
      <c r="BK229" s="142"/>
      <c r="BL229" s="142"/>
      <c r="BM229" s="142"/>
      <c r="BN229" s="142"/>
      <c r="BO229" s="142"/>
      <c r="BP229" s="142"/>
      <c r="BQ229" s="142"/>
      <c r="BR229" s="142"/>
      <c r="BS229" s="142"/>
      <c r="BT229" s="142"/>
      <c r="BU229" s="142"/>
      <c r="BV229" s="142"/>
      <c r="BW229" s="142"/>
      <c r="BX229" s="142"/>
      <c r="BY229" s="142"/>
      <c r="BZ229" s="142"/>
      <c r="CA229" s="142"/>
      <c r="CB229" s="142"/>
      <c r="CC229" s="142"/>
      <c r="CD229" s="142"/>
      <c r="CE229" s="142"/>
      <c r="CF229" s="142"/>
      <c r="CG229" s="142"/>
      <c r="CH229" s="142"/>
      <c r="CI229" s="142"/>
      <c r="CJ229" s="142"/>
      <c r="CK229" s="142"/>
      <c r="CL229" s="142"/>
      <c r="CM229" s="142"/>
      <c r="CN229" s="142"/>
      <c r="CO229" s="142"/>
      <c r="CP229" s="142"/>
      <c r="CQ229" s="142"/>
      <c r="CR229" s="142"/>
      <c r="CS229" s="142"/>
      <c r="CT229" s="142"/>
      <c r="CU229" s="142"/>
      <c r="CV229" s="142"/>
      <c r="CW229" s="142"/>
      <c r="CX229" s="142"/>
      <c r="CY229" s="142"/>
      <c r="CZ229" s="142"/>
      <c r="DA229" s="142"/>
      <c r="DB229" s="142"/>
      <c r="DC229" s="142"/>
      <c r="DD229" s="142"/>
      <c r="DE229" s="142"/>
      <c r="DF229" s="142"/>
      <c r="DG229" s="142"/>
      <c r="DH229" s="142"/>
      <c r="DI229" s="142"/>
      <c r="DJ229" s="142"/>
      <c r="DK229" s="142"/>
      <c r="DL229" s="142"/>
      <c r="DM229" s="142"/>
    </row>
    <row r="230" spans="1:117" x14ac:dyDescent="0.25">
      <c r="A230" s="137" t="s">
        <v>362</v>
      </c>
      <c r="B230" s="137" t="s">
        <v>358</v>
      </c>
      <c r="C230" s="137" t="s">
        <v>197</v>
      </c>
      <c r="D230" s="137" t="s">
        <v>363</v>
      </c>
      <c r="E230" s="137" t="s">
        <v>199</v>
      </c>
      <c r="F230" s="138">
        <v>1952</v>
      </c>
      <c r="G230" s="138">
        <v>1967</v>
      </c>
      <c r="H230" s="137" t="s">
        <v>361</v>
      </c>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c r="AG230" s="142"/>
      <c r="AH230" s="142"/>
      <c r="AI230" s="142"/>
      <c r="AJ230" s="142"/>
      <c r="AK230" s="142"/>
      <c r="AL230" s="142"/>
      <c r="AM230" s="142"/>
      <c r="AN230" s="142"/>
      <c r="AO230" s="142"/>
      <c r="AP230" s="142"/>
      <c r="AQ230" s="142"/>
      <c r="AR230" s="142"/>
      <c r="AS230" s="142"/>
      <c r="AT230" s="142"/>
      <c r="AU230" s="142"/>
      <c r="AV230" s="142"/>
      <c r="AW230" s="142"/>
      <c r="AX230" s="142"/>
      <c r="AY230" s="142"/>
      <c r="AZ230" s="142"/>
      <c r="BA230" s="142"/>
      <c r="BB230" s="142"/>
      <c r="BC230" s="142"/>
      <c r="BD230" s="142"/>
      <c r="BE230" s="142"/>
      <c r="BF230" s="142"/>
      <c r="BG230" s="142"/>
      <c r="BH230" s="142"/>
      <c r="BI230" s="142"/>
      <c r="BJ230" s="142"/>
      <c r="BK230" s="142"/>
      <c r="BL230" s="142"/>
      <c r="BM230" s="142"/>
      <c r="BN230" s="142"/>
      <c r="BO230" s="142"/>
      <c r="BP230" s="142"/>
      <c r="BQ230" s="142"/>
      <c r="BR230" s="142"/>
      <c r="BS230" s="142"/>
      <c r="BT230" s="142"/>
      <c r="BU230" s="142"/>
      <c r="BV230" s="142"/>
      <c r="BW230" s="142"/>
      <c r="BX230" s="142"/>
      <c r="BY230" s="142"/>
      <c r="BZ230" s="142"/>
      <c r="CA230" s="142"/>
      <c r="CB230" s="142"/>
      <c r="CC230" s="142"/>
      <c r="CD230" s="142"/>
      <c r="CE230" s="142"/>
      <c r="CF230" s="142"/>
      <c r="CG230" s="142"/>
      <c r="CH230" s="142"/>
      <c r="CI230" s="142"/>
      <c r="CJ230" s="142"/>
      <c r="CK230" s="142"/>
      <c r="CL230" s="142"/>
      <c r="CM230" s="142"/>
      <c r="CN230" s="142"/>
      <c r="CO230" s="142"/>
      <c r="CP230" s="142"/>
      <c r="CQ230" s="142"/>
      <c r="CR230" s="142"/>
      <c r="CS230" s="142"/>
      <c r="CT230" s="142"/>
      <c r="CU230" s="142"/>
      <c r="CV230" s="142"/>
      <c r="CW230" s="142"/>
      <c r="CX230" s="142"/>
      <c r="CY230" s="142"/>
      <c r="CZ230" s="142"/>
      <c r="DA230" s="142"/>
      <c r="DB230" s="142"/>
      <c r="DC230" s="142"/>
      <c r="DD230" s="142"/>
      <c r="DE230" s="142"/>
      <c r="DF230" s="142"/>
      <c r="DG230" s="142"/>
      <c r="DH230" s="142"/>
      <c r="DI230" s="142"/>
      <c r="DJ230" s="142"/>
      <c r="DK230" s="142"/>
      <c r="DL230" s="142"/>
      <c r="DM230" s="142"/>
    </row>
    <row r="231" spans="1:117" x14ac:dyDescent="0.25">
      <c r="A231" s="137" t="s">
        <v>364</v>
      </c>
      <c r="B231" s="137" t="s">
        <v>365</v>
      </c>
      <c r="C231" s="137" t="s">
        <v>366</v>
      </c>
      <c r="D231" s="137" t="s">
        <v>367</v>
      </c>
      <c r="E231" s="137" t="s">
        <v>243</v>
      </c>
      <c r="F231" s="138">
        <v>1880</v>
      </c>
      <c r="G231" s="138">
        <v>1942</v>
      </c>
      <c r="H231" s="137" t="s">
        <v>361</v>
      </c>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c r="AG231" s="142"/>
      <c r="AH231" s="142"/>
      <c r="AI231" s="142"/>
      <c r="AJ231" s="142"/>
      <c r="AK231" s="142"/>
      <c r="AL231" s="142"/>
      <c r="AM231" s="142"/>
      <c r="AN231" s="142"/>
      <c r="AO231" s="142"/>
      <c r="AP231" s="142"/>
      <c r="AQ231" s="142"/>
      <c r="AR231" s="142"/>
      <c r="AS231" s="142"/>
      <c r="AT231" s="142"/>
      <c r="AU231" s="142"/>
      <c r="AV231" s="142"/>
      <c r="AW231" s="142"/>
      <c r="AX231" s="142"/>
      <c r="AY231" s="142"/>
      <c r="AZ231" s="142"/>
      <c r="BA231" s="142"/>
      <c r="BB231" s="142"/>
      <c r="BC231" s="142"/>
      <c r="BD231" s="142"/>
      <c r="BE231" s="142"/>
      <c r="BF231" s="142"/>
      <c r="BG231" s="142"/>
      <c r="BH231" s="142"/>
      <c r="BI231" s="142"/>
      <c r="BJ231" s="142"/>
      <c r="BK231" s="142"/>
      <c r="BL231" s="142"/>
      <c r="BM231" s="142"/>
      <c r="BN231" s="142"/>
      <c r="BO231" s="142"/>
      <c r="BP231" s="142"/>
      <c r="BQ231" s="142"/>
      <c r="BR231" s="142"/>
      <c r="BS231" s="142"/>
      <c r="BT231" s="142"/>
      <c r="BU231" s="142"/>
      <c r="BV231" s="142"/>
      <c r="BW231" s="142"/>
      <c r="BX231" s="142"/>
      <c r="BY231" s="142"/>
      <c r="BZ231" s="142"/>
      <c r="CA231" s="142"/>
      <c r="CB231" s="142"/>
      <c r="CC231" s="142"/>
      <c r="CD231" s="142"/>
      <c r="CE231" s="142"/>
      <c r="CF231" s="142"/>
      <c r="CG231" s="142"/>
      <c r="CH231" s="142"/>
      <c r="CI231" s="142"/>
      <c r="CJ231" s="142"/>
      <c r="CK231" s="142"/>
      <c r="CL231" s="142"/>
      <c r="CM231" s="142"/>
      <c r="CN231" s="142"/>
      <c r="CO231" s="142"/>
      <c r="CP231" s="142"/>
      <c r="CQ231" s="142"/>
      <c r="CR231" s="142"/>
      <c r="CS231" s="142"/>
      <c r="CT231" s="142"/>
      <c r="CU231" s="142"/>
      <c r="CV231" s="142"/>
      <c r="CW231" s="142"/>
      <c r="CX231" s="142"/>
      <c r="CY231" s="142"/>
      <c r="CZ231" s="142"/>
      <c r="DA231" s="142"/>
      <c r="DB231" s="142"/>
      <c r="DC231" s="142"/>
      <c r="DD231" s="142"/>
      <c r="DE231" s="142"/>
      <c r="DF231" s="142"/>
      <c r="DG231" s="142"/>
      <c r="DH231" s="142"/>
      <c r="DI231" s="142"/>
      <c r="DJ231" s="142"/>
      <c r="DK231" s="142"/>
      <c r="DL231" s="142"/>
      <c r="DM231" s="142"/>
    </row>
    <row r="232" spans="1:117" x14ac:dyDescent="0.25">
      <c r="A232" s="137" t="s">
        <v>368</v>
      </c>
      <c r="B232" s="137" t="s">
        <v>365</v>
      </c>
      <c r="C232" s="137" t="s">
        <v>369</v>
      </c>
      <c r="D232" s="137" t="s">
        <v>370</v>
      </c>
      <c r="E232" s="137" t="s">
        <v>199</v>
      </c>
      <c r="F232" s="138">
        <v>1945</v>
      </c>
      <c r="G232" s="138">
        <v>1967</v>
      </c>
      <c r="H232" s="137" t="s">
        <v>361</v>
      </c>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42"/>
      <c r="AE232" s="142"/>
      <c r="AF232" s="142"/>
      <c r="AG232" s="142"/>
      <c r="AH232" s="142"/>
      <c r="AI232" s="142"/>
      <c r="AJ232" s="142"/>
      <c r="AK232" s="142"/>
      <c r="AL232" s="142"/>
      <c r="AM232" s="142"/>
      <c r="AN232" s="142"/>
      <c r="AO232" s="142"/>
      <c r="AP232" s="142"/>
      <c r="AQ232" s="142"/>
      <c r="AR232" s="142"/>
      <c r="AS232" s="142"/>
      <c r="AT232" s="142"/>
      <c r="AU232" s="142"/>
      <c r="AV232" s="142"/>
      <c r="AW232" s="142"/>
      <c r="AX232" s="142"/>
      <c r="AY232" s="142"/>
      <c r="AZ232" s="142"/>
      <c r="BA232" s="142"/>
      <c r="BB232" s="142"/>
      <c r="BC232" s="142"/>
      <c r="BD232" s="142"/>
      <c r="BE232" s="142"/>
      <c r="BF232" s="142"/>
      <c r="BG232" s="142"/>
      <c r="BH232" s="142"/>
      <c r="BI232" s="142"/>
      <c r="BJ232" s="142"/>
      <c r="BK232" s="142"/>
      <c r="BL232" s="142"/>
      <c r="BM232" s="142"/>
      <c r="BN232" s="142"/>
      <c r="BO232" s="142"/>
      <c r="BP232" s="142"/>
      <c r="BQ232" s="142"/>
      <c r="BR232" s="142"/>
      <c r="BS232" s="142"/>
      <c r="BT232" s="142"/>
      <c r="BU232" s="142"/>
      <c r="BV232" s="142"/>
      <c r="BW232" s="142"/>
      <c r="BX232" s="142"/>
      <c r="BY232" s="142"/>
      <c r="BZ232" s="142"/>
      <c r="CA232" s="142"/>
      <c r="CB232" s="142"/>
      <c r="CC232" s="142"/>
      <c r="CD232" s="142"/>
      <c r="CE232" s="142"/>
      <c r="CF232" s="142"/>
      <c r="CG232" s="142"/>
      <c r="CH232" s="142"/>
      <c r="CI232" s="142"/>
      <c r="CJ232" s="142"/>
      <c r="CK232" s="142"/>
      <c r="CL232" s="142"/>
      <c r="CM232" s="142"/>
      <c r="CN232" s="142"/>
      <c r="CO232" s="142"/>
      <c r="CP232" s="142"/>
      <c r="CQ232" s="142"/>
      <c r="CR232" s="142"/>
      <c r="CS232" s="142"/>
      <c r="CT232" s="142"/>
      <c r="CU232" s="142"/>
      <c r="CV232" s="142"/>
      <c r="CW232" s="142"/>
      <c r="CX232" s="142"/>
      <c r="CY232" s="142"/>
      <c r="CZ232" s="142"/>
      <c r="DA232" s="142"/>
      <c r="DB232" s="142"/>
      <c r="DC232" s="142"/>
      <c r="DD232" s="142"/>
      <c r="DE232" s="142"/>
      <c r="DF232" s="142"/>
      <c r="DG232" s="142"/>
      <c r="DH232" s="142"/>
      <c r="DI232" s="142"/>
      <c r="DJ232" s="142"/>
      <c r="DK232" s="142"/>
      <c r="DL232" s="142"/>
      <c r="DM232" s="142"/>
    </row>
    <row r="233" spans="1:117" x14ac:dyDescent="0.25">
      <c r="A233" s="137" t="s">
        <v>371</v>
      </c>
      <c r="C233" s="137" t="s">
        <v>372</v>
      </c>
      <c r="D233" s="137" t="s">
        <v>373</v>
      </c>
      <c r="E233" s="137" t="s">
        <v>374</v>
      </c>
      <c r="F233" s="138">
        <v>1914</v>
      </c>
      <c r="G233" s="138">
        <v>1915</v>
      </c>
      <c r="H233" s="137" t="s">
        <v>410</v>
      </c>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42"/>
      <c r="AE233" s="142"/>
      <c r="AF233" s="142"/>
      <c r="AG233" s="142"/>
      <c r="AH233" s="142"/>
      <c r="AI233" s="142"/>
      <c r="AJ233" s="142"/>
      <c r="AK233" s="142"/>
      <c r="AL233" s="142"/>
      <c r="AM233" s="142"/>
      <c r="AN233" s="142"/>
      <c r="AO233" s="142"/>
      <c r="AP233" s="142"/>
      <c r="AQ233" s="142"/>
      <c r="AR233" s="142"/>
      <c r="AS233" s="142"/>
      <c r="AT233" s="142"/>
      <c r="AU233" s="142"/>
      <c r="AV233" s="142"/>
      <c r="AW233" s="142"/>
      <c r="AX233" s="142"/>
      <c r="AY233" s="142"/>
      <c r="AZ233" s="142"/>
      <c r="BA233" s="142"/>
      <c r="BB233" s="142"/>
      <c r="BC233" s="142"/>
      <c r="BD233" s="142"/>
      <c r="BE233" s="142"/>
      <c r="BF233" s="142"/>
      <c r="BG233" s="142"/>
      <c r="BH233" s="142"/>
      <c r="BI233" s="142"/>
      <c r="BJ233" s="142"/>
      <c r="BK233" s="142"/>
      <c r="BL233" s="142"/>
      <c r="BM233" s="142"/>
      <c r="BN233" s="142"/>
      <c r="BO233" s="142"/>
      <c r="BP233" s="142"/>
      <c r="BQ233" s="142"/>
      <c r="BR233" s="142"/>
      <c r="BS233" s="142"/>
      <c r="BT233" s="142"/>
      <c r="BU233" s="142"/>
      <c r="BV233" s="142"/>
      <c r="BW233" s="142"/>
      <c r="BX233" s="142"/>
      <c r="BY233" s="142"/>
      <c r="BZ233" s="142"/>
      <c r="CA233" s="142"/>
      <c r="CB233" s="142"/>
      <c r="CC233" s="142"/>
      <c r="CD233" s="142"/>
      <c r="CE233" s="142"/>
      <c r="CF233" s="142"/>
      <c r="CG233" s="142"/>
      <c r="CH233" s="142"/>
      <c r="CI233" s="142"/>
      <c r="CJ233" s="142"/>
      <c r="CK233" s="142"/>
      <c r="CL233" s="142"/>
      <c r="CM233" s="142"/>
      <c r="CN233" s="142"/>
      <c r="CO233" s="142"/>
      <c r="CP233" s="142"/>
      <c r="CQ233" s="142"/>
      <c r="CR233" s="142"/>
      <c r="CS233" s="142"/>
      <c r="CT233" s="142"/>
      <c r="CU233" s="142"/>
      <c r="CV233" s="142"/>
      <c r="CW233" s="142"/>
      <c r="CX233" s="142"/>
      <c r="CY233" s="142"/>
      <c r="CZ233" s="142"/>
      <c r="DA233" s="142"/>
      <c r="DB233" s="142"/>
      <c r="DC233" s="142"/>
      <c r="DD233" s="142"/>
      <c r="DE233" s="142"/>
      <c r="DF233" s="142"/>
      <c r="DG233" s="142"/>
      <c r="DH233" s="142"/>
      <c r="DI233" s="142"/>
      <c r="DJ233" s="142"/>
      <c r="DK233" s="142"/>
      <c r="DL233" s="142"/>
      <c r="DM233" s="142"/>
    </row>
    <row r="234" spans="1:117" x14ac:dyDescent="0.25">
      <c r="A234" s="137" t="s">
        <v>375</v>
      </c>
      <c r="C234" s="137" t="s">
        <v>376</v>
      </c>
      <c r="D234" s="139" t="s">
        <v>377</v>
      </c>
      <c r="E234" s="139" t="s">
        <v>378</v>
      </c>
      <c r="F234" s="138">
        <v>1850</v>
      </c>
      <c r="G234" s="138">
        <v>1856</v>
      </c>
      <c r="H234" s="137" t="s">
        <v>339</v>
      </c>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c r="AG234" s="142"/>
      <c r="AH234" s="142"/>
      <c r="AI234" s="142"/>
      <c r="AJ234" s="142"/>
      <c r="AK234" s="142"/>
      <c r="AL234" s="142"/>
      <c r="AM234" s="142"/>
      <c r="AN234" s="142"/>
      <c r="AO234" s="142"/>
      <c r="AP234" s="142"/>
      <c r="AQ234" s="142"/>
      <c r="AR234" s="142"/>
      <c r="AS234" s="142"/>
      <c r="AT234" s="142"/>
      <c r="AU234" s="142"/>
      <c r="AV234" s="142"/>
      <c r="AW234" s="142"/>
      <c r="AX234" s="142"/>
      <c r="AY234" s="142"/>
      <c r="AZ234" s="142"/>
      <c r="BA234" s="142"/>
      <c r="BB234" s="142"/>
      <c r="BC234" s="142"/>
      <c r="BD234" s="142"/>
      <c r="BE234" s="142"/>
      <c r="BF234" s="142"/>
      <c r="BG234" s="142"/>
      <c r="BH234" s="142"/>
      <c r="BI234" s="142"/>
      <c r="BJ234" s="142"/>
      <c r="BK234" s="142"/>
      <c r="BL234" s="142"/>
      <c r="BM234" s="142"/>
      <c r="BN234" s="142"/>
      <c r="BO234" s="142"/>
      <c r="BP234" s="142"/>
      <c r="BQ234" s="142"/>
      <c r="BR234" s="142"/>
      <c r="BS234" s="142"/>
      <c r="BT234" s="142"/>
      <c r="BU234" s="142"/>
      <c r="BV234" s="142"/>
      <c r="BW234" s="142"/>
      <c r="BX234" s="142"/>
      <c r="BY234" s="142"/>
      <c r="BZ234" s="142"/>
      <c r="CA234" s="142"/>
      <c r="CB234" s="142"/>
      <c r="CC234" s="142"/>
      <c r="CD234" s="142"/>
      <c r="CE234" s="142"/>
      <c r="CF234" s="142"/>
      <c r="CG234" s="142"/>
      <c r="CH234" s="142"/>
      <c r="CI234" s="142"/>
      <c r="CJ234" s="142"/>
      <c r="CK234" s="142"/>
      <c r="CL234" s="142"/>
      <c r="CM234" s="142"/>
      <c r="CN234" s="142"/>
      <c r="CO234" s="142"/>
      <c r="CP234" s="142"/>
      <c r="CQ234" s="142"/>
      <c r="CR234" s="142"/>
      <c r="CS234" s="142"/>
      <c r="CT234" s="142"/>
      <c r="CU234" s="142"/>
      <c r="CV234" s="142"/>
      <c r="CW234" s="142"/>
      <c r="CX234" s="142"/>
      <c r="CY234" s="142"/>
      <c r="CZ234" s="142"/>
      <c r="DA234" s="142"/>
      <c r="DB234" s="142"/>
      <c r="DC234" s="142"/>
      <c r="DD234" s="142"/>
      <c r="DE234" s="142"/>
      <c r="DF234" s="142"/>
      <c r="DG234" s="142"/>
      <c r="DH234" s="142"/>
      <c r="DI234" s="142"/>
      <c r="DJ234" s="142"/>
      <c r="DK234" s="142"/>
      <c r="DL234" s="142"/>
      <c r="DM234" s="142"/>
    </row>
    <row r="235" spans="1:117" x14ac:dyDescent="0.25">
      <c r="A235" s="137" t="s">
        <v>379</v>
      </c>
      <c r="C235" s="137" t="s">
        <v>380</v>
      </c>
      <c r="D235" s="137" t="s">
        <v>381</v>
      </c>
      <c r="E235" s="137" t="s">
        <v>382</v>
      </c>
      <c r="F235" s="138">
        <v>1918</v>
      </c>
      <c r="G235" s="138">
        <v>1919</v>
      </c>
      <c r="H235" s="137" t="s">
        <v>383</v>
      </c>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2"/>
      <c r="AL235" s="142"/>
      <c r="AM235" s="142"/>
      <c r="AN235" s="142"/>
      <c r="AO235" s="142"/>
      <c r="AP235" s="142"/>
      <c r="AQ235" s="142"/>
      <c r="AR235" s="142"/>
      <c r="AS235" s="142"/>
      <c r="AT235" s="142"/>
      <c r="AU235" s="142"/>
      <c r="AV235" s="142"/>
      <c r="AW235" s="142"/>
      <c r="AX235" s="142"/>
      <c r="AY235" s="142"/>
      <c r="AZ235" s="142"/>
      <c r="BA235" s="142"/>
      <c r="BB235" s="142"/>
      <c r="BC235" s="142"/>
      <c r="BD235" s="142"/>
      <c r="BE235" s="142"/>
      <c r="BF235" s="142"/>
      <c r="BG235" s="142"/>
      <c r="BH235" s="142"/>
      <c r="BI235" s="142"/>
      <c r="BJ235" s="142"/>
      <c r="BK235" s="142"/>
      <c r="BL235" s="142"/>
      <c r="BM235" s="142"/>
      <c r="BN235" s="142"/>
      <c r="BO235" s="142"/>
      <c r="BP235" s="142"/>
      <c r="BQ235" s="142"/>
      <c r="BR235" s="142"/>
      <c r="BS235" s="142"/>
      <c r="BT235" s="142"/>
      <c r="BU235" s="142"/>
      <c r="BV235" s="142"/>
      <c r="BW235" s="142"/>
      <c r="BX235" s="142"/>
      <c r="BY235" s="142"/>
      <c r="BZ235" s="142"/>
      <c r="CA235" s="142"/>
      <c r="CB235" s="142"/>
      <c r="CC235" s="142"/>
      <c r="CD235" s="142"/>
      <c r="CE235" s="142"/>
      <c r="CF235" s="142"/>
      <c r="CG235" s="142"/>
      <c r="CH235" s="142"/>
      <c r="CI235" s="142"/>
      <c r="CJ235" s="142"/>
      <c r="CK235" s="142"/>
      <c r="CL235" s="142"/>
      <c r="CM235" s="142"/>
      <c r="CN235" s="142"/>
      <c r="CO235" s="142"/>
      <c r="CP235" s="142"/>
      <c r="CQ235" s="142"/>
      <c r="CR235" s="142"/>
      <c r="CS235" s="142"/>
      <c r="CT235" s="142"/>
      <c r="CU235" s="142"/>
      <c r="CV235" s="142"/>
      <c r="CW235" s="142"/>
      <c r="CX235" s="142"/>
      <c r="CY235" s="142"/>
      <c r="CZ235" s="142"/>
      <c r="DA235" s="142"/>
      <c r="DB235" s="142"/>
      <c r="DC235" s="142"/>
      <c r="DD235" s="142"/>
      <c r="DE235" s="142"/>
      <c r="DF235" s="142"/>
      <c r="DG235" s="142"/>
      <c r="DH235" s="142"/>
      <c r="DI235" s="142"/>
      <c r="DJ235" s="142"/>
      <c r="DK235" s="142"/>
      <c r="DL235" s="142"/>
      <c r="DM235" s="142"/>
    </row>
    <row r="236" spans="1:117" x14ac:dyDescent="0.25">
      <c r="A236" s="137" t="s">
        <v>384</v>
      </c>
      <c r="C236" s="137" t="s">
        <v>385</v>
      </c>
      <c r="D236" s="139" t="s">
        <v>386</v>
      </c>
      <c r="E236" s="137" t="s">
        <v>47</v>
      </c>
      <c r="F236" s="138">
        <v>1976</v>
      </c>
      <c r="G236" s="138" t="s">
        <v>415</v>
      </c>
      <c r="H236" s="137" t="s">
        <v>387</v>
      </c>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2"/>
      <c r="AJ236" s="142"/>
      <c r="AK236" s="142"/>
      <c r="AL236" s="142"/>
      <c r="AM236" s="142"/>
      <c r="AN236" s="142"/>
      <c r="AO236" s="142"/>
      <c r="AP236" s="142"/>
      <c r="AQ236" s="142"/>
      <c r="AR236" s="142"/>
      <c r="AS236" s="142"/>
      <c r="AT236" s="142"/>
      <c r="AU236" s="142"/>
      <c r="AV236" s="142"/>
      <c r="AW236" s="142"/>
      <c r="AX236" s="142"/>
      <c r="AY236" s="142"/>
      <c r="AZ236" s="142"/>
      <c r="BA236" s="142"/>
      <c r="BB236" s="142"/>
      <c r="BC236" s="142"/>
      <c r="BD236" s="142"/>
      <c r="BE236" s="142"/>
      <c r="BF236" s="142"/>
      <c r="BG236" s="142"/>
      <c r="BH236" s="142"/>
      <c r="BI236" s="142"/>
      <c r="BJ236" s="142"/>
      <c r="BK236" s="142"/>
      <c r="BL236" s="142"/>
      <c r="BM236" s="142"/>
      <c r="BN236" s="142"/>
      <c r="BO236" s="142"/>
      <c r="BP236" s="142"/>
      <c r="BQ236" s="142"/>
      <c r="BR236" s="142"/>
      <c r="BS236" s="142"/>
      <c r="BT236" s="142"/>
      <c r="BU236" s="142"/>
      <c r="BV236" s="142"/>
      <c r="BW236" s="142"/>
      <c r="BX236" s="142"/>
      <c r="BY236" s="142"/>
      <c r="BZ236" s="142"/>
      <c r="CA236" s="142"/>
      <c r="CB236" s="142"/>
      <c r="CC236" s="142"/>
      <c r="CD236" s="142"/>
      <c r="CE236" s="142"/>
      <c r="CF236" s="142"/>
      <c r="CG236" s="142"/>
      <c r="CH236" s="142"/>
      <c r="CI236" s="142"/>
      <c r="CJ236" s="142"/>
      <c r="CK236" s="142"/>
      <c r="CL236" s="142"/>
      <c r="CM236" s="142"/>
      <c r="CN236" s="142"/>
      <c r="CO236" s="142"/>
      <c r="CP236" s="142"/>
      <c r="CQ236" s="142"/>
      <c r="CR236" s="142"/>
      <c r="CS236" s="142"/>
      <c r="CT236" s="142"/>
      <c r="CU236" s="142"/>
      <c r="CV236" s="142"/>
      <c r="CW236" s="142"/>
      <c r="CX236" s="142"/>
      <c r="CY236" s="142"/>
      <c r="CZ236" s="142"/>
      <c r="DA236" s="142"/>
      <c r="DB236" s="142"/>
      <c r="DC236" s="142"/>
      <c r="DD236" s="142"/>
      <c r="DE236" s="142"/>
      <c r="DF236" s="142"/>
      <c r="DG236" s="142"/>
      <c r="DH236" s="142"/>
      <c r="DI236" s="142"/>
      <c r="DJ236" s="142"/>
      <c r="DK236" s="142"/>
      <c r="DL236" s="142"/>
      <c r="DM236" s="142"/>
    </row>
    <row r="237" spans="1:117" x14ac:dyDescent="0.25">
      <c r="A237" s="137" t="s">
        <v>388</v>
      </c>
      <c r="B237" s="137" t="s">
        <v>389</v>
      </c>
      <c r="C237" s="172" t="s">
        <v>390</v>
      </c>
      <c r="D237" s="137" t="s">
        <v>391</v>
      </c>
      <c r="E237" s="137" t="s">
        <v>392</v>
      </c>
      <c r="F237" s="138">
        <v>1917</v>
      </c>
      <c r="G237" s="138">
        <v>1937</v>
      </c>
      <c r="H237" s="137" t="s">
        <v>411</v>
      </c>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142"/>
      <c r="AL237" s="142"/>
      <c r="AM237" s="142"/>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142"/>
      <c r="BN237" s="142"/>
      <c r="BO237" s="142"/>
      <c r="BP237" s="142"/>
      <c r="BQ237" s="142"/>
      <c r="BR237" s="142"/>
      <c r="BS237" s="142"/>
      <c r="BT237" s="142"/>
      <c r="BU237" s="142"/>
      <c r="BV237" s="142"/>
      <c r="BW237" s="142"/>
      <c r="BX237" s="142"/>
      <c r="BY237" s="142"/>
      <c r="BZ237" s="142"/>
      <c r="CA237" s="142"/>
      <c r="CB237" s="142"/>
      <c r="CC237" s="142"/>
      <c r="CD237" s="142"/>
      <c r="CE237" s="142"/>
      <c r="CF237" s="142"/>
      <c r="CG237" s="142"/>
      <c r="CH237" s="142"/>
      <c r="CI237" s="142"/>
      <c r="CJ237" s="142"/>
      <c r="CK237" s="142"/>
      <c r="CL237" s="142"/>
      <c r="CM237" s="142"/>
      <c r="CN237" s="142"/>
      <c r="CO237" s="142"/>
      <c r="CP237" s="142"/>
      <c r="CQ237" s="142"/>
      <c r="CR237" s="142"/>
      <c r="CS237" s="142"/>
      <c r="CT237" s="142"/>
      <c r="CU237" s="142"/>
      <c r="CV237" s="142"/>
      <c r="CW237" s="142"/>
      <c r="CX237" s="142"/>
      <c r="CY237" s="142"/>
      <c r="CZ237" s="142"/>
      <c r="DA237" s="142"/>
      <c r="DB237" s="142"/>
      <c r="DC237" s="142"/>
      <c r="DD237" s="142"/>
      <c r="DE237" s="142"/>
      <c r="DF237" s="142"/>
      <c r="DG237" s="142"/>
      <c r="DH237" s="142"/>
      <c r="DI237" s="142"/>
      <c r="DJ237" s="142"/>
      <c r="DK237" s="142"/>
      <c r="DL237" s="142"/>
      <c r="DM237" s="142"/>
    </row>
    <row r="238" spans="1:117" x14ac:dyDescent="0.25">
      <c r="A238" s="137" t="s">
        <v>393</v>
      </c>
      <c r="B238" s="137" t="s">
        <v>394</v>
      </c>
      <c r="C238" s="137" t="s">
        <v>112</v>
      </c>
      <c r="D238" s="137" t="s">
        <v>121</v>
      </c>
      <c r="E238" s="137" t="s">
        <v>395</v>
      </c>
      <c r="F238" s="138">
        <v>1941</v>
      </c>
      <c r="G238" s="138">
        <v>1960</v>
      </c>
      <c r="H238" s="137" t="s">
        <v>396</v>
      </c>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2"/>
      <c r="AK238" s="142"/>
      <c r="AL238" s="142"/>
      <c r="AM238" s="142"/>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142"/>
      <c r="BN238" s="142"/>
      <c r="BO238" s="142"/>
      <c r="BP238" s="142"/>
      <c r="BQ238" s="142"/>
      <c r="BR238" s="142"/>
      <c r="BS238" s="142"/>
      <c r="BT238" s="142"/>
      <c r="BU238" s="142"/>
      <c r="BV238" s="142"/>
      <c r="BW238" s="142"/>
      <c r="BX238" s="142"/>
      <c r="BY238" s="142"/>
      <c r="BZ238" s="142"/>
      <c r="CA238" s="142"/>
      <c r="CB238" s="142"/>
      <c r="CC238" s="142"/>
      <c r="CD238" s="142"/>
      <c r="CE238" s="142"/>
      <c r="CF238" s="142"/>
      <c r="CG238" s="142"/>
      <c r="CH238" s="142"/>
      <c r="CI238" s="142"/>
      <c r="CJ238" s="142"/>
      <c r="CK238" s="142"/>
      <c r="CL238" s="142"/>
      <c r="CM238" s="142"/>
      <c r="CN238" s="142"/>
      <c r="CO238" s="142"/>
      <c r="CP238" s="142"/>
      <c r="CQ238" s="142"/>
      <c r="CR238" s="142"/>
      <c r="CS238" s="142"/>
      <c r="CT238" s="142"/>
      <c r="CU238" s="142"/>
      <c r="CV238" s="142"/>
      <c r="CW238" s="142"/>
      <c r="CX238" s="142"/>
      <c r="CY238" s="142"/>
      <c r="CZ238" s="142"/>
      <c r="DA238" s="142"/>
      <c r="DB238" s="142"/>
      <c r="DC238" s="142"/>
      <c r="DD238" s="142"/>
      <c r="DE238" s="142"/>
      <c r="DF238" s="142"/>
      <c r="DG238" s="142"/>
      <c r="DH238" s="142"/>
      <c r="DI238" s="142"/>
      <c r="DJ238" s="142"/>
      <c r="DK238" s="142"/>
      <c r="DL238" s="142"/>
      <c r="DM238" s="142"/>
    </row>
    <row r="239" spans="1:117" x14ac:dyDescent="0.25">
      <c r="A239" s="137" t="s">
        <v>397</v>
      </c>
      <c r="B239" s="137" t="s">
        <v>240</v>
      </c>
      <c r="C239" s="137" t="s">
        <v>398</v>
      </c>
      <c r="D239" s="139" t="s">
        <v>399</v>
      </c>
      <c r="E239" s="139" t="s">
        <v>400</v>
      </c>
      <c r="F239" s="138">
        <v>1899</v>
      </c>
      <c r="G239" s="138">
        <v>1903</v>
      </c>
      <c r="H239" s="137" t="s">
        <v>339</v>
      </c>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2"/>
      <c r="AJ239" s="142"/>
      <c r="AK239" s="142"/>
      <c r="AL239" s="142"/>
      <c r="AM239" s="142"/>
      <c r="AN239" s="142"/>
      <c r="AO239" s="142"/>
      <c r="AP239" s="142"/>
      <c r="AQ239" s="142"/>
      <c r="AR239" s="142"/>
      <c r="AS239" s="142"/>
      <c r="AT239" s="142"/>
      <c r="AU239" s="142"/>
      <c r="AV239" s="142"/>
      <c r="AW239" s="142"/>
      <c r="AX239" s="142"/>
      <c r="AY239" s="142"/>
      <c r="AZ239" s="142"/>
      <c r="BA239" s="142"/>
      <c r="BB239" s="142"/>
      <c r="BC239" s="142"/>
      <c r="BD239" s="142"/>
      <c r="BE239" s="142"/>
      <c r="BF239" s="142"/>
      <c r="BG239" s="142"/>
      <c r="BH239" s="142"/>
      <c r="BI239" s="142"/>
      <c r="BJ239" s="142"/>
      <c r="BK239" s="142"/>
      <c r="BL239" s="142"/>
      <c r="BM239" s="142"/>
      <c r="BN239" s="142"/>
      <c r="BO239" s="142"/>
      <c r="BP239" s="142"/>
      <c r="BQ239" s="142"/>
      <c r="BR239" s="142"/>
      <c r="BS239" s="142"/>
      <c r="BT239" s="142"/>
      <c r="BU239" s="142"/>
      <c r="BV239" s="142"/>
      <c r="BW239" s="142"/>
      <c r="BX239" s="142"/>
      <c r="BY239" s="142"/>
      <c r="BZ239" s="142"/>
      <c r="CA239" s="142"/>
      <c r="CB239" s="142"/>
      <c r="CC239" s="142"/>
      <c r="CD239" s="142"/>
      <c r="CE239" s="142"/>
      <c r="CF239" s="142"/>
      <c r="CG239" s="142"/>
      <c r="CH239" s="142"/>
      <c r="CI239" s="142"/>
      <c r="CJ239" s="142"/>
      <c r="CK239" s="142"/>
      <c r="CL239" s="142"/>
      <c r="CM239" s="142"/>
      <c r="CN239" s="142"/>
      <c r="CO239" s="142"/>
      <c r="CP239" s="142"/>
      <c r="CQ239" s="142"/>
      <c r="CR239" s="142"/>
      <c r="CS239" s="142"/>
      <c r="CT239" s="142"/>
      <c r="CU239" s="142"/>
      <c r="CV239" s="142"/>
      <c r="CW239" s="142"/>
      <c r="CX239" s="142"/>
      <c r="CY239" s="142"/>
      <c r="CZ239" s="142"/>
      <c r="DA239" s="142"/>
      <c r="DB239" s="142"/>
      <c r="DC239" s="142"/>
      <c r="DD239" s="142"/>
      <c r="DE239" s="142"/>
      <c r="DF239" s="142"/>
      <c r="DG239" s="142"/>
      <c r="DH239" s="142"/>
      <c r="DI239" s="142"/>
      <c r="DJ239" s="142"/>
      <c r="DK239" s="142"/>
      <c r="DL239" s="142"/>
      <c r="DM239" s="142"/>
    </row>
    <row r="240" spans="1:117" x14ac:dyDescent="0.25">
      <c r="A240" s="137" t="s">
        <v>401</v>
      </c>
      <c r="B240" s="137" t="s">
        <v>402</v>
      </c>
      <c r="C240" s="137" t="s">
        <v>133</v>
      </c>
      <c r="D240" s="139">
        <v>1914.08</v>
      </c>
      <c r="E240" s="137" t="s">
        <v>134</v>
      </c>
      <c r="F240" s="138">
        <v>1914</v>
      </c>
      <c r="G240" s="138">
        <v>1957</v>
      </c>
      <c r="H240" s="137" t="s">
        <v>403</v>
      </c>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2"/>
      <c r="AJ240" s="142"/>
      <c r="AK240" s="142"/>
      <c r="AL240" s="142"/>
      <c r="AM240" s="142"/>
      <c r="AN240" s="142"/>
      <c r="AO240" s="142"/>
      <c r="AP240" s="142"/>
      <c r="AQ240" s="142"/>
      <c r="AR240" s="142"/>
      <c r="AS240" s="142"/>
      <c r="AT240" s="142"/>
      <c r="AU240" s="142"/>
      <c r="AV240" s="142"/>
      <c r="AW240" s="142"/>
      <c r="AX240" s="142"/>
      <c r="AY240" s="142"/>
      <c r="AZ240" s="142"/>
      <c r="BA240" s="142"/>
      <c r="BB240" s="142"/>
      <c r="BC240" s="142"/>
      <c r="BD240" s="142"/>
      <c r="BE240" s="142"/>
      <c r="BF240" s="142"/>
      <c r="BG240" s="142"/>
      <c r="BH240" s="142"/>
      <c r="BI240" s="142"/>
      <c r="BJ240" s="142"/>
      <c r="BK240" s="142"/>
      <c r="BL240" s="142"/>
      <c r="BM240" s="142"/>
      <c r="BN240" s="142"/>
      <c r="BO240" s="142"/>
      <c r="BP240" s="142"/>
      <c r="BQ240" s="142"/>
      <c r="BR240" s="142"/>
      <c r="BS240" s="142"/>
      <c r="BT240" s="142"/>
      <c r="BU240" s="142"/>
      <c r="BV240" s="142"/>
      <c r="BW240" s="142"/>
      <c r="BX240" s="142"/>
      <c r="BY240" s="142"/>
      <c r="BZ240" s="142"/>
      <c r="CA240" s="142"/>
      <c r="CB240" s="142"/>
      <c r="CC240" s="142"/>
      <c r="CD240" s="142"/>
      <c r="CE240" s="142"/>
      <c r="CF240" s="142"/>
      <c r="CG240" s="142"/>
      <c r="CH240" s="142"/>
      <c r="CI240" s="142"/>
      <c r="CJ240" s="142"/>
      <c r="CK240" s="142"/>
      <c r="CL240" s="142"/>
      <c r="CM240" s="142"/>
      <c r="CN240" s="142"/>
      <c r="CO240" s="142"/>
      <c r="CP240" s="142"/>
      <c r="CQ240" s="142"/>
      <c r="CR240" s="142"/>
      <c r="CS240" s="142"/>
      <c r="CT240" s="142"/>
      <c r="CU240" s="142"/>
      <c r="CV240" s="142"/>
      <c r="CW240" s="142"/>
      <c r="CX240" s="142"/>
      <c r="CY240" s="142"/>
      <c r="CZ240" s="142"/>
      <c r="DA240" s="142"/>
      <c r="DB240" s="142"/>
      <c r="DC240" s="142"/>
      <c r="DD240" s="142"/>
      <c r="DE240" s="142"/>
      <c r="DF240" s="142"/>
      <c r="DG240" s="142"/>
      <c r="DH240" s="142"/>
      <c r="DI240" s="142"/>
      <c r="DJ240" s="142"/>
      <c r="DK240" s="142"/>
      <c r="DL240" s="142"/>
      <c r="DM240" s="142"/>
    </row>
    <row r="241" spans="1:117" x14ac:dyDescent="0.25">
      <c r="A241" s="137" t="s">
        <v>404</v>
      </c>
      <c r="B241" s="137" t="s">
        <v>405</v>
      </c>
      <c r="C241" s="137" t="s">
        <v>406</v>
      </c>
      <c r="D241" s="139" t="s">
        <v>407</v>
      </c>
      <c r="E241" s="139">
        <v>1967.12</v>
      </c>
      <c r="F241" s="138">
        <v>1964</v>
      </c>
      <c r="G241" s="138">
        <v>1967</v>
      </c>
      <c r="H241" s="137" t="s">
        <v>408</v>
      </c>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2"/>
      <c r="AL241" s="142"/>
      <c r="AM241" s="142"/>
      <c r="AN241" s="142"/>
      <c r="AO241" s="142"/>
      <c r="AP241" s="142"/>
      <c r="AQ241" s="142"/>
      <c r="AR241" s="142"/>
      <c r="AS241" s="142"/>
      <c r="AT241" s="142"/>
      <c r="AU241" s="142"/>
      <c r="AV241" s="142"/>
      <c r="AW241" s="142"/>
      <c r="AX241" s="142"/>
      <c r="AY241" s="142"/>
      <c r="AZ241" s="142"/>
      <c r="BA241" s="142"/>
      <c r="BB241" s="142"/>
      <c r="BC241" s="142"/>
      <c r="BD241" s="142"/>
      <c r="BE241" s="142"/>
      <c r="BF241" s="142"/>
      <c r="BG241" s="142"/>
      <c r="BH241" s="142"/>
      <c r="BI241" s="142"/>
      <c r="BJ241" s="142"/>
      <c r="BK241" s="142"/>
      <c r="BL241" s="142"/>
      <c r="BM241" s="142"/>
      <c r="BN241" s="142"/>
      <c r="BO241" s="142"/>
      <c r="BP241" s="142"/>
      <c r="BQ241" s="142"/>
      <c r="BR241" s="142"/>
      <c r="BS241" s="142"/>
      <c r="BT241" s="142"/>
      <c r="BU241" s="142"/>
      <c r="BV241" s="142"/>
      <c r="BW241" s="142"/>
      <c r="BX241" s="142"/>
      <c r="BY241" s="142"/>
      <c r="BZ241" s="142"/>
      <c r="CA241" s="142"/>
      <c r="CB241" s="142"/>
      <c r="CC241" s="142"/>
      <c r="CD241" s="142"/>
      <c r="CE241" s="142"/>
      <c r="CF241" s="142"/>
      <c r="CG241" s="142"/>
      <c r="CH241" s="142"/>
      <c r="CI241" s="142"/>
      <c r="CJ241" s="142"/>
      <c r="CK241" s="142"/>
      <c r="CL241" s="142"/>
      <c r="CM241" s="142"/>
      <c r="CN241" s="142"/>
      <c r="CO241" s="142"/>
      <c r="CP241" s="142"/>
      <c r="CQ241" s="142"/>
      <c r="CR241" s="142"/>
      <c r="CS241" s="142"/>
      <c r="CT241" s="142"/>
      <c r="CU241" s="142"/>
      <c r="CV241" s="142"/>
      <c r="CW241" s="142"/>
      <c r="CX241" s="142"/>
      <c r="CY241" s="142"/>
      <c r="CZ241" s="142"/>
      <c r="DA241" s="142"/>
      <c r="DB241" s="142"/>
      <c r="DC241" s="142"/>
      <c r="DD241" s="142"/>
      <c r="DE241" s="142"/>
      <c r="DF241" s="142"/>
      <c r="DG241" s="142"/>
      <c r="DH241" s="142"/>
      <c r="DI241" s="142"/>
      <c r="DJ241" s="142"/>
      <c r="DK241" s="142"/>
      <c r="DL241" s="142"/>
      <c r="DM241" s="142"/>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13"/>
  <sheetViews>
    <sheetView workbookViewId="0">
      <selection activeCell="A2" sqref="A2"/>
    </sheetView>
  </sheetViews>
  <sheetFormatPr defaultColWidth="15.625" defaultRowHeight="15.75" x14ac:dyDescent="0.25"/>
  <cols>
    <col min="1" max="1" width="37.5" style="45" customWidth="1"/>
    <col min="2" max="16384" width="15.625" style="45"/>
  </cols>
  <sheetData>
    <row r="1" spans="1:55" ht="18.75" x14ac:dyDescent="0.3">
      <c r="A1" s="174" t="s">
        <v>416</v>
      </c>
    </row>
    <row r="2" spans="1:55" x14ac:dyDescent="0.25">
      <c r="A2" s="42" t="s">
        <v>417</v>
      </c>
    </row>
    <row r="4" spans="1:55" x14ac:dyDescent="0.25">
      <c r="A4" s="41" t="s">
        <v>418</v>
      </c>
    </row>
    <row r="5" spans="1:55" x14ac:dyDescent="0.25">
      <c r="B5" s="45">
        <v>1921</v>
      </c>
      <c r="C5" s="45">
        <v>1922</v>
      </c>
      <c r="D5" s="45">
        <v>1923</v>
      </c>
      <c r="E5" s="45">
        <v>1924</v>
      </c>
      <c r="F5" s="45">
        <v>1925</v>
      </c>
      <c r="G5" s="45">
        <v>1926</v>
      </c>
      <c r="H5" s="45">
        <v>1927</v>
      </c>
      <c r="I5" s="45">
        <v>1928</v>
      </c>
      <c r="J5" s="45">
        <v>1929</v>
      </c>
      <c r="K5" s="45">
        <v>1930</v>
      </c>
      <c r="L5" s="45">
        <v>1931</v>
      </c>
      <c r="M5" s="45">
        <v>1932</v>
      </c>
      <c r="N5" s="45">
        <v>1933</v>
      </c>
      <c r="O5" s="45">
        <v>1934</v>
      </c>
      <c r="P5" s="45">
        <v>1935</v>
      </c>
      <c r="Q5" s="45">
        <v>1936</v>
      </c>
      <c r="R5" s="45">
        <v>1937</v>
      </c>
      <c r="S5" s="45">
        <v>1938</v>
      </c>
      <c r="T5" s="45">
        <v>1939</v>
      </c>
      <c r="U5" s="45">
        <v>1940</v>
      </c>
      <c r="V5" s="45">
        <v>1941</v>
      </c>
      <c r="W5" s="45">
        <v>1942</v>
      </c>
      <c r="X5" s="45">
        <v>1943</v>
      </c>
      <c r="Y5" s="45">
        <v>1944</v>
      </c>
      <c r="Z5" s="45">
        <v>1945</v>
      </c>
      <c r="AA5" s="45">
        <v>1946</v>
      </c>
      <c r="AB5" s="45">
        <v>1947</v>
      </c>
      <c r="AC5" s="45">
        <v>1948</v>
      </c>
      <c r="AD5" s="45">
        <v>1949</v>
      </c>
      <c r="AE5" s="45">
        <v>1950</v>
      </c>
      <c r="AF5" s="45">
        <v>1951</v>
      </c>
      <c r="AG5" s="45">
        <v>1952</v>
      </c>
      <c r="AH5" s="45">
        <v>1953</v>
      </c>
      <c r="AI5" s="45">
        <v>1954</v>
      </c>
      <c r="AJ5" s="45">
        <v>1955</v>
      </c>
      <c r="AK5" s="45">
        <v>1956</v>
      </c>
      <c r="AL5" s="45">
        <v>1957</v>
      </c>
      <c r="AM5" s="45">
        <v>1958</v>
      </c>
      <c r="AN5" s="45">
        <v>1959</v>
      </c>
      <c r="AO5" s="45">
        <v>1960</v>
      </c>
      <c r="AP5" s="45">
        <v>1961</v>
      </c>
      <c r="AQ5" s="45">
        <v>1962</v>
      </c>
      <c r="AR5" s="45">
        <v>1963</v>
      </c>
      <c r="AS5" s="45">
        <v>1964</v>
      </c>
      <c r="AT5" s="45">
        <v>1965</v>
      </c>
      <c r="AU5" s="45">
        <v>1966</v>
      </c>
      <c r="AV5" s="45">
        <v>1967</v>
      </c>
      <c r="AW5" s="45">
        <v>1968</v>
      </c>
      <c r="AX5" s="45">
        <v>1969</v>
      </c>
      <c r="AY5" s="45">
        <v>1970</v>
      </c>
      <c r="AZ5" s="45">
        <v>1971</v>
      </c>
      <c r="BA5" s="45">
        <v>1972</v>
      </c>
      <c r="BB5" s="45">
        <v>1973</v>
      </c>
    </row>
    <row r="6" spans="1:55" x14ac:dyDescent="0.25">
      <c r="A6" s="46"/>
      <c r="B6" s="46">
        <v>1.0447368421052632</v>
      </c>
      <c r="C6" s="45">
        <v>1.0710526315789475</v>
      </c>
      <c r="D6" s="45">
        <v>1.0272533533909991</v>
      </c>
      <c r="E6" s="45">
        <v>1.0621333333333334</v>
      </c>
      <c r="F6" s="45">
        <v>1.0621333333333334</v>
      </c>
      <c r="G6" s="45">
        <v>1.0515300000000001</v>
      </c>
      <c r="H6" s="45">
        <v>1.0649363636363636</v>
      </c>
      <c r="I6" s="45">
        <v>1.0649363636363636</v>
      </c>
      <c r="J6" s="45">
        <v>1.0649363636363636</v>
      </c>
      <c r="K6" s="45">
        <v>1.0739818181818181</v>
      </c>
      <c r="L6" s="45">
        <v>1.0739818181818181</v>
      </c>
      <c r="M6" s="45">
        <v>1.0743181818181817</v>
      </c>
      <c r="N6" s="45">
        <v>1.0743181818181817</v>
      </c>
      <c r="O6" s="45">
        <v>1.1180245231607628</v>
      </c>
      <c r="P6" s="45">
        <v>1.3038010899182562</v>
      </c>
      <c r="Q6" s="45">
        <v>1.3508038147138965</v>
      </c>
      <c r="R6" s="45">
        <v>1.2947138964577656</v>
      </c>
      <c r="S6" s="45">
        <v>1.0368513853904282</v>
      </c>
      <c r="T6" s="45">
        <v>1.0558586956521738</v>
      </c>
      <c r="U6" s="45">
        <v>1.0414549992658935</v>
      </c>
      <c r="V6" s="45">
        <v>1.047253991620428</v>
      </c>
      <c r="W6" s="45">
        <v>1.0421157051027696</v>
      </c>
      <c r="X6" s="45">
        <v>1.0482347232925193</v>
      </c>
      <c r="Y6" s="45">
        <v>1.0592927434194737</v>
      </c>
      <c r="Z6" s="45">
        <v>1.0715669435449811</v>
      </c>
      <c r="AA6" s="45">
        <v>1.077046396023198</v>
      </c>
      <c r="AD6" s="45">
        <v>1.0921948540947599</v>
      </c>
      <c r="AE6" s="45">
        <v>1.1060695992768905</v>
      </c>
      <c r="AF6" s="45">
        <v>1.0210456420835483</v>
      </c>
      <c r="AG6" s="45">
        <v>1.0635794383248982</v>
      </c>
      <c r="AI6" s="45">
        <v>1.0891449052739375</v>
      </c>
      <c r="AJ6" s="45">
        <v>0.99806302707501104</v>
      </c>
      <c r="AK6" s="45">
        <v>0.97778883753999291</v>
      </c>
      <c r="AL6" s="45">
        <v>0.98939811148339929</v>
      </c>
      <c r="AM6" s="45">
        <v>1.0395891904297436</v>
      </c>
      <c r="AN6" s="45">
        <v>1.0507808050123411</v>
      </c>
      <c r="AO6" s="45">
        <v>0.98967370861216808</v>
      </c>
      <c r="AP6" s="45">
        <v>1.0355509481433165</v>
      </c>
      <c r="AQ6" s="45">
        <v>1.0772964851935318</v>
      </c>
      <c r="AR6" s="45">
        <v>1.0291281355932203</v>
      </c>
      <c r="AS6" s="45">
        <v>1.0925155974805218</v>
      </c>
      <c r="AT6" s="45">
        <v>1.0565972595722883</v>
      </c>
      <c r="AU6" s="45">
        <v>0.71911652397908932</v>
      </c>
      <c r="AV6" s="45">
        <v>0.6586677511400304</v>
      </c>
      <c r="AW6" s="45">
        <v>0.70367447738832067</v>
      </c>
      <c r="AX6" s="45">
        <v>0.64664310954063609</v>
      </c>
      <c r="AY6" s="45">
        <v>0.65686917701975878</v>
      </c>
      <c r="AZ6" s="45">
        <v>0.7493283356788043</v>
      </c>
      <c r="BA6" s="45">
        <v>0.86234909934401416</v>
      </c>
      <c r="BB6" s="45">
        <v>1.1305217490188648</v>
      </c>
    </row>
    <row r="7" spans="1:55" x14ac:dyDescent="0.25">
      <c r="A7" s="46"/>
      <c r="B7" s="46"/>
    </row>
    <row r="8" spans="1:55" s="53" customFormat="1" x14ac:dyDescent="0.25">
      <c r="A8" s="50" t="s">
        <v>419</v>
      </c>
      <c r="B8" s="51">
        <v>3970</v>
      </c>
      <c r="C8" s="51">
        <v>4070</v>
      </c>
      <c r="D8" s="51">
        <v>40972</v>
      </c>
      <c r="E8" s="51">
        <v>63728</v>
      </c>
      <c r="F8" s="51">
        <v>63728</v>
      </c>
      <c r="G8" s="51">
        <v>105153</v>
      </c>
      <c r="H8" s="51">
        <v>117143</v>
      </c>
      <c r="I8" s="51">
        <v>117143</v>
      </c>
      <c r="J8" s="51">
        <v>117143</v>
      </c>
      <c r="K8" s="51">
        <v>118138</v>
      </c>
      <c r="L8" s="51">
        <v>118138</v>
      </c>
      <c r="M8" s="51">
        <v>118175</v>
      </c>
      <c r="N8" s="51">
        <v>118175</v>
      </c>
      <c r="O8" s="51">
        <v>82063</v>
      </c>
      <c r="P8" s="51">
        <v>95699</v>
      </c>
      <c r="Q8" s="51">
        <v>99149</v>
      </c>
      <c r="R8" s="51">
        <v>95032</v>
      </c>
      <c r="S8" s="51">
        <v>82326</v>
      </c>
      <c r="T8" s="51">
        <v>97139</v>
      </c>
      <c r="U8" s="51">
        <v>141867</v>
      </c>
      <c r="V8" s="51">
        <v>184966</v>
      </c>
      <c r="W8" s="51">
        <v>262634</v>
      </c>
      <c r="X8" s="51">
        <v>367270</v>
      </c>
      <c r="Y8" s="51">
        <v>397203</v>
      </c>
      <c r="Z8" s="51">
        <v>380567</v>
      </c>
      <c r="AA8" s="51">
        <v>519998</v>
      </c>
      <c r="AB8" s="51" t="s">
        <v>420</v>
      </c>
      <c r="AC8" s="51" t="s">
        <v>420</v>
      </c>
      <c r="AD8" s="51">
        <v>696165</v>
      </c>
      <c r="AE8" s="51">
        <v>734209</v>
      </c>
      <c r="AF8" s="51">
        <v>791923</v>
      </c>
      <c r="AG8" s="51">
        <v>1071769</v>
      </c>
      <c r="AH8" s="51" t="s">
        <v>420</v>
      </c>
      <c r="AI8" s="51">
        <v>1063550</v>
      </c>
      <c r="AJ8" s="51">
        <v>1124318</v>
      </c>
      <c r="AK8" s="51">
        <v>1375260</v>
      </c>
      <c r="AL8" s="51">
        <v>1624097</v>
      </c>
      <c r="AM8" s="51">
        <v>1811900</v>
      </c>
      <c r="AN8" s="51">
        <v>2213785</v>
      </c>
      <c r="AO8" s="51">
        <v>2262691</v>
      </c>
      <c r="AP8" s="51">
        <v>2222603</v>
      </c>
      <c r="AQ8" s="51">
        <v>2724806</v>
      </c>
      <c r="AR8" s="51">
        <v>3035928</v>
      </c>
      <c r="AS8" s="51">
        <v>3659818</v>
      </c>
      <c r="AT8" s="51">
        <v>4125484</v>
      </c>
      <c r="AU8" s="51">
        <v>9491619</v>
      </c>
      <c r="AV8" s="51">
        <v>12349691</v>
      </c>
      <c r="AW8" s="51">
        <v>18144055</v>
      </c>
      <c r="AX8" s="51">
        <v>18300000</v>
      </c>
      <c r="AY8" s="51">
        <v>16996040</v>
      </c>
      <c r="AZ8" s="51">
        <v>20850890</v>
      </c>
      <c r="BA8" s="51">
        <v>32252159</v>
      </c>
      <c r="BB8" s="51">
        <v>40253302</v>
      </c>
      <c r="BC8" s="52"/>
    </row>
    <row r="9" spans="1:55" s="53" customFormat="1" x14ac:dyDescent="0.25">
      <c r="A9" s="50" t="s">
        <v>421</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v>0</v>
      </c>
      <c r="AY9" s="51">
        <v>0</v>
      </c>
      <c r="AZ9" s="51">
        <v>592737</v>
      </c>
      <c r="BA9" s="51">
        <v>0</v>
      </c>
      <c r="BB9" s="51">
        <v>0</v>
      </c>
      <c r="BC9" s="52"/>
    </row>
    <row r="10" spans="1:55" s="53" customFormat="1" x14ac:dyDescent="0.25">
      <c r="A10" s="50" t="s">
        <v>422</v>
      </c>
      <c r="B10" s="51">
        <v>3800</v>
      </c>
      <c r="C10" s="51">
        <v>3800</v>
      </c>
      <c r="D10" s="51">
        <v>39885</v>
      </c>
      <c r="E10" s="51">
        <v>60000</v>
      </c>
      <c r="F10" s="51">
        <v>60000</v>
      </c>
      <c r="G10" s="51">
        <v>100000</v>
      </c>
      <c r="H10" s="51">
        <v>110000</v>
      </c>
      <c r="I10" s="51">
        <v>110000</v>
      </c>
      <c r="J10" s="51">
        <v>110000</v>
      </c>
      <c r="K10" s="51">
        <v>110000</v>
      </c>
      <c r="L10" s="51">
        <v>110000</v>
      </c>
      <c r="M10" s="51">
        <v>110000</v>
      </c>
      <c r="N10" s="51">
        <v>110000</v>
      </c>
      <c r="O10" s="51">
        <v>73400</v>
      </c>
      <c r="P10" s="51">
        <v>73400</v>
      </c>
      <c r="Q10" s="51">
        <v>73400</v>
      </c>
      <c r="R10" s="51">
        <v>73400</v>
      </c>
      <c r="S10" s="51">
        <v>79400</v>
      </c>
      <c r="T10" s="51">
        <v>92000</v>
      </c>
      <c r="U10" s="51">
        <v>136220</v>
      </c>
      <c r="V10" s="51">
        <v>176620</v>
      </c>
      <c r="W10" s="51">
        <v>252020</v>
      </c>
      <c r="X10" s="51">
        <v>350370</v>
      </c>
      <c r="Y10" s="51">
        <v>374970</v>
      </c>
      <c r="Z10" s="51">
        <v>355150</v>
      </c>
      <c r="AA10" s="51">
        <v>482800</v>
      </c>
      <c r="AB10" s="51">
        <v>596500</v>
      </c>
      <c r="AC10" s="51">
        <v>605000</v>
      </c>
      <c r="AD10" s="51">
        <v>637400</v>
      </c>
      <c r="AE10" s="51">
        <v>663800</v>
      </c>
      <c r="AF10" s="51">
        <v>775600</v>
      </c>
      <c r="AG10" s="51">
        <v>1007700</v>
      </c>
      <c r="AH10" s="51">
        <v>1019000</v>
      </c>
      <c r="AI10" s="51">
        <v>976500</v>
      </c>
      <c r="AJ10" s="51">
        <v>1126500</v>
      </c>
      <c r="AK10" s="51">
        <v>1406500</v>
      </c>
      <c r="AL10" s="51">
        <v>1641500</v>
      </c>
      <c r="AM10" s="51">
        <v>1742900</v>
      </c>
      <c r="AN10" s="51">
        <v>2106800</v>
      </c>
      <c r="AO10" s="51">
        <v>2286300</v>
      </c>
      <c r="AP10" s="51">
        <v>2146300</v>
      </c>
      <c r="AQ10" s="51">
        <v>2529300</v>
      </c>
      <c r="AR10" s="51">
        <v>2950000</v>
      </c>
      <c r="AS10" s="51">
        <v>3349900</v>
      </c>
      <c r="AT10" s="51">
        <v>3904500</v>
      </c>
      <c r="AU10" s="51">
        <v>13199000</v>
      </c>
      <c r="AV10" s="51">
        <v>18749500</v>
      </c>
      <c r="AW10" s="51">
        <v>25784728</v>
      </c>
      <c r="AX10" s="51">
        <v>25800000</v>
      </c>
      <c r="AY10" s="51">
        <v>23874164</v>
      </c>
      <c r="AZ10" s="51">
        <v>23074111</v>
      </c>
      <c r="BA10" s="51">
        <v>30805927</v>
      </c>
      <c r="BB10" s="51">
        <v>29324945</v>
      </c>
      <c r="BC10" s="52"/>
    </row>
    <row r="11" spans="1:55" s="53" customFormat="1" x14ac:dyDescent="0.25">
      <c r="A11" s="50" t="s">
        <v>423</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v>2000000</v>
      </c>
      <c r="AY11" s="51">
        <v>2000151</v>
      </c>
      <c r="AZ11" s="51">
        <v>2073956</v>
      </c>
      <c r="BA11" s="51">
        <v>2373768</v>
      </c>
      <c r="BB11" s="51">
        <v>2645796</v>
      </c>
      <c r="BC11" s="52"/>
    </row>
    <row r="12" spans="1:55" s="53" customFormat="1" x14ac:dyDescent="0.25">
      <c r="A12" s="43" t="s">
        <v>424</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v>500000</v>
      </c>
      <c r="AY12" s="51">
        <v>0</v>
      </c>
      <c r="AZ12" s="51">
        <v>1887015</v>
      </c>
      <c r="BA12" s="51">
        <v>4220656</v>
      </c>
      <c r="BB12" s="51">
        <v>3635210</v>
      </c>
      <c r="BC12" s="52"/>
    </row>
    <row r="14" spans="1:55" x14ac:dyDescent="0.25">
      <c r="A14" s="54" t="s">
        <v>425</v>
      </c>
    </row>
    <row r="15" spans="1:55" x14ac:dyDescent="0.25">
      <c r="A15" s="45" t="s">
        <v>419</v>
      </c>
      <c r="B15" s="45">
        <v>7942499.1660000002</v>
      </c>
      <c r="C15" s="45">
        <v>11058333</v>
      </c>
      <c r="D15" s="45">
        <v>14225133</v>
      </c>
      <c r="E15" s="45">
        <v>18271594</v>
      </c>
      <c r="F15" s="45">
        <v>21022077</v>
      </c>
      <c r="G15" s="45">
        <v>23397677</v>
      </c>
      <c r="H15" s="45">
        <v>26008149</v>
      </c>
      <c r="I15" s="45">
        <v>27669719</v>
      </c>
    </row>
    <row r="16" spans="1:55" x14ac:dyDescent="0.25">
      <c r="A16" s="45" t="s">
        <v>421</v>
      </c>
      <c r="B16" s="45">
        <v>0</v>
      </c>
      <c r="C16" s="45">
        <v>0</v>
      </c>
      <c r="D16" s="45">
        <v>-1367747</v>
      </c>
      <c r="E16" s="45">
        <v>0</v>
      </c>
      <c r="F16" s="45">
        <v>0</v>
      </c>
      <c r="G16" s="45">
        <v>0</v>
      </c>
      <c r="H16" s="45">
        <v>0</v>
      </c>
      <c r="I16" s="45">
        <v>0</v>
      </c>
    </row>
    <row r="17" spans="1:28" x14ac:dyDescent="0.25">
      <c r="A17" s="45" t="s">
        <v>422</v>
      </c>
      <c r="B17" s="45">
        <v>7732878.5</v>
      </c>
      <c r="C17" s="45">
        <v>10522034</v>
      </c>
      <c r="D17" s="45">
        <v>13767695</v>
      </c>
      <c r="E17" s="45">
        <v>16984690</v>
      </c>
      <c r="F17" s="45">
        <v>18514559</v>
      </c>
      <c r="G17" s="45">
        <v>19996844</v>
      </c>
      <c r="H17" s="45">
        <v>22563636</v>
      </c>
      <c r="I17" s="45">
        <v>27773746</v>
      </c>
    </row>
    <row r="18" spans="1:28" x14ac:dyDescent="0.25">
      <c r="A18" s="45" t="s">
        <v>423</v>
      </c>
      <c r="B18" s="45">
        <v>157619.75099999999</v>
      </c>
      <c r="C18" s="45">
        <v>212989</v>
      </c>
      <c r="D18" s="45">
        <v>188995</v>
      </c>
      <c r="E18" s="45">
        <v>207000</v>
      </c>
      <c r="F18" s="45">
        <v>230131</v>
      </c>
      <c r="G18" s="45">
        <v>264846</v>
      </c>
      <c r="H18" s="45">
        <v>302554</v>
      </c>
      <c r="I18" s="45">
        <v>344944</v>
      </c>
    </row>
    <row r="19" spans="1:28" x14ac:dyDescent="0.25">
      <c r="A19" s="45" t="s">
        <v>426</v>
      </c>
    </row>
    <row r="20" spans="1:28" x14ac:dyDescent="0.25">
      <c r="A20" s="47" t="s">
        <v>427</v>
      </c>
    </row>
    <row r="22" spans="1:28" x14ac:dyDescent="0.25">
      <c r="B22" s="45">
        <v>1966</v>
      </c>
      <c r="C22" s="45">
        <v>1967</v>
      </c>
      <c r="D22" s="45">
        <v>1968</v>
      </c>
      <c r="E22" s="45">
        <v>1969</v>
      </c>
      <c r="F22" s="45">
        <v>1970</v>
      </c>
      <c r="G22" s="45">
        <v>1971</v>
      </c>
      <c r="H22" s="45">
        <v>1972</v>
      </c>
      <c r="I22" s="45">
        <v>1973</v>
      </c>
    </row>
    <row r="23" spans="1:28" x14ac:dyDescent="0.25">
      <c r="A23" s="44" t="s">
        <v>428</v>
      </c>
      <c r="B23" s="45">
        <f>(B15-B16)/(B17+B18)</f>
        <v>1.0065903208321996</v>
      </c>
      <c r="C23" s="45">
        <f t="shared" ref="C23:I23" si="0">(C15-C16)/(C17+C18)</f>
        <v>1.0301173085516444</v>
      </c>
      <c r="D23" s="45">
        <f t="shared" si="0"/>
        <v>1.1172333841333439</v>
      </c>
      <c r="E23" s="45">
        <f t="shared" si="0"/>
        <v>1.0628154649135717</v>
      </c>
      <c r="F23" s="45">
        <f t="shared" si="0"/>
        <v>1.121495047397423</v>
      </c>
      <c r="G23" s="45">
        <f t="shared" si="0"/>
        <v>1.1547742068899485</v>
      </c>
      <c r="H23" s="45">
        <f t="shared" si="0"/>
        <v>1.1374063191113168</v>
      </c>
      <c r="I23" s="45">
        <f t="shared" si="0"/>
        <v>0.9840330043824943</v>
      </c>
    </row>
    <row r="25" spans="1:28" x14ac:dyDescent="0.25">
      <c r="A25" s="41" t="s">
        <v>429</v>
      </c>
    </row>
    <row r="26" spans="1:28" x14ac:dyDescent="0.25">
      <c r="B26" s="45">
        <v>1938</v>
      </c>
      <c r="C26" s="45">
        <v>1939</v>
      </c>
      <c r="D26" s="45">
        <v>1940</v>
      </c>
      <c r="E26" s="45">
        <v>1941</v>
      </c>
      <c r="F26" s="45">
        <v>1942</v>
      </c>
      <c r="H26" s="45">
        <v>1944</v>
      </c>
      <c r="I26" s="45">
        <v>1945</v>
      </c>
      <c r="J26" s="45">
        <v>1946</v>
      </c>
      <c r="K26" s="45">
        <v>1947</v>
      </c>
      <c r="L26" s="45">
        <v>1948</v>
      </c>
      <c r="M26" s="45">
        <v>1949</v>
      </c>
      <c r="N26" s="45">
        <v>1950</v>
      </c>
    </row>
    <row r="27" spans="1:28" x14ac:dyDescent="0.25">
      <c r="B27" s="45">
        <v>0.96969683333333334</v>
      </c>
      <c r="C27" s="45">
        <v>0.96423795454545447</v>
      </c>
      <c r="D27" s="45">
        <v>1.0054955357142856</v>
      </c>
      <c r="E27" s="45">
        <v>1.0272053869047619</v>
      </c>
      <c r="F27" s="45">
        <v>1.0180063041631267</v>
      </c>
      <c r="H27" s="45">
        <v>1.023728154781308</v>
      </c>
      <c r="I27" s="45">
        <v>1.0338606354624071</v>
      </c>
      <c r="J27" s="45">
        <v>1.0734924653852571</v>
      </c>
      <c r="K27" s="45">
        <v>1.0576747511630924</v>
      </c>
      <c r="L27" s="45">
        <v>1.0673291875961521</v>
      </c>
      <c r="M27" s="45">
        <v>1.0514355526310912</v>
      </c>
      <c r="N27" s="45">
        <v>1.0454563076024557</v>
      </c>
    </row>
    <row r="28" spans="1:28" x14ac:dyDescent="0.25">
      <c r="B28" s="48">
        <f>B30/B32</f>
        <v>0.96969683333333334</v>
      </c>
      <c r="C28" s="48">
        <f t="shared" ref="C28:Z28" si="1">C30/C32</f>
        <v>1.0099999999999998</v>
      </c>
      <c r="D28" s="48">
        <f t="shared" si="1"/>
        <v>0.96423795454545447</v>
      </c>
      <c r="E28" s="48">
        <f t="shared" si="1"/>
        <v>1.0349226515151513</v>
      </c>
      <c r="F28" s="48">
        <f t="shared" si="1"/>
        <v>1.0054955357142856</v>
      </c>
      <c r="G28" s="48">
        <f t="shared" si="1"/>
        <v>1.0242632440476189</v>
      </c>
      <c r="H28" s="48">
        <f t="shared" si="1"/>
        <v>1.0272053869047619</v>
      </c>
      <c r="I28" s="48">
        <f t="shared" si="1"/>
        <v>1.0368099702380955</v>
      </c>
      <c r="J28" s="48">
        <f t="shared" si="1"/>
        <v>1.0180063041631267</v>
      </c>
      <c r="K28" s="48"/>
      <c r="L28" s="48"/>
      <c r="M28" s="48"/>
      <c r="N28" s="48">
        <f t="shared" si="1"/>
        <v>1.023728154781308</v>
      </c>
      <c r="O28" s="48">
        <f t="shared" si="1"/>
        <v>1.6699508542501578</v>
      </c>
      <c r="P28" s="48">
        <f t="shared" si="1"/>
        <v>1.0338606354624071</v>
      </c>
      <c r="Q28" s="48">
        <f t="shared" si="1"/>
        <v>1.0678740004985525</v>
      </c>
      <c r="R28" s="48">
        <f t="shared" si="1"/>
        <v>1.0734924653852571</v>
      </c>
      <c r="S28" s="48">
        <f t="shared" si="1"/>
        <v>1.0823346555207503</v>
      </c>
      <c r="T28" s="48">
        <f t="shared" si="1"/>
        <v>1.0576747511630924</v>
      </c>
      <c r="U28" s="48">
        <f t="shared" si="1"/>
        <v>1.0741330651887826</v>
      </c>
      <c r="V28" s="48">
        <f t="shared" si="1"/>
        <v>1.0673291875961521</v>
      </c>
      <c r="W28" s="48">
        <f t="shared" si="1"/>
        <v>1.0932647124242367</v>
      </c>
      <c r="X28" s="48">
        <f t="shared" si="1"/>
        <v>1.0514355526310912</v>
      </c>
      <c r="Y28" s="48">
        <f t="shared" si="1"/>
        <v>1.0549089358862673</v>
      </c>
      <c r="Z28" s="48">
        <f t="shared" si="1"/>
        <v>1.0454563076024557</v>
      </c>
      <c r="AA28" s="48"/>
    </row>
    <row r="29" spans="1:28" x14ac:dyDescent="0.25">
      <c r="B29" s="55" t="s">
        <v>430</v>
      </c>
      <c r="C29" s="55" t="s">
        <v>431</v>
      </c>
      <c r="D29" s="55" t="s">
        <v>432</v>
      </c>
      <c r="E29" s="55" t="s">
        <v>433</v>
      </c>
      <c r="F29" s="55" t="s">
        <v>434</v>
      </c>
      <c r="G29" s="55" t="s">
        <v>435</v>
      </c>
      <c r="H29" s="55" t="s">
        <v>436</v>
      </c>
      <c r="I29" s="55" t="s">
        <v>437</v>
      </c>
      <c r="J29" s="55" t="s">
        <v>438</v>
      </c>
      <c r="K29" s="55" t="s">
        <v>439</v>
      </c>
      <c r="L29" s="55" t="s">
        <v>440</v>
      </c>
      <c r="M29" s="55" t="s">
        <v>441</v>
      </c>
      <c r="N29" s="55" t="s">
        <v>442</v>
      </c>
      <c r="O29" s="55" t="s">
        <v>443</v>
      </c>
      <c r="P29" s="55" t="s">
        <v>444</v>
      </c>
      <c r="Q29" s="55" t="s">
        <v>445</v>
      </c>
      <c r="R29" s="55" t="s">
        <v>446</v>
      </c>
      <c r="S29" s="55" t="s">
        <v>447</v>
      </c>
      <c r="T29" s="55" t="s">
        <v>448</v>
      </c>
      <c r="U29" s="55" t="s">
        <v>449</v>
      </c>
      <c r="V29" s="55" t="s">
        <v>450</v>
      </c>
      <c r="W29" s="55" t="s">
        <v>451</v>
      </c>
      <c r="X29" s="55" t="s">
        <v>452</v>
      </c>
      <c r="Y29" s="55" t="s">
        <v>452</v>
      </c>
      <c r="Z29" s="55" t="s">
        <v>453</v>
      </c>
      <c r="AA29" s="55" t="s">
        <v>454</v>
      </c>
    </row>
    <row r="30" spans="1:28" s="58" customFormat="1" x14ac:dyDescent="0.25">
      <c r="A30" s="50" t="s">
        <v>419</v>
      </c>
      <c r="B30" s="56">
        <v>116363.62</v>
      </c>
      <c r="C30" s="56">
        <v>193919.99999999997</v>
      </c>
      <c r="D30" s="56">
        <v>254558.81999999998</v>
      </c>
      <c r="E30" s="56">
        <v>273219.57999999996</v>
      </c>
      <c r="F30" s="56">
        <v>675693</v>
      </c>
      <c r="G30" s="56">
        <v>688304.89999999991</v>
      </c>
      <c r="H30" s="56">
        <v>690282.02</v>
      </c>
      <c r="I30" s="56">
        <v>696736.30000000016</v>
      </c>
      <c r="J30" s="56">
        <v>1198193.42</v>
      </c>
      <c r="K30" s="56">
        <v>0</v>
      </c>
      <c r="L30" s="56">
        <v>0</v>
      </c>
      <c r="M30" s="56">
        <v>0</v>
      </c>
      <c r="N30" s="56">
        <v>2135537.88</v>
      </c>
      <c r="O30" s="56">
        <v>3483584.2799999993</v>
      </c>
      <c r="P30" s="56">
        <v>2156674.6399999997</v>
      </c>
      <c r="Q30" s="56">
        <v>2227627.8800000004</v>
      </c>
      <c r="R30" s="56">
        <v>2316639.6800000002</v>
      </c>
      <c r="S30" s="56">
        <v>2335721.48</v>
      </c>
      <c r="T30" s="56">
        <v>2282504.42</v>
      </c>
      <c r="U30" s="56">
        <v>2318022.1200000006</v>
      </c>
      <c r="V30" s="56">
        <v>2303339.08</v>
      </c>
      <c r="W30" s="56">
        <v>2359308.98</v>
      </c>
      <c r="X30" s="56">
        <v>2269039.98</v>
      </c>
      <c r="Y30" s="56">
        <v>2276535.6800000002</v>
      </c>
      <c r="Z30" s="56">
        <v>2935683.13</v>
      </c>
      <c r="AA30" s="56">
        <v>0</v>
      </c>
      <c r="AB30" s="57"/>
    </row>
    <row r="31" spans="1:28" s="58" customFormat="1" x14ac:dyDescent="0.25">
      <c r="A31" s="50" t="s">
        <v>421</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7"/>
    </row>
    <row r="32" spans="1:28" s="58" customFormat="1" x14ac:dyDescent="0.25">
      <c r="A32" s="50" t="s">
        <v>422</v>
      </c>
      <c r="B32" s="56">
        <v>120000</v>
      </c>
      <c r="C32" s="56">
        <v>192000</v>
      </c>
      <c r="D32" s="56">
        <v>264000</v>
      </c>
      <c r="E32" s="56">
        <v>264000</v>
      </c>
      <c r="F32" s="56">
        <v>672000</v>
      </c>
      <c r="G32" s="56">
        <v>672000</v>
      </c>
      <c r="H32" s="56">
        <v>672000</v>
      </c>
      <c r="I32" s="56">
        <v>672000</v>
      </c>
      <c r="J32" s="56">
        <v>1176999.9999999998</v>
      </c>
      <c r="K32" s="56">
        <v>0</v>
      </c>
      <c r="L32" s="56">
        <v>0</v>
      </c>
      <c r="M32" s="56">
        <v>0</v>
      </c>
      <c r="N32" s="56">
        <v>2086040</v>
      </c>
      <c r="O32" s="56">
        <v>2086040</v>
      </c>
      <c r="P32" s="56">
        <v>2086040</v>
      </c>
      <c r="Q32" s="56">
        <v>2086040</v>
      </c>
      <c r="R32" s="56">
        <v>2158040</v>
      </c>
      <c r="S32" s="56">
        <v>2158040</v>
      </c>
      <c r="T32" s="56">
        <v>2158040</v>
      </c>
      <c r="U32" s="56">
        <v>2158040</v>
      </c>
      <c r="V32" s="56">
        <v>2158040</v>
      </c>
      <c r="W32" s="56">
        <v>2158040</v>
      </c>
      <c r="X32" s="56">
        <v>2158040</v>
      </c>
      <c r="Y32" s="56">
        <v>2158040</v>
      </c>
      <c r="Z32" s="56">
        <v>2808040</v>
      </c>
      <c r="AA32" s="56">
        <v>0</v>
      </c>
      <c r="AB32" s="57"/>
    </row>
    <row r="33" spans="1:28" s="58" customFormat="1" x14ac:dyDescent="0.25">
      <c r="A33" s="50" t="s">
        <v>423</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7"/>
    </row>
    <row r="34" spans="1:28" s="58" customFormat="1" x14ac:dyDescent="0.25">
      <c r="A34" s="50" t="s">
        <v>424</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7"/>
    </row>
    <row r="36" spans="1:28" x14ac:dyDescent="0.25">
      <c r="A36" s="54" t="s">
        <v>455</v>
      </c>
    </row>
    <row r="37" spans="1:28" s="62" customFormat="1" x14ac:dyDescent="0.25">
      <c r="A37" s="59" t="s">
        <v>456</v>
      </c>
      <c r="B37" s="60">
        <v>1997</v>
      </c>
      <c r="C37" s="60">
        <v>1998</v>
      </c>
      <c r="D37" s="60">
        <v>1999</v>
      </c>
      <c r="E37" s="60">
        <v>2000</v>
      </c>
      <c r="F37" s="60">
        <v>2001</v>
      </c>
      <c r="G37" s="60">
        <v>2002</v>
      </c>
      <c r="H37" s="60">
        <v>2003</v>
      </c>
      <c r="I37" s="60">
        <v>2004</v>
      </c>
      <c r="J37" s="60">
        <v>2005</v>
      </c>
      <c r="K37" s="60">
        <v>2006</v>
      </c>
      <c r="L37" s="60">
        <v>2007</v>
      </c>
      <c r="M37" s="60">
        <v>2008</v>
      </c>
      <c r="N37" s="60">
        <v>2009</v>
      </c>
      <c r="O37" s="60">
        <v>2010</v>
      </c>
      <c r="P37" s="60">
        <v>2011</v>
      </c>
      <c r="Q37" s="60">
        <v>2012</v>
      </c>
      <c r="R37" s="60">
        <v>2013</v>
      </c>
      <c r="S37" s="61"/>
    </row>
    <row r="38" spans="1:28" s="62" customFormat="1" x14ac:dyDescent="0.25">
      <c r="A38" s="63" t="s">
        <v>419</v>
      </c>
      <c r="B38" s="64">
        <v>144100000</v>
      </c>
      <c r="C38" s="64">
        <v>283277063</v>
      </c>
      <c r="D38" s="64">
        <v>865731927</v>
      </c>
      <c r="E38" s="64">
        <v>1790499111</v>
      </c>
      <c r="F38" s="64">
        <v>3467011528</v>
      </c>
      <c r="G38" s="64">
        <v>2464392491</v>
      </c>
      <c r="H38" s="64">
        <v>2780627783</v>
      </c>
      <c r="I38" s="64">
        <v>3457518209</v>
      </c>
      <c r="J38" s="64">
        <v>4195914369</v>
      </c>
      <c r="K38" s="64">
        <v>5451691000</v>
      </c>
      <c r="L38" s="64">
        <v>6698505000</v>
      </c>
      <c r="M38" s="64">
        <v>6295738000</v>
      </c>
      <c r="N38" s="64">
        <v>6212075000</v>
      </c>
      <c r="O38" s="64">
        <v>6457692000</v>
      </c>
      <c r="P38" s="64">
        <v>6423555000</v>
      </c>
      <c r="Q38" s="64">
        <v>6508569000</v>
      </c>
      <c r="R38" s="65"/>
      <c r="S38" s="66"/>
    </row>
    <row r="39" spans="1:28" s="62" customFormat="1" x14ac:dyDescent="0.25">
      <c r="A39" s="63" t="s">
        <v>421</v>
      </c>
      <c r="B39" s="64">
        <v>0</v>
      </c>
      <c r="C39" s="64">
        <v>0</v>
      </c>
      <c r="D39" s="64">
        <v>0</v>
      </c>
      <c r="E39" s="64">
        <v>769141366</v>
      </c>
      <c r="F39" s="64">
        <v>770481654</v>
      </c>
      <c r="G39" s="64">
        <v>0</v>
      </c>
      <c r="H39" s="64">
        <v>0</v>
      </c>
      <c r="I39" s="64">
        <v>0</v>
      </c>
      <c r="J39" s="64">
        <v>0</v>
      </c>
      <c r="K39" s="64">
        <v>0</v>
      </c>
      <c r="L39" s="64">
        <v>0</v>
      </c>
      <c r="M39" s="64">
        <v>0</v>
      </c>
      <c r="N39" s="64">
        <v>0</v>
      </c>
      <c r="O39" s="64">
        <v>0</v>
      </c>
      <c r="P39" s="64">
        <v>0</v>
      </c>
      <c r="Q39" s="64">
        <v>0</v>
      </c>
      <c r="R39" s="65"/>
      <c r="S39" s="66"/>
    </row>
    <row r="40" spans="1:28" s="62" customFormat="1" x14ac:dyDescent="0.25">
      <c r="A40" s="63" t="s">
        <v>457</v>
      </c>
      <c r="B40" s="64">
        <v>160100000</v>
      </c>
      <c r="C40" s="64">
        <v>167458839</v>
      </c>
      <c r="D40" s="64">
        <v>538356238</v>
      </c>
      <c r="E40" s="64">
        <v>695887615</v>
      </c>
      <c r="F40" s="64">
        <v>1805962219</v>
      </c>
      <c r="G40" s="64">
        <v>1868650806</v>
      </c>
      <c r="H40" s="64">
        <v>1721858246</v>
      </c>
      <c r="I40" s="64">
        <v>1817427255</v>
      </c>
      <c r="J40" s="64">
        <v>1860070792</v>
      </c>
      <c r="K40" s="64">
        <v>2093192000</v>
      </c>
      <c r="L40" s="64">
        <v>2357204000</v>
      </c>
      <c r="M40" s="64">
        <v>2455035000</v>
      </c>
      <c r="N40" s="64">
        <v>2164650000</v>
      </c>
      <c r="O40" s="64">
        <v>2387932000</v>
      </c>
      <c r="P40" s="64">
        <v>2530038000</v>
      </c>
      <c r="Q40" s="64">
        <v>2627124000</v>
      </c>
      <c r="R40" s="65"/>
      <c r="S40" s="66"/>
    </row>
    <row r="41" spans="1:28" s="62" customFormat="1" x14ac:dyDescent="0.25">
      <c r="A41" s="63" t="s">
        <v>458</v>
      </c>
      <c r="B41" s="64">
        <v>0</v>
      </c>
      <c r="C41" s="64">
        <v>0</v>
      </c>
      <c r="D41" s="64">
        <v>0</v>
      </c>
      <c r="E41" s="64">
        <v>0</v>
      </c>
      <c r="F41" s="64">
        <v>0</v>
      </c>
      <c r="G41" s="64">
        <v>0</v>
      </c>
      <c r="H41" s="64">
        <v>0</v>
      </c>
      <c r="I41" s="64">
        <v>0</v>
      </c>
      <c r="J41" s="64">
        <v>47112148</v>
      </c>
      <c r="K41" s="64">
        <v>61042000</v>
      </c>
      <c r="L41" s="64">
        <v>82505000</v>
      </c>
      <c r="M41" s="64">
        <v>97397000</v>
      </c>
      <c r="N41" s="64">
        <v>103084000</v>
      </c>
      <c r="O41" s="64">
        <v>109569000</v>
      </c>
      <c r="P41" s="64">
        <v>115018000</v>
      </c>
      <c r="Q41" s="64">
        <v>120388000</v>
      </c>
      <c r="R41" s="65"/>
      <c r="S41" s="66"/>
    </row>
    <row r="42" spans="1:28" s="62" customFormat="1" x14ac:dyDescent="0.25">
      <c r="A42" s="63" t="s">
        <v>426</v>
      </c>
      <c r="B42" s="64">
        <v>100000</v>
      </c>
      <c r="C42" s="64">
        <v>75928774</v>
      </c>
      <c r="D42" s="64">
        <v>277352175</v>
      </c>
      <c r="E42" s="64">
        <v>277319245</v>
      </c>
      <c r="F42" s="64">
        <v>785618950</v>
      </c>
      <c r="G42" s="64">
        <v>476502000</v>
      </c>
      <c r="H42" s="64">
        <v>904467855</v>
      </c>
      <c r="I42" s="64">
        <v>1466116588</v>
      </c>
      <c r="J42" s="64">
        <v>2100646391</v>
      </c>
      <c r="K42" s="64">
        <v>3028413000</v>
      </c>
      <c r="L42" s="64">
        <v>3864144000</v>
      </c>
      <c r="M42" s="64">
        <v>3175041000</v>
      </c>
      <c r="N42" s="64">
        <v>3437789000</v>
      </c>
      <c r="O42" s="64">
        <v>3472050000</v>
      </c>
      <c r="P42" s="64">
        <v>3270076000</v>
      </c>
      <c r="Q42" s="64">
        <v>3239492000</v>
      </c>
      <c r="R42" s="65"/>
      <c r="S42" s="66"/>
    </row>
    <row r="44" spans="1:28" x14ac:dyDescent="0.25">
      <c r="A44" s="44" t="s">
        <v>428</v>
      </c>
      <c r="B44" s="45">
        <f>(B38-B39)/(B40+B41+B42)</f>
        <v>0.89950062421972532</v>
      </c>
      <c r="C44" s="45">
        <f t="shared" ref="C44:Q44" si="2">(C38-C39)/(C40+C41+C42)</f>
        <v>1.1638926875050128</v>
      </c>
      <c r="D44" s="45">
        <f t="shared" si="2"/>
        <v>1.0613252397581929</v>
      </c>
      <c r="E44" s="45">
        <f t="shared" si="2"/>
        <v>1.0494765162259543</v>
      </c>
      <c r="F44" s="45">
        <f t="shared" si="2"/>
        <v>1.0404960131117544</v>
      </c>
      <c r="G44" s="45">
        <f t="shared" si="2"/>
        <v>1.0508451665473264</v>
      </c>
      <c r="H44" s="45">
        <f t="shared" si="2"/>
        <v>1.0587519127732266</v>
      </c>
      <c r="I44" s="45">
        <f t="shared" si="2"/>
        <v>1.052983719517218</v>
      </c>
      <c r="J44" s="45">
        <f t="shared" si="2"/>
        <v>1.0469294030424869</v>
      </c>
      <c r="K44" s="45">
        <f t="shared" si="2"/>
        <v>1.0519124686670731</v>
      </c>
      <c r="L44" s="45">
        <f t="shared" si="2"/>
        <v>1.062604886249727</v>
      </c>
      <c r="M44" s="45">
        <f t="shared" si="2"/>
        <v>1.0992174035565074</v>
      </c>
      <c r="N44" s="45">
        <f t="shared" si="2"/>
        <v>1.0887827461216089</v>
      </c>
      <c r="O44" s="45">
        <f t="shared" si="2"/>
        <v>1.0817718116488158</v>
      </c>
      <c r="P44" s="45">
        <f t="shared" si="2"/>
        <v>1.0859529423857321</v>
      </c>
      <c r="Q44" s="45">
        <f t="shared" si="2"/>
        <v>1.0871161936755012</v>
      </c>
    </row>
    <row r="46" spans="1:28" x14ac:dyDescent="0.25">
      <c r="A46" s="41" t="s">
        <v>459</v>
      </c>
    </row>
    <row r="47" spans="1:28" x14ac:dyDescent="0.25">
      <c r="A47" s="49" t="s">
        <v>460</v>
      </c>
      <c r="B47" s="67">
        <v>1951</v>
      </c>
      <c r="C47" s="67">
        <v>1952</v>
      </c>
      <c r="D47" s="67">
        <v>1953</v>
      </c>
      <c r="E47" s="67">
        <v>1954</v>
      </c>
      <c r="F47" s="67">
        <v>1955</v>
      </c>
      <c r="G47" s="67">
        <v>1956</v>
      </c>
      <c r="H47" s="67">
        <v>1957</v>
      </c>
      <c r="I47" s="67">
        <v>1958</v>
      </c>
      <c r="J47" s="67">
        <v>1959</v>
      </c>
      <c r="K47" s="67">
        <v>1960</v>
      </c>
      <c r="L47" s="67">
        <v>1961</v>
      </c>
      <c r="M47" s="67">
        <v>1962</v>
      </c>
      <c r="N47" s="67">
        <v>1963</v>
      </c>
      <c r="O47" s="67">
        <v>1964</v>
      </c>
      <c r="P47" s="67">
        <v>1965</v>
      </c>
    </row>
    <row r="48" spans="1:28" s="70" customFormat="1" x14ac:dyDescent="0.25">
      <c r="A48" s="68" t="s">
        <v>419</v>
      </c>
      <c r="B48" s="69">
        <v>41490097.359999999</v>
      </c>
      <c r="C48" s="69">
        <v>51478704.939999998</v>
      </c>
      <c r="D48" s="69">
        <v>57538985.980000004</v>
      </c>
      <c r="E48" s="69">
        <v>67177263.060000002</v>
      </c>
      <c r="F48" s="69">
        <v>65505097.680000007</v>
      </c>
      <c r="G48" s="69">
        <v>70289100.319999993</v>
      </c>
      <c r="H48" s="69">
        <v>74577400.379999995</v>
      </c>
      <c r="I48" s="69">
        <v>88967031.730000004</v>
      </c>
      <c r="J48" s="69">
        <v>103676534.68000001</v>
      </c>
      <c r="K48" s="69">
        <v>97985949.280000001</v>
      </c>
      <c r="L48" s="69">
        <v>107782598.18000001</v>
      </c>
      <c r="M48" s="69">
        <v>116973903.56000002</v>
      </c>
      <c r="N48" s="69">
        <v>121650873.88</v>
      </c>
      <c r="O48" s="69">
        <v>114886469.47999999</v>
      </c>
      <c r="P48" s="69">
        <v>52995649.359999999</v>
      </c>
      <c r="Q48" s="45"/>
    </row>
    <row r="49" spans="1:19" s="70" customFormat="1" x14ac:dyDescent="0.25">
      <c r="A49" s="68" t="s">
        <v>421</v>
      </c>
      <c r="B49" s="69">
        <v>0</v>
      </c>
      <c r="C49" s="69">
        <v>0</v>
      </c>
      <c r="D49" s="69">
        <v>0</v>
      </c>
      <c r="E49" s="69">
        <v>0</v>
      </c>
      <c r="F49" s="69">
        <v>0</v>
      </c>
      <c r="G49" s="69">
        <v>0</v>
      </c>
      <c r="H49" s="69">
        <v>0</v>
      </c>
      <c r="I49" s="69">
        <v>0</v>
      </c>
      <c r="J49" s="69">
        <v>0</v>
      </c>
      <c r="K49" s="69">
        <v>0</v>
      </c>
      <c r="L49" s="69">
        <v>0</v>
      </c>
      <c r="M49" s="69">
        <v>0</v>
      </c>
      <c r="N49" s="69">
        <v>0</v>
      </c>
      <c r="O49" s="69">
        <v>0</v>
      </c>
      <c r="P49" s="69">
        <v>433000</v>
      </c>
      <c r="Q49" s="45"/>
    </row>
    <row r="50" spans="1:19" s="70" customFormat="1" x14ac:dyDescent="0.25">
      <c r="A50" s="68" t="s">
        <v>422</v>
      </c>
      <c r="B50" s="69">
        <v>33243000</v>
      </c>
      <c r="C50" s="69">
        <v>46433292</v>
      </c>
      <c r="D50" s="69">
        <v>51137092</v>
      </c>
      <c r="E50" s="69">
        <v>59231092</v>
      </c>
      <c r="F50" s="69">
        <v>60713092</v>
      </c>
      <c r="G50" s="69">
        <v>64236092</v>
      </c>
      <c r="H50" s="69">
        <v>71619092</v>
      </c>
      <c r="I50" s="69">
        <v>78962900</v>
      </c>
      <c r="J50" s="69">
        <v>86813092</v>
      </c>
      <c r="K50" s="69">
        <v>92139092</v>
      </c>
      <c r="L50" s="69">
        <v>100240053</v>
      </c>
      <c r="M50" s="69">
        <v>100508053</v>
      </c>
      <c r="N50" s="69">
        <v>111389053</v>
      </c>
      <c r="O50" s="69">
        <v>96786359</v>
      </c>
      <c r="P50" s="69">
        <v>26114915</v>
      </c>
      <c r="Q50" s="45"/>
    </row>
    <row r="51" spans="1:19" s="70" customFormat="1" x14ac:dyDescent="0.25">
      <c r="A51" s="68" t="s">
        <v>423</v>
      </c>
      <c r="B51" s="69">
        <v>0</v>
      </c>
      <c r="C51" s="69">
        <v>0</v>
      </c>
      <c r="D51" s="69">
        <v>0</v>
      </c>
      <c r="E51" s="69">
        <v>0</v>
      </c>
      <c r="F51" s="69">
        <v>801000</v>
      </c>
      <c r="G51" s="69">
        <v>2927745</v>
      </c>
      <c r="H51" s="69">
        <v>3432505</v>
      </c>
      <c r="I51" s="69">
        <v>3696376</v>
      </c>
      <c r="J51" s="69">
        <v>4111926</v>
      </c>
      <c r="K51" s="69">
        <v>4411651</v>
      </c>
      <c r="L51" s="69">
        <v>4777001</v>
      </c>
      <c r="M51" s="69">
        <v>5069557</v>
      </c>
      <c r="N51" s="69">
        <v>5405143</v>
      </c>
      <c r="O51" s="69">
        <v>5824343</v>
      </c>
      <c r="P51" s="69">
        <v>6254583</v>
      </c>
    </row>
    <row r="52" spans="1:19" s="70" customFormat="1" x14ac:dyDescent="0.25">
      <c r="A52" s="71" t="s">
        <v>426</v>
      </c>
      <c r="B52" s="69">
        <v>0</v>
      </c>
      <c r="C52" s="69">
        <v>0</v>
      </c>
      <c r="D52" s="69">
        <v>5709600</v>
      </c>
      <c r="E52" s="69">
        <v>5709600</v>
      </c>
      <c r="F52" s="69">
        <v>5085600</v>
      </c>
      <c r="G52" s="69">
        <v>4898400</v>
      </c>
      <c r="H52" s="69">
        <v>0</v>
      </c>
      <c r="I52" s="69">
        <v>0</v>
      </c>
      <c r="J52" s="69">
        <v>5179200</v>
      </c>
      <c r="K52" s="69">
        <v>5020500</v>
      </c>
      <c r="L52" s="69">
        <v>5020500</v>
      </c>
      <c r="M52" s="69">
        <v>5385854.04</v>
      </c>
      <c r="N52" s="69">
        <v>0</v>
      </c>
      <c r="O52" s="69">
        <v>5011200</v>
      </c>
      <c r="P52" s="69">
        <v>5068800</v>
      </c>
      <c r="Q52" s="45"/>
    </row>
    <row r="54" spans="1:19" x14ac:dyDescent="0.25">
      <c r="A54" s="44" t="s">
        <v>428</v>
      </c>
      <c r="B54" s="45">
        <f>(B48-B49)/(B50+B51+B52)</f>
        <v>1.2480852317781186</v>
      </c>
      <c r="C54" s="45">
        <f t="shared" ref="C54:P54" si="3">(C48-C49)/(C50+C51+C52)</f>
        <v>1.1086593847362793</v>
      </c>
      <c r="D54" s="45">
        <f t="shared" si="3"/>
        <v>1.0121782632488097</v>
      </c>
      <c r="E54" s="45">
        <f t="shared" si="3"/>
        <v>1.0344402098456236</v>
      </c>
      <c r="F54" s="45">
        <f t="shared" si="3"/>
        <v>0.98356457384217344</v>
      </c>
      <c r="G54" s="45">
        <f t="shared" si="3"/>
        <v>0.97539437084086067</v>
      </c>
      <c r="H54" s="45">
        <f t="shared" si="3"/>
        <v>0.99368172512038611</v>
      </c>
      <c r="I54" s="45">
        <f t="shared" si="3"/>
        <v>1.0763103191225629</v>
      </c>
      <c r="J54" s="45">
        <f t="shared" si="3"/>
        <v>1.0787927610003549</v>
      </c>
      <c r="K54" s="45">
        <f t="shared" si="3"/>
        <v>0.96470168510195353</v>
      </c>
      <c r="L54" s="45">
        <f t="shared" si="3"/>
        <v>0.97950739781075113</v>
      </c>
      <c r="M54" s="45">
        <f t="shared" si="3"/>
        <v>1.0541659326517905</v>
      </c>
      <c r="N54" s="45">
        <f t="shared" si="3"/>
        <v>1.0415832125767619</v>
      </c>
      <c r="O54" s="45">
        <f t="shared" si="3"/>
        <v>1.0675008278519367</v>
      </c>
      <c r="P54" s="45">
        <f t="shared" si="3"/>
        <v>1.4039807407911546</v>
      </c>
    </row>
    <row r="56" spans="1:19" x14ac:dyDescent="0.25">
      <c r="A56" s="41" t="s">
        <v>461</v>
      </c>
    </row>
    <row r="57" spans="1:19" x14ac:dyDescent="0.25">
      <c r="A57" s="45" t="s">
        <v>462</v>
      </c>
      <c r="B57" s="45">
        <v>1997</v>
      </c>
      <c r="C57" s="45">
        <v>1998</v>
      </c>
      <c r="D57" s="45">
        <v>1999</v>
      </c>
      <c r="E57" s="45">
        <v>2000</v>
      </c>
      <c r="F57" s="45">
        <v>2001</v>
      </c>
      <c r="G57" s="45">
        <v>2002</v>
      </c>
      <c r="H57" s="45">
        <v>2003</v>
      </c>
      <c r="I57" s="45">
        <v>2004</v>
      </c>
      <c r="J57" s="45">
        <v>2005</v>
      </c>
      <c r="K57" s="45">
        <v>2006</v>
      </c>
      <c r="L57" s="45">
        <v>2007</v>
      </c>
      <c r="M57" s="45">
        <v>2008</v>
      </c>
      <c r="N57" s="45">
        <v>2009</v>
      </c>
      <c r="O57" s="45">
        <v>2010</v>
      </c>
      <c r="P57" s="45">
        <v>2011</v>
      </c>
      <c r="Q57" s="45">
        <v>2012</v>
      </c>
      <c r="R57" s="45">
        <v>2013</v>
      </c>
      <c r="S57" s="45">
        <v>2014</v>
      </c>
    </row>
    <row r="58" spans="1:19" x14ac:dyDescent="0.25">
      <c r="A58" s="45" t="s">
        <v>419</v>
      </c>
      <c r="B58" s="45">
        <v>3662211</v>
      </c>
      <c r="C58" s="45">
        <v>3390037</v>
      </c>
      <c r="D58" s="45">
        <v>6803026</v>
      </c>
      <c r="E58" s="45">
        <v>7251698</v>
      </c>
      <c r="F58" s="45">
        <v>8209128</v>
      </c>
      <c r="G58" s="45">
        <v>9349247</v>
      </c>
      <c r="H58" s="45">
        <v>10566597</v>
      </c>
      <c r="I58" s="45">
        <v>11856964</v>
      </c>
      <c r="J58" s="45">
        <v>12477106</v>
      </c>
      <c r="K58" s="45">
        <v>14661057</v>
      </c>
      <c r="L58" s="45">
        <v>21180921</v>
      </c>
      <c r="M58" s="45">
        <v>23583642</v>
      </c>
      <c r="N58" s="45">
        <v>22495791</v>
      </c>
      <c r="O58" s="45">
        <v>21164758</v>
      </c>
      <c r="P58" s="45">
        <v>20890853</v>
      </c>
      <c r="Q58" s="45">
        <v>22524256</v>
      </c>
    </row>
    <row r="59" spans="1:19" x14ac:dyDescent="0.25">
      <c r="A59" s="45" t="s">
        <v>421</v>
      </c>
      <c r="B59" s="45">
        <v>2711964</v>
      </c>
      <c r="C59" s="45">
        <v>2885664</v>
      </c>
      <c r="D59" s="45">
        <v>3964805</v>
      </c>
      <c r="E59" s="45">
        <v>4437848</v>
      </c>
      <c r="F59" s="45">
        <v>4153837</v>
      </c>
      <c r="G59" s="45">
        <v>3534898</v>
      </c>
      <c r="H59" s="45">
        <v>3236947</v>
      </c>
      <c r="I59" s="45">
        <v>3053745</v>
      </c>
      <c r="J59" s="45">
        <v>2533095</v>
      </c>
      <c r="K59" s="45">
        <v>1862690</v>
      </c>
      <c r="L59" s="45">
        <v>1275420</v>
      </c>
      <c r="M59" s="45">
        <v>1302601</v>
      </c>
      <c r="N59" s="45">
        <v>2594546</v>
      </c>
      <c r="O59" s="45">
        <v>2761464</v>
      </c>
      <c r="P59" s="45">
        <v>2824412</v>
      </c>
      <c r="Q59" s="45">
        <v>2775165</v>
      </c>
    </row>
    <row r="60" spans="1:19" x14ac:dyDescent="0.25">
      <c r="A60" s="45" t="s">
        <v>457</v>
      </c>
      <c r="B60" s="45">
        <v>1418138</v>
      </c>
      <c r="C60" s="45">
        <v>1839327</v>
      </c>
      <c r="D60" s="45">
        <v>2060403</v>
      </c>
      <c r="E60" s="45">
        <v>2484016</v>
      </c>
      <c r="F60" s="45">
        <v>3243950</v>
      </c>
      <c r="G60" s="45">
        <v>3579526</v>
      </c>
      <c r="H60" s="45">
        <v>4196288</v>
      </c>
      <c r="I60" s="45">
        <v>4938398</v>
      </c>
      <c r="J60" s="45">
        <v>5774024</v>
      </c>
      <c r="K60" s="45">
        <v>6781539</v>
      </c>
      <c r="L60" s="45">
        <v>8284832</v>
      </c>
      <c r="M60" s="45">
        <v>9032131</v>
      </c>
      <c r="N60" s="45">
        <v>7892082</v>
      </c>
      <c r="O60" s="45">
        <v>8133861</v>
      </c>
      <c r="P60" s="45">
        <v>8548706</v>
      </c>
      <c r="Q60" s="45">
        <v>9354746</v>
      </c>
    </row>
    <row r="61" spans="1:19" x14ac:dyDescent="0.25">
      <c r="A61" s="45" t="s">
        <v>458</v>
      </c>
      <c r="B61" s="45">
        <v>1783</v>
      </c>
      <c r="C61" s="45">
        <v>5729</v>
      </c>
      <c r="D61" s="45">
        <v>22515</v>
      </c>
      <c r="E61" s="45">
        <v>20677</v>
      </c>
      <c r="F61" s="45">
        <v>18931</v>
      </c>
      <c r="G61" s="45">
        <v>48402</v>
      </c>
      <c r="H61" s="45">
        <v>67934</v>
      </c>
      <c r="I61" s="45">
        <v>81844</v>
      </c>
      <c r="J61" s="45">
        <v>93189</v>
      </c>
      <c r="K61" s="45">
        <v>107037</v>
      </c>
      <c r="L61" s="45">
        <v>126035</v>
      </c>
      <c r="M61" s="45">
        <v>147283</v>
      </c>
      <c r="N61" s="45">
        <v>157018</v>
      </c>
      <c r="O61" s="45">
        <v>168567</v>
      </c>
      <c r="P61" s="45">
        <v>180044</v>
      </c>
      <c r="Q61" s="45">
        <v>195175</v>
      </c>
    </row>
    <row r="62" spans="1:19" x14ac:dyDescent="0.25">
      <c r="A62" s="45" t="s">
        <v>426</v>
      </c>
      <c r="B62" s="45">
        <v>785482</v>
      </c>
      <c r="C62" s="45">
        <v>551436</v>
      </c>
      <c r="D62" s="45">
        <v>638112</v>
      </c>
      <c r="E62" s="45">
        <v>515938</v>
      </c>
      <c r="F62" s="45">
        <v>780744</v>
      </c>
      <c r="G62" s="45">
        <v>814091</v>
      </c>
      <c r="H62" s="45">
        <v>1002134</v>
      </c>
      <c r="I62" s="45">
        <v>2038219</v>
      </c>
      <c r="J62" s="45">
        <v>2485207</v>
      </c>
      <c r="K62" s="45">
        <v>3593746</v>
      </c>
      <c r="L62" s="45">
        <v>5783538</v>
      </c>
      <c r="M62" s="45">
        <v>5006486</v>
      </c>
      <c r="N62" s="45">
        <v>4924976</v>
      </c>
      <c r="O62" s="45">
        <v>5812535</v>
      </c>
      <c r="P62" s="45">
        <v>6179598</v>
      </c>
      <c r="Q62" s="45">
        <v>7845160</v>
      </c>
    </row>
    <row r="64" spans="1:19" x14ac:dyDescent="0.25">
      <c r="A64" s="44" t="s">
        <v>428</v>
      </c>
      <c r="B64" s="45">
        <f>(B58-B59)/(B60+B61+B62)</f>
        <v>0.43087227141706075</v>
      </c>
      <c r="C64" s="45">
        <f t="shared" ref="C64:Q64" si="4">(C58-C59)/(C60+C61+C62)</f>
        <v>0.21046304348188935</v>
      </c>
      <c r="D64" s="45">
        <f t="shared" si="4"/>
        <v>1.0430686173985586</v>
      </c>
      <c r="E64" s="45">
        <f t="shared" si="4"/>
        <v>0.93154377346984785</v>
      </c>
      <c r="F64" s="45">
        <f t="shared" si="4"/>
        <v>1.0028850350860923</v>
      </c>
      <c r="G64" s="45">
        <f t="shared" si="4"/>
        <v>1.3089428478356351</v>
      </c>
      <c r="H64" s="45">
        <f t="shared" si="4"/>
        <v>1.3917877940648145</v>
      </c>
      <c r="I64" s="45">
        <f t="shared" si="4"/>
        <v>1.2471867450992504</v>
      </c>
      <c r="J64" s="45">
        <f t="shared" si="4"/>
        <v>1.1905544740326757</v>
      </c>
      <c r="K64" s="45">
        <f t="shared" si="4"/>
        <v>1.2209477060521514</v>
      </c>
      <c r="L64" s="45">
        <f t="shared" si="4"/>
        <v>1.4023483900875029</v>
      </c>
      <c r="M64" s="45">
        <f t="shared" si="4"/>
        <v>1.570646980452421</v>
      </c>
      <c r="N64" s="45">
        <f t="shared" si="4"/>
        <v>1.5339238802054189</v>
      </c>
      <c r="O64" s="45">
        <f t="shared" si="4"/>
        <v>1.3038145406403119</v>
      </c>
      <c r="P64" s="45">
        <f t="shared" si="4"/>
        <v>1.2118338665021771</v>
      </c>
      <c r="Q64" s="45">
        <f t="shared" si="4"/>
        <v>1.1353261879033503</v>
      </c>
    </row>
    <row r="66" spans="1:35" x14ac:dyDescent="0.25">
      <c r="A66" s="41" t="s">
        <v>463</v>
      </c>
    </row>
    <row r="67" spans="1:35" x14ac:dyDescent="0.25">
      <c r="A67" s="45" t="s">
        <v>464</v>
      </c>
      <c r="B67" s="45">
        <v>1948</v>
      </c>
      <c r="C67" s="45">
        <v>1949</v>
      </c>
      <c r="D67" s="45">
        <v>1950</v>
      </c>
      <c r="E67" s="45">
        <v>1951</v>
      </c>
      <c r="F67" s="45">
        <v>1952</v>
      </c>
    </row>
    <row r="68" spans="1:35" x14ac:dyDescent="0.25">
      <c r="A68" s="45" t="s">
        <v>419</v>
      </c>
    </row>
    <row r="69" spans="1:35" x14ac:dyDescent="0.25">
      <c r="A69" s="45" t="s">
        <v>421</v>
      </c>
      <c r="B69" s="45">
        <v>0</v>
      </c>
      <c r="C69" s="45">
        <v>15338.333333333332</v>
      </c>
      <c r="D69" s="45">
        <v>0</v>
      </c>
      <c r="E69" s="45">
        <v>0</v>
      </c>
      <c r="F69" s="45">
        <v>0</v>
      </c>
    </row>
    <row r="70" spans="1:35" x14ac:dyDescent="0.25">
      <c r="A70" s="45" t="s">
        <v>422</v>
      </c>
    </row>
    <row r="71" spans="1:35" x14ac:dyDescent="0.25">
      <c r="A71" s="45" t="s">
        <v>423</v>
      </c>
    </row>
    <row r="72" spans="1:35" x14ac:dyDescent="0.25">
      <c r="A72" s="45" t="s">
        <v>426</v>
      </c>
    </row>
    <row r="73" spans="1:35" x14ac:dyDescent="0.25">
      <c r="A73" s="45" t="s">
        <v>427</v>
      </c>
      <c r="B73" s="45">
        <v>16210332.791666666</v>
      </c>
      <c r="C73" s="45">
        <v>24038000.899999999</v>
      </c>
      <c r="D73" s="45">
        <v>20644893.875</v>
      </c>
      <c r="E73" s="45">
        <v>22190464.033333335</v>
      </c>
      <c r="F73" s="45">
        <v>27079414.254166666</v>
      </c>
    </row>
    <row r="75" spans="1:35" x14ac:dyDescent="0.25">
      <c r="A75" s="44" t="s">
        <v>428</v>
      </c>
      <c r="B75" s="45">
        <f>(B68-B69)/(B70+B71+B72+B73)</f>
        <v>0</v>
      </c>
      <c r="C75" s="45">
        <f t="shared" ref="C75:F75" si="5">(C68-C69)/(C70+C71+C72+C73)</f>
        <v>-6.3808689404505896E-4</v>
      </c>
      <c r="D75" s="45">
        <f t="shared" si="5"/>
        <v>0</v>
      </c>
      <c r="E75" s="45">
        <f t="shared" si="5"/>
        <v>0</v>
      </c>
      <c r="F75" s="45">
        <f t="shared" si="5"/>
        <v>0</v>
      </c>
    </row>
    <row r="77" spans="1:35" x14ac:dyDescent="0.25">
      <c r="A77" s="41" t="s">
        <v>465</v>
      </c>
    </row>
    <row r="78" spans="1:35" x14ac:dyDescent="0.25">
      <c r="A78" s="45" t="s">
        <v>466</v>
      </c>
      <c r="B78" s="72">
        <v>11323</v>
      </c>
      <c r="C78" s="72">
        <v>11688</v>
      </c>
      <c r="D78" s="72">
        <v>12054</v>
      </c>
      <c r="E78" s="72">
        <v>12419</v>
      </c>
      <c r="F78" s="72">
        <v>12784</v>
      </c>
      <c r="G78" s="72">
        <v>13149</v>
      </c>
      <c r="H78" s="72">
        <v>13515</v>
      </c>
      <c r="I78" s="72">
        <v>14245</v>
      </c>
      <c r="J78" s="72">
        <v>14245</v>
      </c>
      <c r="K78" s="72">
        <v>14610</v>
      </c>
      <c r="L78" s="72">
        <v>14976</v>
      </c>
      <c r="M78" s="72" t="s">
        <v>467</v>
      </c>
      <c r="N78" s="72" t="s">
        <v>468</v>
      </c>
      <c r="O78" s="72" t="s">
        <v>469</v>
      </c>
      <c r="P78" s="72" t="s">
        <v>470</v>
      </c>
      <c r="Q78" s="72" t="s">
        <v>471</v>
      </c>
      <c r="R78" s="72" t="s">
        <v>472</v>
      </c>
      <c r="S78" s="72" t="s">
        <v>473</v>
      </c>
      <c r="T78" s="72" t="s">
        <v>474</v>
      </c>
      <c r="U78" s="72" t="s">
        <v>475</v>
      </c>
      <c r="V78" s="72">
        <v>18628</v>
      </c>
      <c r="W78" s="72">
        <v>18993</v>
      </c>
      <c r="X78" s="72">
        <v>19359</v>
      </c>
      <c r="Y78" s="72">
        <v>19724</v>
      </c>
      <c r="Z78" s="72">
        <v>20089</v>
      </c>
      <c r="AA78" s="72">
        <v>20454</v>
      </c>
      <c r="AB78" s="72">
        <v>20820</v>
      </c>
      <c r="AC78" s="72">
        <v>21185</v>
      </c>
      <c r="AD78" s="72">
        <v>21550</v>
      </c>
      <c r="AE78" s="72">
        <v>21915</v>
      </c>
      <c r="AF78" s="72">
        <v>22281</v>
      </c>
      <c r="AG78" s="72">
        <v>23011</v>
      </c>
      <c r="AH78" s="72">
        <v>23011</v>
      </c>
      <c r="AI78" s="72"/>
    </row>
    <row r="79" spans="1:35" x14ac:dyDescent="0.25">
      <c r="A79" s="45" t="s">
        <v>419</v>
      </c>
      <c r="B79" s="45">
        <v>447947.77222222229</v>
      </c>
      <c r="C79" s="45">
        <v>431809.9055555556</v>
      </c>
      <c r="D79" s="45">
        <v>526000.44999999995</v>
      </c>
      <c r="E79" s="45">
        <v>488221.02222222224</v>
      </c>
      <c r="F79" s="45">
        <v>539976.76111111115</v>
      </c>
      <c r="G79" s="45">
        <v>518625.27777777775</v>
      </c>
      <c r="H79" s="45">
        <v>595075.47222222213</v>
      </c>
      <c r="I79" s="45">
        <v>651419.12777777773</v>
      </c>
      <c r="J79" s="45">
        <v>670214.86111111112</v>
      </c>
      <c r="K79" s="45">
        <v>897331.37222222215</v>
      </c>
      <c r="L79" s="45">
        <v>1260733.7249999999</v>
      </c>
      <c r="M79" s="45">
        <v>2148182.4</v>
      </c>
      <c r="N79" s="45">
        <v>3359518.0611111107</v>
      </c>
      <c r="O79" s="45">
        <v>4530006.7055555554</v>
      </c>
      <c r="P79" s="45">
        <v>5082496.1555555556</v>
      </c>
      <c r="Q79" s="45">
        <v>5672108.1444444442</v>
      </c>
      <c r="R79" s="45">
        <v>6322225.722222222</v>
      </c>
      <c r="S79" s="45">
        <v>5668110.861111111</v>
      </c>
      <c r="T79" s="45">
        <v>5185407.972222222</v>
      </c>
      <c r="U79" s="45">
        <v>5175888.3444444444</v>
      </c>
      <c r="V79" s="45">
        <v>5222574.7277777782</v>
      </c>
      <c r="W79" s="45">
        <v>5019905.9000000004</v>
      </c>
      <c r="X79" s="45">
        <v>5742706.7000000002</v>
      </c>
      <c r="Y79" s="45">
        <v>6474480.25</v>
      </c>
      <c r="Z79" s="45">
        <v>7455568.5388888884</v>
      </c>
      <c r="AA79" s="45">
        <v>7513012.9649999999</v>
      </c>
      <c r="AB79" s="45">
        <v>9309835.4260000009</v>
      </c>
      <c r="AC79" s="45">
        <v>9827972.4670000002</v>
      </c>
      <c r="AD79" s="45">
        <v>7726005.2080000006</v>
      </c>
      <c r="AE79" s="45">
        <v>6642696.1679999996</v>
      </c>
      <c r="AF79" s="45">
        <v>6642834</v>
      </c>
      <c r="AG79" s="45">
        <v>8028964</v>
      </c>
      <c r="AH79" s="45">
        <v>8679866</v>
      </c>
    </row>
    <row r="80" spans="1:35" x14ac:dyDescent="0.25">
      <c r="A80" s="45" t="s">
        <v>421</v>
      </c>
    </row>
    <row r="81" spans="1:54" x14ac:dyDescent="0.25">
      <c r="A81" s="45" t="s">
        <v>422</v>
      </c>
      <c r="B81" s="45">
        <v>411206.5</v>
      </c>
      <c r="C81" s="45">
        <v>426207</v>
      </c>
      <c r="D81" s="45">
        <v>446160.5</v>
      </c>
      <c r="E81" s="45">
        <v>396162.5</v>
      </c>
      <c r="F81" s="45">
        <v>428575</v>
      </c>
      <c r="G81" s="45">
        <v>462023.5</v>
      </c>
      <c r="H81" s="45">
        <v>522653</v>
      </c>
      <c r="I81" s="45">
        <v>609761</v>
      </c>
      <c r="J81" s="45">
        <v>628267.5</v>
      </c>
      <c r="K81" s="45">
        <v>846509.5</v>
      </c>
      <c r="L81" s="45">
        <v>1167504</v>
      </c>
      <c r="M81" s="45">
        <v>2022954</v>
      </c>
      <c r="N81" s="45">
        <v>3261653.15</v>
      </c>
      <c r="O81" s="45">
        <v>4209846.3</v>
      </c>
      <c r="P81" s="45">
        <v>4917604.666666667</v>
      </c>
      <c r="Q81" s="45">
        <v>5600067.1166666662</v>
      </c>
      <c r="R81" s="45">
        <v>5855543.6166666662</v>
      </c>
      <c r="S81" s="45">
        <v>5366163.2833333332</v>
      </c>
      <c r="T81" s="45">
        <v>4708015.2833333332</v>
      </c>
      <c r="U81" s="45">
        <v>4789894.8166666664</v>
      </c>
      <c r="V81" s="45">
        <v>4754032.2333333334</v>
      </c>
      <c r="W81" s="45">
        <v>4771107.2333333334</v>
      </c>
      <c r="X81" s="45">
        <v>5482915</v>
      </c>
      <c r="Y81" s="45">
        <v>6009697.6166666662</v>
      </c>
      <c r="Z81" s="45">
        <v>6803186.8666666662</v>
      </c>
      <c r="AA81" s="45">
        <v>7460836.8669999996</v>
      </c>
      <c r="AB81" s="45">
        <v>9306237.3670000006</v>
      </c>
      <c r="AC81" s="45">
        <v>9827972.4670000002</v>
      </c>
      <c r="AD81" s="45">
        <v>9178062.25</v>
      </c>
      <c r="AE81" s="45">
        <v>8818966.75</v>
      </c>
      <c r="AF81" s="45">
        <v>8669308.25</v>
      </c>
      <c r="AG81" s="45">
        <v>9792357</v>
      </c>
      <c r="AH81" s="45">
        <v>10047367</v>
      </c>
    </row>
    <row r="82" spans="1:54" x14ac:dyDescent="0.25">
      <c r="A82" s="45" t="s">
        <v>423</v>
      </c>
    </row>
    <row r="83" spans="1:54" x14ac:dyDescent="0.25">
      <c r="A83" s="45" t="s">
        <v>426</v>
      </c>
    </row>
    <row r="84" spans="1:54" x14ac:dyDescent="0.25">
      <c r="A84" s="45" t="s">
        <v>427</v>
      </c>
    </row>
    <row r="86" spans="1:54" x14ac:dyDescent="0.25">
      <c r="A86" s="44" t="s">
        <v>428</v>
      </c>
      <c r="B86" s="45">
        <f>(B79-B80)/B81</f>
        <v>1.0893499305634087</v>
      </c>
      <c r="C86" s="45">
        <f t="shared" ref="C86:AH86" si="6">(C79-C80)/C81</f>
        <v>1.0131459726272811</v>
      </c>
      <c r="D86" s="45">
        <f t="shared" si="6"/>
        <v>1.1789489432614495</v>
      </c>
      <c r="E86" s="45">
        <f t="shared" si="6"/>
        <v>1.2323756595392603</v>
      </c>
      <c r="F86" s="45">
        <f t="shared" si="6"/>
        <v>1.2599352764652887</v>
      </c>
      <c r="G86" s="45">
        <f t="shared" si="6"/>
        <v>1.1225084390248066</v>
      </c>
      <c r="H86" s="45">
        <f t="shared" si="6"/>
        <v>1.1385670267313535</v>
      </c>
      <c r="I86" s="45">
        <f t="shared" si="6"/>
        <v>1.068318780272562</v>
      </c>
      <c r="J86" s="45">
        <f t="shared" si="6"/>
        <v>1.0667667213585155</v>
      </c>
      <c r="K86" s="45">
        <f t="shared" si="6"/>
        <v>1.0600369779928307</v>
      </c>
      <c r="L86" s="45">
        <f t="shared" si="6"/>
        <v>1.0798538805862763</v>
      </c>
      <c r="M86" s="45">
        <f t="shared" si="6"/>
        <v>1.0619037308806825</v>
      </c>
      <c r="N86" s="45">
        <f t="shared" si="6"/>
        <v>1.0300046959656366</v>
      </c>
      <c r="O86" s="45">
        <f t="shared" si="6"/>
        <v>1.0760503787408</v>
      </c>
      <c r="P86" s="45">
        <f t="shared" si="6"/>
        <v>1.0335308549722559</v>
      </c>
      <c r="Q86" s="45">
        <f t="shared" si="6"/>
        <v>1.0128643150656842</v>
      </c>
      <c r="R86" s="45">
        <f t="shared" si="6"/>
        <v>1.0796991938079388</v>
      </c>
      <c r="S86" s="45">
        <f t="shared" si="6"/>
        <v>1.0562688017182762</v>
      </c>
      <c r="T86" s="45">
        <f t="shared" si="6"/>
        <v>1.1013999870771212</v>
      </c>
      <c r="U86" s="45">
        <f t="shared" si="6"/>
        <v>1.0805849695142982</v>
      </c>
      <c r="V86" s="45">
        <f t="shared" si="6"/>
        <v>1.0985568610913523</v>
      </c>
      <c r="W86" s="45">
        <f t="shared" si="6"/>
        <v>1.0521469450379224</v>
      </c>
      <c r="X86" s="45">
        <f t="shared" si="6"/>
        <v>1.0473820403927474</v>
      </c>
      <c r="Y86" s="45">
        <f t="shared" si="6"/>
        <v>1.0773387719282839</v>
      </c>
      <c r="Z86" s="45">
        <f t="shared" si="6"/>
        <v>1.0958935400435159</v>
      </c>
      <c r="AA86" s="45">
        <f t="shared" si="6"/>
        <v>1.0069933304976524</v>
      </c>
      <c r="AB86" s="45">
        <f t="shared" si="6"/>
        <v>1.0003866287585528</v>
      </c>
      <c r="AC86" s="45">
        <f t="shared" si="6"/>
        <v>1</v>
      </c>
      <c r="AD86" s="45">
        <f t="shared" si="6"/>
        <v>0.8417904561499352</v>
      </c>
      <c r="AE86" s="45">
        <f t="shared" si="6"/>
        <v>0.75322839469827907</v>
      </c>
      <c r="AF86" s="45">
        <f t="shared" si="6"/>
        <v>0.76624729545174497</v>
      </c>
      <c r="AG86" s="45">
        <f t="shared" si="6"/>
        <v>0.8199214959176836</v>
      </c>
      <c r="AH86" s="45">
        <f t="shared" si="6"/>
        <v>0.86389459049321082</v>
      </c>
    </row>
    <row r="88" spans="1:54" x14ac:dyDescent="0.25">
      <c r="A88" s="41" t="s">
        <v>476</v>
      </c>
    </row>
    <row r="89" spans="1:54" s="5" customFormat="1" x14ac:dyDescent="0.25">
      <c r="A89" s="5" t="s">
        <v>477</v>
      </c>
      <c r="B89" s="67">
        <v>1920</v>
      </c>
      <c r="C89" s="67">
        <v>1921</v>
      </c>
      <c r="D89" s="67">
        <v>1922</v>
      </c>
      <c r="E89" s="67">
        <v>1923</v>
      </c>
      <c r="F89" s="67">
        <v>1924</v>
      </c>
      <c r="G89" s="67">
        <v>1925</v>
      </c>
      <c r="H89" s="67">
        <v>1926</v>
      </c>
      <c r="I89" s="67">
        <v>1927</v>
      </c>
      <c r="J89" s="67">
        <v>1928</v>
      </c>
      <c r="K89" s="67">
        <v>1929</v>
      </c>
      <c r="L89" s="67">
        <v>1930</v>
      </c>
      <c r="M89" s="67">
        <v>1931</v>
      </c>
      <c r="N89" s="67">
        <v>1932</v>
      </c>
      <c r="O89" s="67">
        <v>1933</v>
      </c>
      <c r="P89" s="67">
        <v>1934</v>
      </c>
      <c r="Q89" s="67">
        <v>1935</v>
      </c>
      <c r="R89" s="67">
        <v>1936</v>
      </c>
      <c r="S89" s="67">
        <v>1937</v>
      </c>
      <c r="T89" s="67">
        <v>1938</v>
      </c>
      <c r="U89" s="67">
        <v>1939</v>
      </c>
      <c r="V89" s="67">
        <v>1940</v>
      </c>
      <c r="W89" s="67">
        <v>1941</v>
      </c>
      <c r="X89" s="67">
        <v>1942</v>
      </c>
      <c r="Y89" s="67">
        <v>1943</v>
      </c>
      <c r="Z89" s="67">
        <v>1944</v>
      </c>
      <c r="AA89" s="67">
        <v>1945</v>
      </c>
      <c r="AB89" s="67">
        <v>1946</v>
      </c>
      <c r="AC89" s="67">
        <v>1947</v>
      </c>
      <c r="AD89" s="67">
        <v>1948</v>
      </c>
      <c r="AE89" s="67">
        <v>1949</v>
      </c>
      <c r="AF89" s="67">
        <v>1950</v>
      </c>
      <c r="AG89" s="67">
        <v>1951</v>
      </c>
      <c r="AH89" s="67">
        <v>1952</v>
      </c>
      <c r="AI89" s="67">
        <v>1953</v>
      </c>
      <c r="AJ89" s="67">
        <v>1954</v>
      </c>
      <c r="AK89" s="67">
        <v>1955</v>
      </c>
      <c r="AL89" s="67">
        <v>1956</v>
      </c>
      <c r="AM89" s="67">
        <v>1957</v>
      </c>
      <c r="AN89" s="67">
        <v>1958</v>
      </c>
      <c r="AO89" s="67">
        <v>1959</v>
      </c>
      <c r="AP89" s="67">
        <v>1960</v>
      </c>
      <c r="AQ89" s="67">
        <v>1961</v>
      </c>
      <c r="AR89" s="67">
        <v>1962</v>
      </c>
      <c r="AS89" s="67">
        <v>1963</v>
      </c>
      <c r="AT89" s="67">
        <v>1964</v>
      </c>
      <c r="AU89" s="67">
        <v>1965</v>
      </c>
      <c r="AV89" s="67">
        <v>1966</v>
      </c>
      <c r="AW89" s="67">
        <v>1967</v>
      </c>
      <c r="AX89" s="67">
        <v>1968</v>
      </c>
      <c r="AY89" s="67">
        <v>1969</v>
      </c>
      <c r="AZ89" s="67">
        <v>1970</v>
      </c>
      <c r="BA89" s="67">
        <v>1971</v>
      </c>
      <c r="BB89" s="67">
        <v>1972</v>
      </c>
    </row>
    <row r="90" spans="1:54" s="5" customFormat="1" x14ac:dyDescent="0.25">
      <c r="A90" s="5" t="s">
        <v>419</v>
      </c>
      <c r="B90" s="6"/>
      <c r="C90" s="6">
        <v>0</v>
      </c>
      <c r="D90" s="6">
        <v>2269905.4249999998</v>
      </c>
      <c r="E90" s="6">
        <v>2050232.1645833333</v>
      </c>
      <c r="F90" s="6">
        <v>1474536.8499999999</v>
      </c>
      <c r="G90" s="6">
        <v>2096207.84375</v>
      </c>
      <c r="H90" s="6">
        <v>3472221.7875000001</v>
      </c>
      <c r="I90" s="6">
        <v>3174512.0916666668</v>
      </c>
      <c r="J90" s="6">
        <v>3151126.104166667</v>
      </c>
      <c r="K90" s="6">
        <v>2992835.1062500002</v>
      </c>
      <c r="L90" s="6">
        <v>3095240.8683750001</v>
      </c>
      <c r="M90" s="6">
        <v>2184343.2777499999</v>
      </c>
      <c r="N90" s="6">
        <v>1542785.8271250001</v>
      </c>
      <c r="O90" s="6">
        <v>1246803.3956666668</v>
      </c>
      <c r="P90" s="6">
        <v>1332668.749875</v>
      </c>
      <c r="Q90" s="6">
        <v>1284754.7958333334</v>
      </c>
      <c r="R90" s="6">
        <v>1722591.1791666667</v>
      </c>
      <c r="S90" s="6">
        <v>2251627.270833333</v>
      </c>
      <c r="T90" s="6">
        <v>3107605.7208333332</v>
      </c>
      <c r="U90" s="6">
        <v>3617975.520833333</v>
      </c>
      <c r="V90" s="6">
        <v>3560326.6625000001</v>
      </c>
      <c r="W90" s="6">
        <v>4145784.7124999999</v>
      </c>
      <c r="X90" s="6">
        <v>5647518.0791666666</v>
      </c>
      <c r="Y90" s="6">
        <v>11616241.408333335</v>
      </c>
      <c r="Z90" s="6">
        <v>18789100.820833333</v>
      </c>
      <c r="AA90" s="6">
        <v>24362333.745833337</v>
      </c>
      <c r="AB90" s="6">
        <v>27826190.695833329</v>
      </c>
      <c r="AC90" s="6">
        <v>23516330.241666663</v>
      </c>
      <c r="AD90" s="6">
        <v>24294566.720833331</v>
      </c>
      <c r="AE90" s="6">
        <v>23207082.737499997</v>
      </c>
      <c r="AF90" s="6">
        <v>26729164.458333332</v>
      </c>
      <c r="AG90" s="6">
        <v>29956508.600000001</v>
      </c>
      <c r="AH90" s="6">
        <v>39923001.845833331</v>
      </c>
      <c r="AI90" s="6">
        <v>46528053.5625</v>
      </c>
      <c r="AJ90" s="6">
        <v>50313928.5</v>
      </c>
      <c r="AK90" s="6">
        <v>57568947.799999997</v>
      </c>
      <c r="AL90" s="6">
        <v>61763670.483333334</v>
      </c>
      <c r="AM90" s="6">
        <v>61131706.300000004</v>
      </c>
      <c r="AN90" s="6">
        <v>57996643.0625</v>
      </c>
      <c r="AO90" s="6">
        <v>57612809.958333336</v>
      </c>
      <c r="AP90" s="6">
        <v>55508993.895833328</v>
      </c>
      <c r="AQ90" s="6">
        <v>54957554.854166664</v>
      </c>
      <c r="AR90" s="6">
        <v>56233044.841666661</v>
      </c>
      <c r="AS90" s="6">
        <v>56366207.604000002</v>
      </c>
      <c r="AT90" s="6">
        <v>59792410.649499997</v>
      </c>
      <c r="AU90" s="6">
        <v>59457752.223000005</v>
      </c>
      <c r="AV90" s="6">
        <v>46048947.937000006</v>
      </c>
      <c r="AW90" s="6">
        <v>45320038.125</v>
      </c>
      <c r="AX90" s="6">
        <v>21574070.149999999</v>
      </c>
      <c r="AY90" s="6">
        <v>13556957.3265</v>
      </c>
      <c r="AZ90" s="6">
        <v>5286299.7530000005</v>
      </c>
      <c r="BA90" s="6">
        <v>2612037.7395000001</v>
      </c>
      <c r="BB90" s="6">
        <v>1439065.084</v>
      </c>
    </row>
    <row r="91" spans="1:54" s="5" customFormat="1" x14ac:dyDescent="0.25">
      <c r="A91" s="5" t="s">
        <v>421</v>
      </c>
      <c r="B91" s="6"/>
      <c r="C91" s="6">
        <v>0</v>
      </c>
      <c r="D91" s="6">
        <v>0</v>
      </c>
      <c r="E91" s="6">
        <v>0</v>
      </c>
      <c r="F91" s="6">
        <v>0</v>
      </c>
      <c r="G91" s="6">
        <v>0</v>
      </c>
      <c r="H91" s="6">
        <v>0</v>
      </c>
      <c r="I91" s="6">
        <v>0</v>
      </c>
      <c r="J91" s="6">
        <v>0</v>
      </c>
      <c r="K91" s="6">
        <v>0</v>
      </c>
      <c r="L91" s="6">
        <v>0</v>
      </c>
      <c r="M91" s="6">
        <v>141000</v>
      </c>
      <c r="N91" s="6">
        <v>238000</v>
      </c>
      <c r="O91" s="6">
        <v>0</v>
      </c>
      <c r="P91" s="6">
        <v>0</v>
      </c>
      <c r="Q91" s="6"/>
      <c r="R91" s="6"/>
      <c r="S91" s="6"/>
      <c r="T91" s="6"/>
      <c r="U91" s="6"/>
      <c r="V91" s="6"/>
      <c r="W91" s="6"/>
      <c r="X91" s="6"/>
      <c r="Y91" s="6"/>
      <c r="Z91" s="6"/>
      <c r="AA91" s="6">
        <v>0</v>
      </c>
      <c r="AB91" s="6">
        <v>0</v>
      </c>
      <c r="AC91" s="6">
        <v>65212</v>
      </c>
      <c r="AD91" s="6">
        <v>59646.15</v>
      </c>
      <c r="AE91" s="6">
        <v>14470</v>
      </c>
      <c r="AF91" s="6">
        <v>0</v>
      </c>
      <c r="AG91" s="6">
        <v>44250</v>
      </c>
      <c r="AH91" s="6">
        <v>61119.75</v>
      </c>
      <c r="AI91" s="6">
        <v>4750</v>
      </c>
      <c r="AJ91" s="6">
        <v>0</v>
      </c>
      <c r="AK91" s="6">
        <v>0</v>
      </c>
      <c r="AL91" s="6">
        <v>0</v>
      </c>
      <c r="AM91" s="6">
        <v>0</v>
      </c>
      <c r="AN91" s="6">
        <v>0</v>
      </c>
      <c r="AO91" s="6">
        <v>0</v>
      </c>
      <c r="AP91" s="6">
        <v>0</v>
      </c>
      <c r="AQ91" s="6">
        <v>0</v>
      </c>
      <c r="AR91" s="6">
        <v>0</v>
      </c>
      <c r="AS91" s="6">
        <v>0</v>
      </c>
      <c r="AT91" s="6">
        <v>0</v>
      </c>
      <c r="AU91" s="6">
        <v>0</v>
      </c>
      <c r="AV91" s="6">
        <v>0</v>
      </c>
      <c r="AW91" s="6">
        <v>0</v>
      </c>
      <c r="AX91" s="6">
        <v>0</v>
      </c>
      <c r="AY91" s="6">
        <v>0</v>
      </c>
      <c r="AZ91" s="6">
        <v>0</v>
      </c>
      <c r="BA91" s="6">
        <v>0</v>
      </c>
      <c r="BB91" s="6">
        <v>0</v>
      </c>
    </row>
    <row r="92" spans="1:54" s="5" customFormat="1" x14ac:dyDescent="0.25">
      <c r="A92" s="5" t="s">
        <v>422</v>
      </c>
      <c r="B92" s="6"/>
      <c r="C92" s="6">
        <v>74000</v>
      </c>
      <c r="D92" s="6">
        <v>1067991</v>
      </c>
      <c r="E92" s="6">
        <v>1355664.6</v>
      </c>
      <c r="F92" s="6">
        <v>1140393</v>
      </c>
      <c r="G92" s="6">
        <v>1232169</v>
      </c>
      <c r="H92" s="6">
        <v>1386567.75</v>
      </c>
      <c r="I92" s="6">
        <v>1683382.25</v>
      </c>
      <c r="J92" s="6">
        <v>2009553</v>
      </c>
      <c r="K92" s="6">
        <v>1507795</v>
      </c>
      <c r="L92" s="6">
        <v>1391122.5</v>
      </c>
      <c r="M92" s="6">
        <v>1572016.5</v>
      </c>
      <c r="N92" s="6">
        <v>1453297</v>
      </c>
      <c r="O92" s="6">
        <v>1319170.75</v>
      </c>
      <c r="P92" s="6">
        <v>1473740.25</v>
      </c>
      <c r="Q92" s="6">
        <v>1565293.75</v>
      </c>
      <c r="R92" s="6">
        <v>1416777.25</v>
      </c>
      <c r="S92" s="6">
        <v>1935021.75</v>
      </c>
      <c r="T92" s="6">
        <v>2163245</v>
      </c>
      <c r="U92" s="6">
        <v>2700354</v>
      </c>
      <c r="V92" s="6">
        <v>3058177.5</v>
      </c>
      <c r="W92" s="6">
        <v>3436802.5</v>
      </c>
      <c r="X92" s="6">
        <v>4297010</v>
      </c>
      <c r="Y92" s="6">
        <v>9258447.625</v>
      </c>
      <c r="Z92" s="6">
        <v>15290699.5</v>
      </c>
      <c r="AA92" s="6">
        <v>18246806.600000001</v>
      </c>
      <c r="AB92" s="6">
        <v>21067230.850000001</v>
      </c>
      <c r="AC92" s="6">
        <v>17317029.924999997</v>
      </c>
      <c r="AD92" s="6">
        <v>17028922.774999999</v>
      </c>
      <c r="AE92" s="6">
        <v>16584750.050000001</v>
      </c>
      <c r="AF92" s="6">
        <v>18864485</v>
      </c>
      <c r="AG92" s="6">
        <v>20634836.324999999</v>
      </c>
      <c r="AH92" s="6">
        <v>28429948.699999999</v>
      </c>
      <c r="AI92" s="6">
        <v>35569339.450000003</v>
      </c>
      <c r="AJ92" s="6">
        <v>37258891.899999999</v>
      </c>
      <c r="AK92" s="6">
        <v>41830731.899999999</v>
      </c>
      <c r="AL92" s="6">
        <v>49082476.049999997</v>
      </c>
      <c r="AM92" s="6">
        <v>49475667.200000003</v>
      </c>
      <c r="AN92" s="6">
        <v>50119464.100000001</v>
      </c>
      <c r="AO92" s="6">
        <v>48705830.200000003</v>
      </c>
      <c r="AP92" s="6">
        <v>47758684</v>
      </c>
      <c r="AQ92" s="6">
        <v>51051289.649999999</v>
      </c>
      <c r="AR92" s="6">
        <v>50452834.600000001</v>
      </c>
      <c r="AS92" s="6">
        <v>50220181.700000003</v>
      </c>
      <c r="AT92" s="6">
        <v>57085724.75</v>
      </c>
      <c r="AU92" s="6">
        <v>59781258</v>
      </c>
      <c r="AV92" s="6">
        <v>52593119.100000001</v>
      </c>
      <c r="AW92" s="6">
        <v>47295104.600000001</v>
      </c>
      <c r="AX92" s="6">
        <v>6748069.5499999998</v>
      </c>
      <c r="AY92" s="6">
        <v>3959677.9284999999</v>
      </c>
      <c r="AZ92" s="6">
        <v>1689845.05</v>
      </c>
      <c r="BA92" s="6">
        <v>1591901.8</v>
      </c>
      <c r="BB92" s="6">
        <v>1552952.8</v>
      </c>
    </row>
    <row r="93" spans="1:54" s="5" customFormat="1" x14ac:dyDescent="0.25">
      <c r="A93" s="5" t="s">
        <v>423</v>
      </c>
      <c r="B93" s="6"/>
      <c r="C93" s="6">
        <v>0</v>
      </c>
      <c r="D93" s="6">
        <v>5200</v>
      </c>
      <c r="E93" s="6">
        <v>955604.32500000007</v>
      </c>
      <c r="F93" s="6">
        <v>1866280.7</v>
      </c>
      <c r="G93" s="6">
        <v>2956241.9249999998</v>
      </c>
      <c r="H93" s="6">
        <v>4220275.4000000004</v>
      </c>
      <c r="I93" s="6">
        <v>3617151.7</v>
      </c>
      <c r="J93" s="6">
        <v>3245509.5</v>
      </c>
      <c r="K93" s="6">
        <v>3535246.0249999999</v>
      </c>
      <c r="L93" s="6">
        <v>3682814.5734999999</v>
      </c>
      <c r="M93" s="6">
        <v>3092388.611</v>
      </c>
      <c r="N93" s="6">
        <v>2539977.3585000001</v>
      </c>
      <c r="O93" s="6">
        <v>2250000.5660000001</v>
      </c>
      <c r="P93" s="6">
        <v>2348693.1995000001</v>
      </c>
      <c r="Q93" s="6">
        <v>2586374.3624999998</v>
      </c>
      <c r="R93" s="6">
        <v>2849136.85</v>
      </c>
      <c r="S93" s="6">
        <v>3172103.8791666664</v>
      </c>
      <c r="T93" s="6">
        <v>3842685.083333333</v>
      </c>
      <c r="U93" s="6">
        <v>3800023.0375000001</v>
      </c>
      <c r="V93" s="6">
        <v>3441598.7374999998</v>
      </c>
      <c r="W93" s="6">
        <v>3490400.2875000001</v>
      </c>
      <c r="X93" s="6">
        <v>3926666.2749999999</v>
      </c>
      <c r="Y93" s="6">
        <v>4796926.979166667</v>
      </c>
      <c r="Z93" s="6">
        <v>5827818.729166667</v>
      </c>
      <c r="AA93" s="6">
        <v>6581156.1708333334</v>
      </c>
      <c r="AB93" s="6">
        <v>7310849.6333333338</v>
      </c>
      <c r="AC93" s="6">
        <v>7231287.7583333338</v>
      </c>
      <c r="AD93" s="6">
        <v>7340520.4833333334</v>
      </c>
      <c r="AE93" s="6">
        <v>7094233.5708333338</v>
      </c>
      <c r="AF93" s="6">
        <v>8374089.333333334</v>
      </c>
      <c r="AG93" s="6">
        <v>8942693.4750000015</v>
      </c>
      <c r="AH93" s="6">
        <v>10957027.183333334</v>
      </c>
      <c r="AI93" s="6">
        <v>12779442.600000001</v>
      </c>
      <c r="AJ93" s="6">
        <v>11342884.458333334</v>
      </c>
      <c r="AK93" s="6">
        <v>11503155.370833334</v>
      </c>
      <c r="AL93" s="6">
        <v>11329977.608333332</v>
      </c>
      <c r="AM93" s="6">
        <v>11248086.174999999</v>
      </c>
      <c r="AN93" s="6">
        <v>10570486.516666666</v>
      </c>
      <c r="AO93" s="6">
        <v>9946707.3916666675</v>
      </c>
      <c r="AP93" s="6">
        <v>9498668.3833333328</v>
      </c>
      <c r="AQ93" s="6">
        <v>9386448.8833333328</v>
      </c>
      <c r="AR93" s="6">
        <v>8720012.645833334</v>
      </c>
      <c r="AS93" s="6">
        <v>8273764.2790000001</v>
      </c>
      <c r="AT93" s="6">
        <v>8438387.2404999994</v>
      </c>
      <c r="AU93" s="6">
        <v>8530035.6905000005</v>
      </c>
      <c r="AV93" s="6">
        <v>8325661.0154999997</v>
      </c>
      <c r="AW93" s="6">
        <v>8358965.9280000003</v>
      </c>
      <c r="AX93" s="6">
        <v>5406982.1740000006</v>
      </c>
      <c r="AY93" s="6">
        <v>1890197.3</v>
      </c>
      <c r="AZ93" s="6">
        <v>2902074.821</v>
      </c>
      <c r="BA93" s="6">
        <v>2713516.4560000002</v>
      </c>
      <c r="BB93" s="6">
        <v>2675080.1085000001</v>
      </c>
    </row>
    <row r="94" spans="1:54" s="5" customFormat="1" x14ac:dyDescent="0.25">
      <c r="A94" s="5" t="s">
        <v>426</v>
      </c>
      <c r="B94" s="6"/>
      <c r="C94" s="6">
        <v>0</v>
      </c>
      <c r="D94" s="6">
        <v>0</v>
      </c>
      <c r="E94" s="6">
        <v>0</v>
      </c>
      <c r="F94" s="6">
        <v>0</v>
      </c>
      <c r="G94" s="6">
        <v>0</v>
      </c>
      <c r="H94" s="6">
        <v>0</v>
      </c>
      <c r="I94" s="6">
        <v>0</v>
      </c>
      <c r="J94" s="6">
        <v>0</v>
      </c>
      <c r="K94" s="6">
        <v>0</v>
      </c>
      <c r="L94" s="6">
        <v>0</v>
      </c>
      <c r="M94" s="6">
        <v>0</v>
      </c>
      <c r="N94" s="6">
        <v>0</v>
      </c>
      <c r="O94" s="6">
        <v>0</v>
      </c>
      <c r="P94" s="6">
        <v>0</v>
      </c>
      <c r="Q94" s="6"/>
      <c r="R94" s="6"/>
      <c r="S94" s="6"/>
      <c r="T94" s="6"/>
      <c r="U94" s="6"/>
      <c r="V94" s="6"/>
      <c r="W94" s="6"/>
      <c r="X94" s="6"/>
      <c r="Y94" s="6"/>
      <c r="Z94" s="6"/>
      <c r="AA94" s="6">
        <v>0</v>
      </c>
      <c r="AB94" s="6">
        <v>0</v>
      </c>
      <c r="AC94" s="6">
        <v>63399</v>
      </c>
      <c r="AD94" s="6">
        <v>700000</v>
      </c>
      <c r="AE94" s="6">
        <v>0</v>
      </c>
      <c r="AF94" s="6">
        <v>0</v>
      </c>
      <c r="AG94" s="6">
        <v>0</v>
      </c>
      <c r="AH94" s="6">
        <v>0</v>
      </c>
      <c r="AI94" s="6">
        <v>0</v>
      </c>
      <c r="AJ94" s="6">
        <v>0</v>
      </c>
      <c r="AK94" s="6">
        <v>0</v>
      </c>
      <c r="AL94" s="6">
        <v>0</v>
      </c>
      <c r="AM94" s="6">
        <v>0</v>
      </c>
      <c r="AN94" s="6">
        <v>0</v>
      </c>
      <c r="AO94" s="6">
        <v>0</v>
      </c>
      <c r="AP94" s="6">
        <v>0</v>
      </c>
      <c r="AQ94" s="6">
        <v>0</v>
      </c>
      <c r="AR94" s="6">
        <v>0</v>
      </c>
      <c r="AS94" s="6">
        <v>0</v>
      </c>
      <c r="AT94" s="6">
        <v>1334663</v>
      </c>
      <c r="AU94" s="6">
        <v>979352</v>
      </c>
      <c r="AV94" s="6">
        <v>865984.1</v>
      </c>
      <c r="AW94" s="6">
        <v>622942.625</v>
      </c>
      <c r="AX94" s="6">
        <v>0</v>
      </c>
      <c r="AY94" s="6">
        <v>0</v>
      </c>
      <c r="AZ94" s="6">
        <v>0</v>
      </c>
      <c r="BA94" s="6">
        <v>0</v>
      </c>
      <c r="BB94" s="6">
        <v>0</v>
      </c>
    </row>
    <row r="95" spans="1:54" s="5" customFormat="1" x14ac:dyDescent="0.25">
      <c r="A95" s="5" t="s">
        <v>427</v>
      </c>
      <c r="B95" s="6"/>
      <c r="C95" s="6">
        <v>0</v>
      </c>
      <c r="D95" s="6">
        <v>52174.525000000001</v>
      </c>
      <c r="E95" s="6">
        <v>65000</v>
      </c>
      <c r="F95" s="6">
        <v>0</v>
      </c>
      <c r="G95" s="6">
        <v>0</v>
      </c>
      <c r="H95" s="6">
        <v>0</v>
      </c>
      <c r="I95" s="6">
        <v>0</v>
      </c>
      <c r="J95" s="6">
        <v>20000</v>
      </c>
      <c r="K95" s="6">
        <v>0</v>
      </c>
      <c r="L95" s="6">
        <v>0</v>
      </c>
      <c r="M95" s="6">
        <v>0</v>
      </c>
      <c r="N95" s="6">
        <v>0</v>
      </c>
      <c r="O95" s="6">
        <v>0</v>
      </c>
      <c r="P95" s="6">
        <v>0</v>
      </c>
      <c r="Q95" s="6"/>
      <c r="R95" s="6"/>
      <c r="S95" s="6"/>
      <c r="T95" s="6"/>
      <c r="U95" s="6"/>
      <c r="V95" s="6"/>
      <c r="W95" s="6"/>
      <c r="X95" s="6"/>
      <c r="Y95" s="6"/>
      <c r="Z95" s="6"/>
      <c r="AA95" s="6">
        <v>-443500</v>
      </c>
      <c r="AB95" s="6">
        <v>-508400</v>
      </c>
      <c r="AC95" s="6">
        <v>-1156300</v>
      </c>
      <c r="AD95" s="6">
        <v>-1053400</v>
      </c>
      <c r="AE95" s="6">
        <v>-1247000</v>
      </c>
      <c r="AF95" s="6">
        <v>-1343100</v>
      </c>
      <c r="AG95" s="6">
        <v>-1901500</v>
      </c>
      <c r="AH95" s="6">
        <v>-2313000</v>
      </c>
      <c r="AI95" s="6">
        <v>-2406000</v>
      </c>
      <c r="AJ95" s="6">
        <v>-1982000</v>
      </c>
      <c r="AK95" s="6">
        <v>-1737000</v>
      </c>
      <c r="AL95" s="6">
        <v>-2519000</v>
      </c>
      <c r="AM95" s="6">
        <v>-2057000</v>
      </c>
      <c r="AN95" s="6">
        <v>-1815000</v>
      </c>
      <c r="AO95" s="6">
        <v>0</v>
      </c>
      <c r="AP95" s="6">
        <v>0</v>
      </c>
      <c r="AQ95" s="6">
        <v>0</v>
      </c>
      <c r="AR95" s="6">
        <v>0</v>
      </c>
      <c r="AS95" s="6">
        <v>0</v>
      </c>
      <c r="AT95" s="6">
        <v>0</v>
      </c>
      <c r="AU95" s="6">
        <v>0</v>
      </c>
      <c r="AV95" s="6">
        <v>0</v>
      </c>
      <c r="AW95" s="6">
        <v>0</v>
      </c>
      <c r="AX95" s="6">
        <v>0</v>
      </c>
      <c r="AY95" s="6">
        <v>0</v>
      </c>
      <c r="AZ95" s="6">
        <v>0</v>
      </c>
      <c r="BA95" s="6">
        <v>0</v>
      </c>
      <c r="BB95" s="6">
        <v>0</v>
      </c>
    </row>
    <row r="97" spans="1:54" x14ac:dyDescent="0.25">
      <c r="A97" s="44" t="s">
        <v>428</v>
      </c>
      <c r="D97" s="45">
        <f t="shared" ref="D97:BB97" si="7">(D90+D91)/(D92+D93+D94+D95)</f>
        <v>2.0170383529387039</v>
      </c>
      <c r="E97" s="45">
        <f t="shared" si="7"/>
        <v>0.86279467067614546</v>
      </c>
      <c r="F97" s="45">
        <f t="shared" si="7"/>
        <v>0.49042130843795911</v>
      </c>
      <c r="G97" s="45">
        <f t="shared" si="7"/>
        <v>0.50047807659894306</v>
      </c>
      <c r="H97" s="45">
        <f t="shared" si="7"/>
        <v>0.61928284680123424</v>
      </c>
      <c r="I97" s="45">
        <f t="shared" si="7"/>
        <v>0.59890420882346518</v>
      </c>
      <c r="J97" s="45">
        <f t="shared" si="7"/>
        <v>0.5973627998088491</v>
      </c>
      <c r="K97" s="45">
        <f t="shared" si="7"/>
        <v>0.59345840960117913</v>
      </c>
      <c r="L97" s="45">
        <f t="shared" si="7"/>
        <v>0.6100274448693358</v>
      </c>
      <c r="M97" s="45">
        <f t="shared" si="7"/>
        <v>0.49852944210745681</v>
      </c>
      <c r="N97" s="45">
        <f t="shared" si="7"/>
        <v>0.44594627547552718</v>
      </c>
      <c r="O97" s="45">
        <f t="shared" si="7"/>
        <v>0.34932573566235248</v>
      </c>
      <c r="P97" s="45">
        <f t="shared" si="7"/>
        <v>0.34864406862317565</v>
      </c>
      <c r="Q97" s="45">
        <f t="shared" si="7"/>
        <v>0.30945508191397691</v>
      </c>
      <c r="R97" s="45">
        <f t="shared" si="7"/>
        <v>0.4038035316197921</v>
      </c>
      <c r="S97" s="45">
        <f t="shared" si="7"/>
        <v>0.44087955423973635</v>
      </c>
      <c r="T97" s="45">
        <f t="shared" si="7"/>
        <v>0.51742289332622238</v>
      </c>
      <c r="U97" s="45">
        <f t="shared" si="7"/>
        <v>0.55657933377734992</v>
      </c>
      <c r="V97" s="45">
        <f t="shared" si="7"/>
        <v>0.5477614201484271</v>
      </c>
      <c r="W97" s="45">
        <f t="shared" si="7"/>
        <v>0.5984789011779742</v>
      </c>
      <c r="X97" s="45">
        <f t="shared" si="7"/>
        <v>0.68673886110219806</v>
      </c>
      <c r="Y97" s="45">
        <f t="shared" si="7"/>
        <v>0.82646259779442233</v>
      </c>
      <c r="Z97" s="45">
        <f t="shared" si="7"/>
        <v>0.88969787638243536</v>
      </c>
      <c r="AA97" s="45">
        <f t="shared" si="7"/>
        <v>0.99909249487233043</v>
      </c>
      <c r="AB97" s="45">
        <f t="shared" si="7"/>
        <v>0.99843953045941758</v>
      </c>
      <c r="AC97" s="45">
        <f t="shared" si="7"/>
        <v>1.0053772465454835</v>
      </c>
      <c r="AD97" s="45">
        <f t="shared" si="7"/>
        <v>1.0140809878156201</v>
      </c>
      <c r="AE97" s="45">
        <f t="shared" si="7"/>
        <v>1.0351983636406263</v>
      </c>
      <c r="AF97" s="45">
        <f t="shared" si="7"/>
        <v>1.0321944334468842</v>
      </c>
      <c r="AG97" s="45">
        <f t="shared" si="7"/>
        <v>1.0839979150477719</v>
      </c>
      <c r="AH97" s="45">
        <f t="shared" si="7"/>
        <v>1.0784956466945392</v>
      </c>
      <c r="AI97" s="45">
        <f t="shared" si="7"/>
        <v>1.012842529036615</v>
      </c>
      <c r="AJ97" s="45">
        <f t="shared" si="7"/>
        <v>1.0792400228021757</v>
      </c>
      <c r="AK97" s="45">
        <f t="shared" si="7"/>
        <v>1.1157445893551519</v>
      </c>
      <c r="AL97" s="45">
        <f t="shared" si="7"/>
        <v>1.0668506813886187</v>
      </c>
      <c r="AM97" s="45">
        <f t="shared" si="7"/>
        <v>1.0420161809405735</v>
      </c>
      <c r="AN97" s="45">
        <f t="shared" si="7"/>
        <v>0.98508181246918902</v>
      </c>
      <c r="AO97" s="45">
        <f t="shared" si="7"/>
        <v>0.98227310060185602</v>
      </c>
      <c r="AP97" s="45">
        <f t="shared" si="7"/>
        <v>0.9694649086147944</v>
      </c>
      <c r="AQ97" s="45">
        <f t="shared" si="7"/>
        <v>0.90932513670834703</v>
      </c>
      <c r="AR97" s="45">
        <f t="shared" si="7"/>
        <v>0.95031838856843787</v>
      </c>
      <c r="AS97" s="45">
        <f t="shared" si="7"/>
        <v>0.96362463944962984</v>
      </c>
      <c r="AT97" s="45">
        <f t="shared" si="7"/>
        <v>0.89430909641996781</v>
      </c>
      <c r="AU97" s="45">
        <f t="shared" si="7"/>
        <v>0.85809205023978974</v>
      </c>
      <c r="AV97" s="45">
        <f t="shared" si="7"/>
        <v>0.74531235202881396</v>
      </c>
      <c r="AW97" s="45">
        <f t="shared" si="7"/>
        <v>0.80530283300196948</v>
      </c>
      <c r="AX97" s="45">
        <f t="shared" si="7"/>
        <v>1.7749056639061653</v>
      </c>
      <c r="AY97" s="45">
        <f t="shared" si="7"/>
        <v>2.3174780310615644</v>
      </c>
      <c r="AZ97" s="45">
        <f t="shared" si="7"/>
        <v>1.1512177698015411</v>
      </c>
      <c r="BA97" s="45">
        <f t="shared" si="7"/>
        <v>0.60668617639177869</v>
      </c>
      <c r="BB97" s="45">
        <f t="shared" si="7"/>
        <v>0.34036279166770822</v>
      </c>
    </row>
    <row r="99" spans="1:54" x14ac:dyDescent="0.25">
      <c r="A99" s="41" t="s">
        <v>478</v>
      </c>
    </row>
    <row r="100" spans="1:54" x14ac:dyDescent="0.25">
      <c r="A100" s="73" t="s">
        <v>479</v>
      </c>
      <c r="B100" s="74" t="s">
        <v>480</v>
      </c>
      <c r="C100" s="74" t="s">
        <v>481</v>
      </c>
      <c r="D100" s="74" t="s">
        <v>482</v>
      </c>
      <c r="E100" s="74" t="s">
        <v>483</v>
      </c>
      <c r="F100" s="74" t="s">
        <v>484</v>
      </c>
      <c r="G100" s="74" t="s">
        <v>485</v>
      </c>
      <c r="H100" s="74" t="s">
        <v>486</v>
      </c>
      <c r="I100" s="74" t="s">
        <v>487</v>
      </c>
      <c r="J100" s="74" t="s">
        <v>488</v>
      </c>
      <c r="K100" s="74" t="s">
        <v>489</v>
      </c>
      <c r="L100" s="74" t="s">
        <v>490</v>
      </c>
      <c r="M100" s="74" t="s">
        <v>491</v>
      </c>
      <c r="N100" s="74" t="s">
        <v>492</v>
      </c>
      <c r="O100" s="74" t="s">
        <v>493</v>
      </c>
      <c r="P100" s="74" t="s">
        <v>494</v>
      </c>
      <c r="Q100" s="74" t="s">
        <v>495</v>
      </c>
      <c r="R100" s="74" t="s">
        <v>496</v>
      </c>
      <c r="S100" s="75"/>
      <c r="T100" s="75"/>
    </row>
    <row r="101" spans="1:54" x14ac:dyDescent="0.25">
      <c r="A101" s="76"/>
      <c r="B101" s="77"/>
      <c r="C101" s="77"/>
      <c r="D101" s="77"/>
      <c r="E101" s="77"/>
      <c r="F101" s="77"/>
      <c r="G101" s="77"/>
      <c r="H101" s="77"/>
      <c r="I101" s="77"/>
      <c r="J101" s="77"/>
      <c r="K101" s="77"/>
      <c r="L101" s="77"/>
      <c r="M101" s="77"/>
      <c r="N101" s="77"/>
      <c r="O101" s="77"/>
      <c r="P101" s="77"/>
      <c r="Q101" s="77"/>
      <c r="R101" s="77"/>
      <c r="S101" s="75"/>
      <c r="T101" s="75"/>
    </row>
    <row r="102" spans="1:54" x14ac:dyDescent="0.25">
      <c r="A102" s="76" t="s">
        <v>497</v>
      </c>
      <c r="B102" s="78">
        <v>6870901752.4899998</v>
      </c>
      <c r="C102" s="78">
        <v>7763923632.6899996</v>
      </c>
      <c r="D102" s="78">
        <v>9017224417.25</v>
      </c>
      <c r="E102" s="78">
        <v>12036648977.77</v>
      </c>
      <c r="F102" s="78">
        <v>12273791525.92</v>
      </c>
      <c r="G102" s="78">
        <v>15134686947.959999</v>
      </c>
      <c r="H102" s="78">
        <v>17220408699.549999</v>
      </c>
      <c r="I102" s="78">
        <v>16381670891.889999</v>
      </c>
      <c r="J102" s="78">
        <v>16668631326.459999</v>
      </c>
      <c r="K102" s="78">
        <v>18696211379.470001</v>
      </c>
      <c r="L102" s="78">
        <v>22068034457.720001</v>
      </c>
      <c r="M102" s="78">
        <v>27362042281.799999</v>
      </c>
      <c r="N102" s="78">
        <v>34702819975</v>
      </c>
      <c r="O102" s="78">
        <v>36517000000</v>
      </c>
      <c r="P102" s="78">
        <v>45664000000</v>
      </c>
      <c r="Q102" s="78">
        <v>44772000000</v>
      </c>
      <c r="R102" s="78">
        <v>31761000000</v>
      </c>
      <c r="S102" s="75"/>
      <c r="T102" s="79"/>
    </row>
    <row r="103" spans="1:54" x14ac:dyDescent="0.25">
      <c r="A103" s="80" t="s">
        <v>419</v>
      </c>
      <c r="B103" s="81">
        <v>6376608136.2700005</v>
      </c>
      <c r="C103" s="81">
        <v>7479999389.9700003</v>
      </c>
      <c r="D103" s="81">
        <v>8784445794.5300007</v>
      </c>
      <c r="E103" s="81">
        <v>11800270917.559999</v>
      </c>
      <c r="F103" s="81">
        <v>11784875153.33</v>
      </c>
      <c r="G103" s="81">
        <v>14724200033.860001</v>
      </c>
      <c r="H103" s="81">
        <v>16966614821.02</v>
      </c>
      <c r="I103" s="81">
        <v>16021654263.809999</v>
      </c>
      <c r="J103" s="81">
        <v>16407586894.450001</v>
      </c>
      <c r="K103" s="81">
        <v>18397027415.330002</v>
      </c>
      <c r="L103" s="81">
        <v>21787280390.27</v>
      </c>
      <c r="M103" s="81">
        <v>27026781658.169998</v>
      </c>
      <c r="N103" s="81">
        <v>34006483885</v>
      </c>
      <c r="O103" s="81">
        <v>35509000000</v>
      </c>
      <c r="P103" s="81">
        <v>43545000000</v>
      </c>
      <c r="Q103" s="81">
        <v>43575000000</v>
      </c>
      <c r="R103" s="81">
        <v>30741000000</v>
      </c>
      <c r="S103" s="75"/>
      <c r="T103" s="75"/>
    </row>
    <row r="104" spans="1:54" x14ac:dyDescent="0.25">
      <c r="A104" s="80" t="s">
        <v>498</v>
      </c>
      <c r="B104" s="81">
        <v>39100266.43</v>
      </c>
      <c r="C104" s="81">
        <v>36568966.109999999</v>
      </c>
      <c r="D104" s="81">
        <v>37724485.399999999</v>
      </c>
      <c r="E104" s="81">
        <v>34215844.090000004</v>
      </c>
      <c r="F104" s="81">
        <v>31836111.309999999</v>
      </c>
      <c r="G104" s="81">
        <v>37007766.719999999</v>
      </c>
      <c r="H104" s="81">
        <v>37890172.590000004</v>
      </c>
      <c r="I104" s="81">
        <v>40438362.649999999</v>
      </c>
      <c r="J104" s="81">
        <v>42267200.350000001</v>
      </c>
      <c r="K104" s="81">
        <v>42739085.359999999</v>
      </c>
      <c r="L104" s="81">
        <v>41399688.079999998</v>
      </c>
      <c r="M104" s="81">
        <v>56016846.060000002</v>
      </c>
      <c r="N104" s="81">
        <v>62168834</v>
      </c>
      <c r="O104" s="81">
        <v>74000000</v>
      </c>
      <c r="P104" s="81">
        <v>80000000</v>
      </c>
      <c r="Q104" s="81">
        <v>99000000</v>
      </c>
      <c r="R104" s="81">
        <v>136000000</v>
      </c>
      <c r="S104" s="75"/>
      <c r="T104" s="75"/>
    </row>
    <row r="105" spans="1:54" x14ac:dyDescent="0.25">
      <c r="A105" s="80" t="s">
        <v>499</v>
      </c>
      <c r="B105" s="81"/>
      <c r="C105" s="81"/>
      <c r="D105" s="81"/>
      <c r="E105" s="81"/>
      <c r="F105" s="81"/>
      <c r="G105" s="81"/>
      <c r="H105" s="81"/>
      <c r="I105" s="81"/>
      <c r="J105" s="81"/>
      <c r="K105" s="81"/>
      <c r="L105" s="81"/>
      <c r="M105" s="81"/>
      <c r="N105" s="81"/>
      <c r="O105" s="81"/>
      <c r="P105" s="81"/>
      <c r="Q105" s="81"/>
      <c r="R105" s="81"/>
      <c r="S105" s="75"/>
      <c r="T105" s="75"/>
    </row>
    <row r="106" spans="1:54" x14ac:dyDescent="0.25">
      <c r="A106" s="80" t="s">
        <v>500</v>
      </c>
      <c r="B106" s="81"/>
      <c r="C106" s="81"/>
      <c r="D106" s="81"/>
      <c r="E106" s="81"/>
      <c r="F106" s="81"/>
      <c r="G106" s="81"/>
      <c r="H106" s="81"/>
      <c r="I106" s="81"/>
      <c r="J106" s="81"/>
      <c r="K106" s="81"/>
      <c r="L106" s="81"/>
      <c r="M106" s="81"/>
      <c r="N106" s="81"/>
      <c r="O106" s="81"/>
      <c r="P106" s="81"/>
      <c r="Q106" s="81"/>
      <c r="R106" s="81"/>
      <c r="S106" s="75"/>
      <c r="T106" s="75"/>
    </row>
    <row r="107" spans="1:54" x14ac:dyDescent="0.25">
      <c r="A107" s="80" t="s">
        <v>501</v>
      </c>
      <c r="B107" s="81">
        <v>19792724.289999999</v>
      </c>
      <c r="C107" s="81">
        <v>3403707.51</v>
      </c>
      <c r="D107" s="81">
        <v>2120450.46</v>
      </c>
      <c r="E107" s="81">
        <v>12618330.09</v>
      </c>
      <c r="F107" s="81">
        <v>13902375.75</v>
      </c>
      <c r="G107" s="81">
        <v>36553788.210000001</v>
      </c>
      <c r="H107" s="81">
        <v>16972974.559999999</v>
      </c>
      <c r="I107" s="81">
        <v>17537757.699999999</v>
      </c>
      <c r="J107" s="81">
        <v>13411589.800000001</v>
      </c>
      <c r="K107" s="81">
        <v>12235856.369999999</v>
      </c>
      <c r="L107" s="81">
        <v>11835236.18</v>
      </c>
      <c r="M107" s="81">
        <v>12577342.539999999</v>
      </c>
      <c r="N107" s="81">
        <v>0</v>
      </c>
      <c r="O107" s="81">
        <v>0</v>
      </c>
      <c r="P107" s="81">
        <v>0</v>
      </c>
      <c r="Q107" s="81">
        <v>0</v>
      </c>
      <c r="R107" s="81">
        <v>0</v>
      </c>
      <c r="S107" s="75"/>
      <c r="T107" s="75"/>
    </row>
    <row r="108" spans="1:54" x14ac:dyDescent="0.25">
      <c r="A108" s="80" t="s">
        <v>502</v>
      </c>
      <c r="B108" s="81">
        <v>6317715145.5500002</v>
      </c>
      <c r="C108" s="81">
        <v>7440026716.3500004</v>
      </c>
      <c r="D108" s="81">
        <v>8744600858.6700001</v>
      </c>
      <c r="E108" s="81">
        <v>11753436743.379999</v>
      </c>
      <c r="F108" s="81">
        <v>11739136666.27</v>
      </c>
      <c r="G108" s="81">
        <v>14650638478.93</v>
      </c>
      <c r="H108" s="81">
        <v>16911751673.870001</v>
      </c>
      <c r="I108" s="81">
        <v>15963678143.459999</v>
      </c>
      <c r="J108" s="81">
        <v>16351908104.299999</v>
      </c>
      <c r="K108" s="81">
        <v>18342052473.599998</v>
      </c>
      <c r="L108" s="81">
        <v>21734045466.009998</v>
      </c>
      <c r="M108" s="81">
        <v>26958187469.57</v>
      </c>
      <c r="N108" s="81">
        <v>33944315051</v>
      </c>
      <c r="O108" s="81">
        <v>35435000000</v>
      </c>
      <c r="P108" s="81">
        <v>43465000000</v>
      </c>
      <c r="Q108" s="81">
        <v>43476000000</v>
      </c>
      <c r="R108" s="81">
        <v>30605000000</v>
      </c>
      <c r="S108" s="75"/>
      <c r="T108" s="75"/>
    </row>
    <row r="109" spans="1:54" x14ac:dyDescent="0.25">
      <c r="A109" s="80" t="s">
        <v>503</v>
      </c>
      <c r="B109" s="81">
        <v>494293616.22000003</v>
      </c>
      <c r="C109" s="81">
        <v>283924242.72000003</v>
      </c>
      <c r="D109" s="81">
        <v>232778622.72</v>
      </c>
      <c r="E109" s="81">
        <v>236378060.21000001</v>
      </c>
      <c r="F109" s="81">
        <v>488916372.58999997</v>
      </c>
      <c r="G109" s="81">
        <v>410486914.10000002</v>
      </c>
      <c r="H109" s="81">
        <v>253793878.53</v>
      </c>
      <c r="I109" s="81">
        <v>360016628.07999998</v>
      </c>
      <c r="J109" s="81">
        <v>261044432.00999999</v>
      </c>
      <c r="K109" s="81">
        <v>299183964.13999999</v>
      </c>
      <c r="L109" s="81">
        <v>280754067.44999999</v>
      </c>
      <c r="M109" s="81">
        <v>335260623.63</v>
      </c>
      <c r="N109" s="81">
        <v>696336090</v>
      </c>
      <c r="O109" s="81">
        <v>1008000000</v>
      </c>
      <c r="P109" s="81">
        <v>2119000000</v>
      </c>
      <c r="Q109" s="81">
        <v>1197000000</v>
      </c>
      <c r="R109" s="81">
        <v>1020000000</v>
      </c>
      <c r="S109" s="75"/>
      <c r="T109" s="75"/>
    </row>
    <row r="110" spans="1:54" x14ac:dyDescent="0.25">
      <c r="A110" s="80" t="s">
        <v>504</v>
      </c>
      <c r="B110" s="81">
        <v>2032812.63</v>
      </c>
      <c r="C110" s="81">
        <v>2989205.79</v>
      </c>
      <c r="D110" s="81">
        <v>3253368.23</v>
      </c>
      <c r="E110" s="81">
        <v>3868440.05</v>
      </c>
      <c r="F110" s="81">
        <v>2762301.76</v>
      </c>
      <c r="G110" s="81">
        <v>2900375.5</v>
      </c>
      <c r="H110" s="81">
        <v>2996409.68</v>
      </c>
      <c r="I110" s="81">
        <v>1106075.3999999999</v>
      </c>
      <c r="J110" s="81">
        <v>0</v>
      </c>
      <c r="K110" s="81">
        <v>0</v>
      </c>
      <c r="L110" s="81">
        <v>0</v>
      </c>
      <c r="M110" s="81">
        <v>0</v>
      </c>
      <c r="N110" s="81">
        <v>0</v>
      </c>
      <c r="O110" s="81"/>
      <c r="P110" s="81"/>
      <c r="Q110" s="81"/>
      <c r="R110" s="81"/>
      <c r="S110" s="75"/>
      <c r="T110" s="75"/>
    </row>
    <row r="111" spans="1:54" x14ac:dyDescent="0.25">
      <c r="A111" s="80" t="s">
        <v>505</v>
      </c>
      <c r="B111" s="81">
        <v>324246895.00999999</v>
      </c>
      <c r="C111" s="81">
        <v>74080697.829999998</v>
      </c>
      <c r="D111" s="81">
        <v>48076668.020000003</v>
      </c>
      <c r="E111" s="81">
        <v>24584821.039999999</v>
      </c>
      <c r="F111" s="81">
        <v>14990289.560000001</v>
      </c>
      <c r="G111" s="81">
        <v>12263094.710000001</v>
      </c>
      <c r="H111" s="81">
        <v>9830243.0500000007</v>
      </c>
      <c r="I111" s="81">
        <v>8208330.1200000001</v>
      </c>
      <c r="J111" s="81">
        <v>9083259</v>
      </c>
      <c r="K111" s="81">
        <v>0</v>
      </c>
      <c r="L111" s="81">
        <v>0</v>
      </c>
      <c r="M111" s="81">
        <v>0</v>
      </c>
      <c r="N111" s="81">
        <v>0</v>
      </c>
      <c r="O111" s="81"/>
      <c r="P111" s="81"/>
      <c r="Q111" s="81"/>
      <c r="R111" s="81"/>
      <c r="S111" s="75"/>
      <c r="T111" s="75"/>
    </row>
    <row r="112" spans="1:54" x14ac:dyDescent="0.25">
      <c r="A112" s="80" t="s">
        <v>502</v>
      </c>
      <c r="B112" s="81">
        <v>168013908.58000001</v>
      </c>
      <c r="C112" s="81">
        <v>206854339.09999999</v>
      </c>
      <c r="D112" s="81">
        <v>181448586.47</v>
      </c>
      <c r="E112" s="81">
        <v>207924799.12</v>
      </c>
      <c r="F112" s="81">
        <v>471163781.26999998</v>
      </c>
      <c r="G112" s="81">
        <v>395323443.88999999</v>
      </c>
      <c r="H112" s="81">
        <v>240967225.80000001</v>
      </c>
      <c r="I112" s="81">
        <v>350702222.56</v>
      </c>
      <c r="J112" s="81">
        <v>251961173.00999999</v>
      </c>
      <c r="K112" s="81">
        <v>299183964.13999999</v>
      </c>
      <c r="L112" s="81">
        <v>280754067.44999999</v>
      </c>
      <c r="M112" s="81">
        <v>335260623.63</v>
      </c>
      <c r="N112" s="81">
        <v>696336090</v>
      </c>
      <c r="O112" s="81">
        <v>1008000000</v>
      </c>
      <c r="P112" s="81">
        <v>2119000000</v>
      </c>
      <c r="Q112" s="81">
        <v>1197000000</v>
      </c>
      <c r="R112" s="81">
        <v>1020000000</v>
      </c>
      <c r="S112" s="75"/>
      <c r="T112" s="75"/>
    </row>
    <row r="113" spans="1:82" x14ac:dyDescent="0.25">
      <c r="A113" s="80"/>
      <c r="B113" s="81"/>
      <c r="C113" s="81"/>
      <c r="D113" s="81"/>
      <c r="E113" s="81"/>
      <c r="F113" s="81"/>
      <c r="G113" s="81"/>
      <c r="H113" s="81"/>
      <c r="I113" s="81"/>
      <c r="J113" s="81"/>
      <c r="K113" s="81"/>
      <c r="L113" s="81"/>
      <c r="M113" s="81"/>
      <c r="N113" s="81"/>
      <c r="O113" s="81"/>
      <c r="P113" s="81"/>
      <c r="Q113" s="81"/>
      <c r="R113" s="81"/>
      <c r="S113" s="75"/>
      <c r="T113" s="75"/>
    </row>
    <row r="114" spans="1:82" x14ac:dyDescent="0.25">
      <c r="A114" s="76" t="s">
        <v>506</v>
      </c>
      <c r="B114" s="78">
        <v>6870901752.4899998</v>
      </c>
      <c r="C114" s="78">
        <v>7763923632.6899996</v>
      </c>
      <c r="D114" s="78">
        <v>9017224417.25</v>
      </c>
      <c r="E114" s="78">
        <v>12036648977.77</v>
      </c>
      <c r="F114" s="78">
        <v>12273791525.92</v>
      </c>
      <c r="G114" s="78">
        <v>15134686947.959999</v>
      </c>
      <c r="H114" s="78">
        <v>17220408699.549999</v>
      </c>
      <c r="I114" s="78">
        <v>16381670891.889999</v>
      </c>
      <c r="J114" s="78">
        <v>16668631326.459999</v>
      </c>
      <c r="K114" s="78">
        <v>18696211379.470001</v>
      </c>
      <c r="L114" s="78">
        <v>22068034457.720001</v>
      </c>
      <c r="M114" s="78">
        <v>27362042281.799999</v>
      </c>
      <c r="N114" s="78">
        <v>34702819975</v>
      </c>
      <c r="O114" s="78">
        <v>36517000000</v>
      </c>
      <c r="P114" s="78">
        <v>45664000000</v>
      </c>
      <c r="Q114" s="78">
        <v>44772000000</v>
      </c>
      <c r="R114" s="78">
        <v>31761000000</v>
      </c>
      <c r="S114" s="75"/>
      <c r="T114" s="75"/>
    </row>
    <row r="115" spans="1:82" x14ac:dyDescent="0.25">
      <c r="A115" s="80" t="s">
        <v>421</v>
      </c>
      <c r="B115" s="81">
        <v>1633644133.5999999</v>
      </c>
      <c r="C115" s="81">
        <v>1546690833.6199999</v>
      </c>
      <c r="D115" s="81">
        <v>1433933451.6900001</v>
      </c>
      <c r="E115" s="81">
        <v>1254407930.95</v>
      </c>
      <c r="F115" s="81">
        <v>889899199.03999996</v>
      </c>
      <c r="G115" s="81">
        <v>1399823702.49</v>
      </c>
      <c r="H115" s="81">
        <v>1481742997.9000001</v>
      </c>
      <c r="I115" s="81">
        <v>1463163634.8800001</v>
      </c>
      <c r="J115" s="81">
        <v>1516277122.3800001</v>
      </c>
      <c r="K115" s="81">
        <v>1688153196.3599999</v>
      </c>
      <c r="L115" s="81">
        <v>1668845321.8299999</v>
      </c>
      <c r="M115" s="81">
        <v>1279808370.6400001</v>
      </c>
      <c r="N115" s="81">
        <v>1533640832</v>
      </c>
      <c r="O115" s="81">
        <v>2225000000</v>
      </c>
      <c r="P115" s="81">
        <v>1118000000</v>
      </c>
      <c r="Q115" s="81">
        <v>2276000000</v>
      </c>
      <c r="R115" s="81">
        <v>2315000000</v>
      </c>
      <c r="S115" s="75"/>
      <c r="T115" s="75"/>
    </row>
    <row r="116" spans="1:82" x14ac:dyDescent="0.25">
      <c r="A116" s="80" t="s">
        <v>507</v>
      </c>
      <c r="B116" s="81">
        <v>4305136051.1400003</v>
      </c>
      <c r="C116" s="81">
        <v>5136845520.7200003</v>
      </c>
      <c r="D116" s="81">
        <v>6257411130.6599998</v>
      </c>
      <c r="E116" s="81">
        <v>8901139352.5300007</v>
      </c>
      <c r="F116" s="81">
        <v>9107415355.4300003</v>
      </c>
      <c r="G116" s="81">
        <v>11593588369.34</v>
      </c>
      <c r="H116" s="81">
        <v>13347487483.01</v>
      </c>
      <c r="I116" s="81">
        <v>12029549693.440001</v>
      </c>
      <c r="J116" s="81">
        <v>11778845079.93</v>
      </c>
      <c r="K116" s="81">
        <v>13499782579.209999</v>
      </c>
      <c r="L116" s="81">
        <v>16706431647.68</v>
      </c>
      <c r="M116" s="81">
        <v>22212922165.669998</v>
      </c>
      <c r="N116" s="81">
        <v>29170604380</v>
      </c>
      <c r="O116" s="81">
        <v>29844000000</v>
      </c>
      <c r="P116" s="81">
        <v>38956000000</v>
      </c>
      <c r="Q116" s="81">
        <v>36929000000</v>
      </c>
      <c r="R116" s="81">
        <v>24272000000</v>
      </c>
      <c r="S116" s="75"/>
      <c r="T116" s="75"/>
    </row>
    <row r="117" spans="1:82" x14ac:dyDescent="0.25">
      <c r="A117" s="80" t="s">
        <v>508</v>
      </c>
      <c r="B117" s="81">
        <v>3512337713.25</v>
      </c>
      <c r="C117" s="81">
        <v>4337135398.3999996</v>
      </c>
      <c r="D117" s="81">
        <v>4986775849.4499998</v>
      </c>
      <c r="E117" s="81">
        <v>5438541681.6999998</v>
      </c>
      <c r="F117" s="81">
        <v>5390674422.5</v>
      </c>
      <c r="G117" s="81">
        <v>6648775656.25</v>
      </c>
      <c r="H117" s="81">
        <v>7277353365.9499998</v>
      </c>
      <c r="I117" s="81">
        <v>8066512328.5</v>
      </c>
      <c r="J117" s="81">
        <v>8112957867.3000002</v>
      </c>
      <c r="K117" s="81">
        <v>8324145806.0500002</v>
      </c>
      <c r="L117" s="81">
        <v>8895052603.6000004</v>
      </c>
      <c r="M117" s="81">
        <v>10101719120.9</v>
      </c>
      <c r="N117" s="81">
        <v>11763153029</v>
      </c>
      <c r="O117" s="81">
        <v>11762000000</v>
      </c>
      <c r="P117" s="81">
        <v>11996000000</v>
      </c>
      <c r="Q117" s="81">
        <v>9777000000</v>
      </c>
      <c r="R117" s="81">
        <v>5838000000</v>
      </c>
      <c r="S117" s="75"/>
      <c r="T117" s="75"/>
    </row>
    <row r="118" spans="1:82" x14ac:dyDescent="0.25">
      <c r="A118" s="80" t="s">
        <v>509</v>
      </c>
      <c r="B118" s="81"/>
      <c r="C118" s="81"/>
      <c r="D118" s="81"/>
      <c r="E118" s="81"/>
      <c r="F118" s="81"/>
      <c r="G118" s="81"/>
      <c r="H118" s="81"/>
      <c r="I118" s="81"/>
      <c r="J118" s="81"/>
      <c r="K118" s="81"/>
      <c r="L118" s="81"/>
      <c r="M118" s="81"/>
      <c r="N118" s="81"/>
      <c r="O118" s="81"/>
      <c r="P118" s="81"/>
      <c r="Q118" s="81"/>
      <c r="R118" s="81"/>
      <c r="S118" s="75"/>
      <c r="T118" s="75"/>
    </row>
    <row r="119" spans="1:82" x14ac:dyDescent="0.25">
      <c r="A119" s="80" t="s">
        <v>424</v>
      </c>
      <c r="B119" s="81">
        <v>727170620.97000003</v>
      </c>
      <c r="C119" s="81">
        <v>728468268.12</v>
      </c>
      <c r="D119" s="81">
        <v>1203573840.3800001</v>
      </c>
      <c r="E119" s="81">
        <v>3440289162.5900002</v>
      </c>
      <c r="F119" s="81">
        <v>3680838461.8499999</v>
      </c>
      <c r="G119" s="81">
        <v>4853769187.0100002</v>
      </c>
      <c r="H119" s="81">
        <v>5929716994.6000004</v>
      </c>
      <c r="I119" s="81">
        <v>3843820192.9200001</v>
      </c>
      <c r="J119" s="81">
        <v>3619171900.8000002</v>
      </c>
      <c r="K119" s="81">
        <v>5126209816.7700005</v>
      </c>
      <c r="L119" s="81">
        <v>7776998473.4899998</v>
      </c>
      <c r="M119" s="81">
        <v>12069166182.09</v>
      </c>
      <c r="N119" s="81">
        <v>17177648061</v>
      </c>
      <c r="O119" s="81">
        <v>17621000000</v>
      </c>
      <c r="P119" s="81">
        <v>25794000000</v>
      </c>
      <c r="Q119" s="81">
        <v>26079000000</v>
      </c>
      <c r="R119" s="81">
        <v>15903000000</v>
      </c>
      <c r="S119" s="75"/>
      <c r="T119" s="75"/>
    </row>
    <row r="122" spans="1:82" x14ac:dyDescent="0.25">
      <c r="A122" s="76" t="s">
        <v>510</v>
      </c>
    </row>
    <row r="123" spans="1:82" x14ac:dyDescent="0.25">
      <c r="A123" s="75" t="s">
        <v>511</v>
      </c>
      <c r="B123" s="82">
        <v>1935</v>
      </c>
      <c r="C123" s="82">
        <v>1936</v>
      </c>
      <c r="D123" s="82">
        <v>1937</v>
      </c>
      <c r="E123" s="82">
        <v>1938</v>
      </c>
      <c r="F123" s="82">
        <v>1939</v>
      </c>
      <c r="G123" s="82">
        <v>1940</v>
      </c>
      <c r="H123" s="82">
        <v>1941</v>
      </c>
      <c r="I123" s="82">
        <v>1942</v>
      </c>
      <c r="J123" s="82">
        <v>1943</v>
      </c>
      <c r="K123" s="82">
        <v>1944</v>
      </c>
      <c r="L123" s="82">
        <v>1945</v>
      </c>
      <c r="M123" s="82">
        <v>1946</v>
      </c>
      <c r="N123" s="82">
        <v>1947</v>
      </c>
      <c r="O123" s="82">
        <v>1948</v>
      </c>
      <c r="P123" s="82">
        <v>1949</v>
      </c>
      <c r="Q123" s="82">
        <v>1950</v>
      </c>
      <c r="R123" s="82">
        <v>1951</v>
      </c>
      <c r="S123" s="82">
        <v>1952</v>
      </c>
      <c r="T123" s="82">
        <v>1953</v>
      </c>
      <c r="U123" s="82">
        <v>1954</v>
      </c>
      <c r="V123" s="82">
        <v>1955</v>
      </c>
      <c r="W123" s="82">
        <v>1956</v>
      </c>
      <c r="X123" s="82">
        <v>1957</v>
      </c>
      <c r="Y123" s="82">
        <v>1958</v>
      </c>
      <c r="Z123" s="82">
        <v>1959</v>
      </c>
      <c r="AA123" s="82">
        <v>1960</v>
      </c>
      <c r="AB123" s="82">
        <v>1961</v>
      </c>
      <c r="AC123" s="82">
        <v>1962</v>
      </c>
      <c r="AD123" s="82">
        <v>1963</v>
      </c>
      <c r="AE123" s="82">
        <v>1964</v>
      </c>
      <c r="AF123" s="82">
        <v>1965</v>
      </c>
      <c r="AG123" s="82">
        <v>1966</v>
      </c>
      <c r="AH123" s="82">
        <v>1967</v>
      </c>
      <c r="AI123" s="82">
        <v>1968</v>
      </c>
      <c r="AJ123" s="82">
        <v>1969</v>
      </c>
      <c r="AK123" s="82">
        <v>1970</v>
      </c>
      <c r="AL123" s="82">
        <v>1971</v>
      </c>
      <c r="AM123" s="82">
        <v>1972</v>
      </c>
      <c r="AN123" s="82">
        <v>1973</v>
      </c>
      <c r="AO123" s="82">
        <v>1974</v>
      </c>
      <c r="AP123" s="82">
        <v>1975</v>
      </c>
      <c r="AQ123" s="82">
        <v>1976</v>
      </c>
      <c r="AR123" s="82">
        <v>1977</v>
      </c>
      <c r="AS123" s="82">
        <v>1978</v>
      </c>
      <c r="AT123" s="82">
        <v>1979</v>
      </c>
      <c r="AU123" s="82">
        <v>1980</v>
      </c>
      <c r="AV123" s="82">
        <v>1981</v>
      </c>
      <c r="AW123" s="82">
        <v>1982</v>
      </c>
      <c r="AX123" s="82">
        <v>1983</v>
      </c>
      <c r="AY123" s="82">
        <v>1984</v>
      </c>
      <c r="AZ123" s="82">
        <v>1985</v>
      </c>
      <c r="BA123" s="82">
        <v>1986</v>
      </c>
      <c r="BB123" s="82">
        <v>1987</v>
      </c>
      <c r="BC123" s="82">
        <v>1988</v>
      </c>
      <c r="BD123" s="82">
        <v>1989</v>
      </c>
      <c r="BE123" s="82">
        <v>1990</v>
      </c>
      <c r="BF123" s="82">
        <v>1991</v>
      </c>
      <c r="BG123" s="83">
        <v>1992</v>
      </c>
      <c r="BH123" s="83">
        <v>1993</v>
      </c>
      <c r="BI123" s="83" t="s">
        <v>512</v>
      </c>
      <c r="BJ123" s="83">
        <v>1995</v>
      </c>
      <c r="BK123" s="83">
        <v>1996</v>
      </c>
      <c r="BL123" s="83" t="s">
        <v>513</v>
      </c>
      <c r="BM123" s="83" t="s">
        <v>514</v>
      </c>
      <c r="BN123" s="84" t="s">
        <v>515</v>
      </c>
      <c r="BO123" s="83" t="s">
        <v>516</v>
      </c>
      <c r="BP123" s="83" t="s">
        <v>517</v>
      </c>
      <c r="BQ123" s="83" t="s">
        <v>518</v>
      </c>
      <c r="BR123" s="83" t="s">
        <v>519</v>
      </c>
      <c r="BS123" s="83" t="s">
        <v>520</v>
      </c>
      <c r="BT123" s="83" t="s">
        <v>521</v>
      </c>
      <c r="BU123" s="83" t="s">
        <v>522</v>
      </c>
      <c r="BV123" s="83" t="s">
        <v>523</v>
      </c>
      <c r="BW123" s="83" t="s">
        <v>524</v>
      </c>
      <c r="BX123" s="83" t="s">
        <v>525</v>
      </c>
      <c r="BY123" s="83" t="s">
        <v>526</v>
      </c>
      <c r="BZ123" s="83" t="s">
        <v>527</v>
      </c>
      <c r="CA123" s="83" t="s">
        <v>528</v>
      </c>
      <c r="CB123" s="83" t="s">
        <v>529</v>
      </c>
      <c r="CC123" s="81"/>
      <c r="CD123" s="85"/>
    </row>
    <row r="124" spans="1:82" x14ac:dyDescent="0.25">
      <c r="A124" s="86"/>
      <c r="B124" s="86"/>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3"/>
      <c r="BH124" s="83"/>
      <c r="BI124" s="83"/>
      <c r="BJ124" s="83"/>
      <c r="BK124" s="83"/>
      <c r="BL124" s="83"/>
      <c r="BM124" s="83"/>
      <c r="BN124" s="83"/>
      <c r="BO124" s="83"/>
      <c r="BP124" s="83"/>
      <c r="BQ124" s="83"/>
      <c r="BR124" s="83"/>
      <c r="BS124" s="83"/>
      <c r="BT124" s="83"/>
      <c r="BU124" s="83"/>
      <c r="BV124" s="83"/>
      <c r="BW124" s="83"/>
      <c r="BX124" s="83"/>
      <c r="BY124" s="83"/>
      <c r="BZ124" s="83"/>
      <c r="CA124" s="83"/>
      <c r="CB124" s="83"/>
      <c r="CC124" s="81"/>
      <c r="CD124" s="85"/>
    </row>
    <row r="125" spans="1:82" x14ac:dyDescent="0.25">
      <c r="A125" s="76" t="s">
        <v>497</v>
      </c>
      <c r="B125" s="87" t="s">
        <v>420</v>
      </c>
      <c r="C125" s="88">
        <v>167</v>
      </c>
      <c r="D125" s="88">
        <v>197</v>
      </c>
      <c r="E125" s="88">
        <v>209</v>
      </c>
      <c r="F125" s="88">
        <v>200</v>
      </c>
      <c r="G125" s="88">
        <v>210</v>
      </c>
      <c r="H125" s="89" t="s">
        <v>420</v>
      </c>
      <c r="I125" s="89" t="s">
        <v>420</v>
      </c>
      <c r="J125" s="89" t="s">
        <v>420</v>
      </c>
      <c r="K125" s="89" t="s">
        <v>420</v>
      </c>
      <c r="L125" s="88">
        <v>269</v>
      </c>
      <c r="M125" s="88">
        <v>383</v>
      </c>
      <c r="N125" s="88">
        <v>581</v>
      </c>
      <c r="O125" s="88">
        <v>707</v>
      </c>
      <c r="P125" s="88">
        <v>733</v>
      </c>
      <c r="Q125" s="88">
        <v>747</v>
      </c>
      <c r="R125" s="88">
        <v>742</v>
      </c>
      <c r="S125" s="88">
        <v>757</v>
      </c>
      <c r="T125" s="88">
        <v>789</v>
      </c>
      <c r="U125" s="88">
        <v>739</v>
      </c>
      <c r="V125" s="88">
        <v>714</v>
      </c>
      <c r="W125" s="88">
        <v>734</v>
      </c>
      <c r="X125" s="88">
        <v>775</v>
      </c>
      <c r="Y125" s="88">
        <v>852</v>
      </c>
      <c r="Z125" s="88">
        <v>954</v>
      </c>
      <c r="AA125" s="88">
        <v>1028</v>
      </c>
      <c r="AB125" s="88">
        <v>1119</v>
      </c>
      <c r="AC125" s="88">
        <v>1355</v>
      </c>
      <c r="AD125" s="88">
        <v>1516</v>
      </c>
      <c r="AE125" s="88">
        <v>1524</v>
      </c>
      <c r="AF125" s="88">
        <v>1937</v>
      </c>
      <c r="AG125" s="88">
        <v>2135</v>
      </c>
      <c r="AH125" s="88">
        <v>2420</v>
      </c>
      <c r="AI125" s="88">
        <v>4652</v>
      </c>
      <c r="AJ125" s="88">
        <v>5105</v>
      </c>
      <c r="AK125" s="88">
        <v>6196</v>
      </c>
      <c r="AL125" s="88">
        <v>8622</v>
      </c>
      <c r="AM125" s="88">
        <v>9288</v>
      </c>
      <c r="AN125" s="88">
        <v>2737</v>
      </c>
      <c r="AO125" s="88">
        <v>2747</v>
      </c>
      <c r="AP125" s="88">
        <v>3707</v>
      </c>
      <c r="AQ125" s="88">
        <v>6541</v>
      </c>
      <c r="AR125" s="88">
        <v>8380</v>
      </c>
      <c r="AS125" s="88">
        <v>14113</v>
      </c>
      <c r="AT125" s="88">
        <v>17211</v>
      </c>
      <c r="AU125" s="88">
        <v>29195</v>
      </c>
      <c r="AV125" s="88">
        <v>37868</v>
      </c>
      <c r="AW125" s="88">
        <v>47317</v>
      </c>
      <c r="AX125" s="88">
        <v>55538</v>
      </c>
      <c r="AY125" s="88">
        <v>53974</v>
      </c>
      <c r="AZ125" s="88">
        <v>70274</v>
      </c>
      <c r="BA125" s="88">
        <v>88591</v>
      </c>
      <c r="BB125" s="88">
        <v>118835</v>
      </c>
      <c r="BC125" s="88">
        <v>133051</v>
      </c>
      <c r="BD125" s="88">
        <v>158777</v>
      </c>
      <c r="BE125" s="88">
        <v>196197</v>
      </c>
      <c r="BF125" s="88">
        <v>236121</v>
      </c>
      <c r="BG125" s="88">
        <v>287494</v>
      </c>
      <c r="BH125" s="88">
        <v>348394</v>
      </c>
      <c r="BI125" s="88">
        <v>405850</v>
      </c>
      <c r="BJ125" s="88">
        <v>460734</v>
      </c>
      <c r="BK125" s="88">
        <v>534517</v>
      </c>
      <c r="BL125" s="88">
        <v>636673</v>
      </c>
      <c r="BM125" s="88">
        <v>912275</v>
      </c>
      <c r="BN125" s="88">
        <v>1002756</v>
      </c>
      <c r="BO125" s="88">
        <v>1023363</v>
      </c>
      <c r="BP125" s="88">
        <v>979146</v>
      </c>
      <c r="BQ125" s="88">
        <v>955065</v>
      </c>
      <c r="BR125" s="88">
        <v>1011645</v>
      </c>
      <c r="BS125" s="88">
        <v>1061640</v>
      </c>
      <c r="BT125" s="88">
        <v>1066799</v>
      </c>
      <c r="BU125" s="88">
        <v>1176393</v>
      </c>
      <c r="BV125" s="88">
        <v>1461374</v>
      </c>
      <c r="BW125" s="88">
        <v>1560332</v>
      </c>
      <c r="BX125" s="88">
        <v>2149398</v>
      </c>
      <c r="BY125" s="88">
        <v>2344984</v>
      </c>
      <c r="BZ125" s="88">
        <v>2488032</v>
      </c>
      <c r="CA125" s="88">
        <v>2781097</v>
      </c>
      <c r="CB125" s="88">
        <v>3032818</v>
      </c>
      <c r="CC125" s="81"/>
      <c r="CD125" s="90"/>
    </row>
    <row r="126" spans="1:82" x14ac:dyDescent="0.25">
      <c r="A126" s="75" t="s">
        <v>419</v>
      </c>
      <c r="B126" s="91">
        <v>0</v>
      </c>
      <c r="C126" s="92">
        <v>167</v>
      </c>
      <c r="D126" s="92">
        <v>197</v>
      </c>
      <c r="E126" s="92">
        <v>209</v>
      </c>
      <c r="F126" s="92">
        <v>200</v>
      </c>
      <c r="G126" s="92">
        <v>210</v>
      </c>
      <c r="H126" s="89"/>
      <c r="I126" s="89"/>
      <c r="J126" s="89"/>
      <c r="K126" s="89"/>
      <c r="L126" s="92">
        <v>269</v>
      </c>
      <c r="M126" s="92">
        <v>383</v>
      </c>
      <c r="N126" s="92">
        <v>581</v>
      </c>
      <c r="O126" s="92">
        <v>707</v>
      </c>
      <c r="P126" s="92">
        <v>733</v>
      </c>
      <c r="Q126" s="92">
        <v>747</v>
      </c>
      <c r="R126" s="92">
        <v>742</v>
      </c>
      <c r="S126" s="92">
        <v>757</v>
      </c>
      <c r="T126" s="92">
        <v>789</v>
      </c>
      <c r="U126" s="92">
        <v>739</v>
      </c>
      <c r="V126" s="92">
        <v>714</v>
      </c>
      <c r="W126" s="92">
        <v>734</v>
      </c>
      <c r="X126" s="92">
        <v>775</v>
      </c>
      <c r="Y126" s="92">
        <v>852</v>
      </c>
      <c r="Z126" s="92">
        <v>954</v>
      </c>
      <c r="AA126" s="92">
        <v>1028</v>
      </c>
      <c r="AB126" s="92">
        <v>1119</v>
      </c>
      <c r="AC126" s="92">
        <v>1355</v>
      </c>
      <c r="AD126" s="92">
        <v>1516</v>
      </c>
      <c r="AE126" s="92">
        <v>1524</v>
      </c>
      <c r="AF126" s="92">
        <v>1937</v>
      </c>
      <c r="AG126" s="92">
        <v>2135</v>
      </c>
      <c r="AH126" s="92">
        <v>2420</v>
      </c>
      <c r="AI126" s="92">
        <v>4652</v>
      </c>
      <c r="AJ126" s="92">
        <v>5105</v>
      </c>
      <c r="AK126" s="92">
        <v>6196</v>
      </c>
      <c r="AL126" s="92">
        <v>8622</v>
      </c>
      <c r="AM126" s="92">
        <v>8992</v>
      </c>
      <c r="AN126" s="92">
        <v>2548</v>
      </c>
      <c r="AO126" s="92">
        <v>2584</v>
      </c>
      <c r="AP126" s="92">
        <v>3665</v>
      </c>
      <c r="AQ126" s="92">
        <v>5833</v>
      </c>
      <c r="AR126" s="92">
        <v>7392</v>
      </c>
      <c r="AS126" s="92">
        <v>10264</v>
      </c>
      <c r="AT126" s="92">
        <v>14260</v>
      </c>
      <c r="AU126" s="92">
        <v>25528</v>
      </c>
      <c r="AV126" s="92">
        <v>31612</v>
      </c>
      <c r="AW126" s="92">
        <v>41568</v>
      </c>
      <c r="AX126" s="92">
        <v>45687</v>
      </c>
      <c r="AY126" s="92">
        <v>50590</v>
      </c>
      <c r="AZ126" s="92">
        <v>68193</v>
      </c>
      <c r="BA126" s="92">
        <v>84715</v>
      </c>
      <c r="BB126" s="92">
        <v>113089</v>
      </c>
      <c r="BC126" s="92">
        <v>127089</v>
      </c>
      <c r="BD126" s="92">
        <v>149152</v>
      </c>
      <c r="BE126" s="92">
        <v>192323</v>
      </c>
      <c r="BF126" s="92">
        <v>225333</v>
      </c>
      <c r="BG126" s="92">
        <v>274948</v>
      </c>
      <c r="BH126" s="92">
        <v>335421</v>
      </c>
      <c r="BI126" s="92">
        <v>381233</v>
      </c>
      <c r="BJ126" s="92">
        <v>428547</v>
      </c>
      <c r="BK126" s="92">
        <v>493802</v>
      </c>
      <c r="BL126" s="92">
        <v>588475</v>
      </c>
      <c r="BM126" s="92">
        <v>701239</v>
      </c>
      <c r="BN126" s="92">
        <v>755115</v>
      </c>
      <c r="BO126" s="92">
        <v>856680</v>
      </c>
      <c r="BP126" s="92">
        <v>877427</v>
      </c>
      <c r="BQ126" s="92">
        <v>891632</v>
      </c>
      <c r="BR126" s="92">
        <v>929625</v>
      </c>
      <c r="BS126" s="92">
        <v>969300</v>
      </c>
      <c r="BT126" s="92">
        <v>971200</v>
      </c>
      <c r="BU126" s="92">
        <v>1045500</v>
      </c>
      <c r="BV126" s="92">
        <v>1204900</v>
      </c>
      <c r="BW126" s="92">
        <v>1460800</v>
      </c>
      <c r="BX126" s="92">
        <v>1999200</v>
      </c>
      <c r="BY126" s="92">
        <v>2128000</v>
      </c>
      <c r="BZ126" s="92">
        <v>2301600</v>
      </c>
      <c r="CA126" s="92">
        <v>2587800</v>
      </c>
      <c r="CB126" s="92">
        <v>2754200</v>
      </c>
      <c r="CC126" s="81"/>
      <c r="CD126" s="85"/>
    </row>
    <row r="127" spans="1:82" x14ac:dyDescent="0.25">
      <c r="A127" s="75" t="s">
        <v>498</v>
      </c>
      <c r="B127" s="75"/>
      <c r="C127" s="92"/>
      <c r="D127" s="92"/>
      <c r="E127" s="92"/>
      <c r="F127" s="92"/>
      <c r="G127" s="92"/>
      <c r="H127" s="89"/>
      <c r="I127" s="89"/>
      <c r="J127" s="89"/>
      <c r="K127" s="89"/>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v>0</v>
      </c>
      <c r="BJ127" s="92">
        <v>0</v>
      </c>
      <c r="BK127" s="92">
        <v>0</v>
      </c>
      <c r="BL127" s="92">
        <v>0</v>
      </c>
      <c r="BM127" s="92">
        <v>0</v>
      </c>
      <c r="BN127" s="92">
        <v>151</v>
      </c>
      <c r="BO127" s="92">
        <v>142</v>
      </c>
      <c r="BP127" s="92">
        <v>145</v>
      </c>
      <c r="BQ127" s="92">
        <v>179</v>
      </c>
      <c r="BR127" s="92">
        <v>217</v>
      </c>
      <c r="BS127" s="92">
        <v>228</v>
      </c>
      <c r="BT127" s="92">
        <v>266</v>
      </c>
      <c r="BU127" s="92">
        <v>330</v>
      </c>
      <c r="BV127" s="92">
        <v>436</v>
      </c>
      <c r="BW127" s="92">
        <v>448</v>
      </c>
      <c r="BX127" s="92">
        <v>572</v>
      </c>
      <c r="BY127" s="92">
        <v>732</v>
      </c>
      <c r="BZ127" s="92">
        <v>817</v>
      </c>
      <c r="CA127" s="92">
        <v>862</v>
      </c>
      <c r="CB127" s="92">
        <v>622</v>
      </c>
      <c r="CC127" s="81"/>
      <c r="CD127" s="85"/>
    </row>
    <row r="128" spans="1:82" x14ac:dyDescent="0.25">
      <c r="A128" s="75" t="s">
        <v>499</v>
      </c>
      <c r="B128" s="75"/>
      <c r="C128" s="92"/>
      <c r="D128" s="92"/>
      <c r="E128" s="92"/>
      <c r="F128" s="92"/>
      <c r="G128" s="92"/>
      <c r="H128" s="89"/>
      <c r="I128" s="89"/>
      <c r="J128" s="89"/>
      <c r="K128" s="89"/>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81"/>
      <c r="CD128" s="85"/>
    </row>
    <row r="129" spans="1:82" x14ac:dyDescent="0.25">
      <c r="A129" s="75" t="s">
        <v>500</v>
      </c>
      <c r="B129" s="75"/>
      <c r="C129" s="92"/>
      <c r="D129" s="92"/>
      <c r="E129" s="92"/>
      <c r="F129" s="92"/>
      <c r="G129" s="92"/>
      <c r="H129" s="89"/>
      <c r="I129" s="89"/>
      <c r="J129" s="89"/>
      <c r="K129" s="89"/>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81"/>
      <c r="CD129" s="85"/>
    </row>
    <row r="130" spans="1:82" x14ac:dyDescent="0.25">
      <c r="A130" s="75" t="s">
        <v>501</v>
      </c>
      <c r="B130" s="75"/>
      <c r="C130" s="92"/>
      <c r="D130" s="92"/>
      <c r="E130" s="92"/>
      <c r="F130" s="92"/>
      <c r="G130" s="92"/>
      <c r="H130" s="89"/>
      <c r="I130" s="89"/>
      <c r="J130" s="89"/>
      <c r="K130" s="89"/>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81"/>
      <c r="CD130" s="85"/>
    </row>
    <row r="131" spans="1:82" x14ac:dyDescent="0.25">
      <c r="A131" s="75" t="s">
        <v>502</v>
      </c>
      <c r="B131" s="75">
        <v>0</v>
      </c>
      <c r="C131" s="92">
        <v>167</v>
      </c>
      <c r="D131" s="92">
        <v>197</v>
      </c>
      <c r="E131" s="92">
        <v>209</v>
      </c>
      <c r="F131" s="92">
        <v>200</v>
      </c>
      <c r="G131" s="92">
        <v>210</v>
      </c>
      <c r="H131" s="89"/>
      <c r="I131" s="89"/>
      <c r="J131" s="89"/>
      <c r="K131" s="89"/>
      <c r="L131" s="92">
        <v>269</v>
      </c>
      <c r="M131" s="92">
        <v>383</v>
      </c>
      <c r="N131" s="92">
        <v>581</v>
      </c>
      <c r="O131" s="92">
        <v>707</v>
      </c>
      <c r="P131" s="92">
        <v>733</v>
      </c>
      <c r="Q131" s="92">
        <v>747</v>
      </c>
      <c r="R131" s="92">
        <v>742</v>
      </c>
      <c r="S131" s="92">
        <v>757</v>
      </c>
      <c r="T131" s="92">
        <v>789</v>
      </c>
      <c r="U131" s="92">
        <v>739</v>
      </c>
      <c r="V131" s="92">
        <v>714</v>
      </c>
      <c r="W131" s="92">
        <v>734</v>
      </c>
      <c r="X131" s="92">
        <v>775</v>
      </c>
      <c r="Y131" s="92">
        <v>852</v>
      </c>
      <c r="Z131" s="92">
        <v>954</v>
      </c>
      <c r="AA131" s="92">
        <v>1028</v>
      </c>
      <c r="AB131" s="92">
        <v>1119</v>
      </c>
      <c r="AC131" s="92">
        <v>1355</v>
      </c>
      <c r="AD131" s="92">
        <v>1516</v>
      </c>
      <c r="AE131" s="92">
        <v>1524</v>
      </c>
      <c r="AF131" s="92">
        <v>1937</v>
      </c>
      <c r="AG131" s="92">
        <v>2135</v>
      </c>
      <c r="AH131" s="92">
        <v>2420</v>
      </c>
      <c r="AI131" s="92">
        <v>4652</v>
      </c>
      <c r="AJ131" s="92">
        <v>5105</v>
      </c>
      <c r="AK131" s="92">
        <v>6196</v>
      </c>
      <c r="AL131" s="92">
        <v>8622</v>
      </c>
      <c r="AM131" s="92">
        <v>8992</v>
      </c>
      <c r="AN131" s="92">
        <v>2548</v>
      </c>
      <c r="AO131" s="92">
        <v>2584</v>
      </c>
      <c r="AP131" s="92">
        <v>3665</v>
      </c>
      <c r="AQ131" s="92">
        <v>5833</v>
      </c>
      <c r="AR131" s="92">
        <v>7392</v>
      </c>
      <c r="AS131" s="92">
        <v>10264</v>
      </c>
      <c r="AT131" s="92">
        <v>14260</v>
      </c>
      <c r="AU131" s="92">
        <v>25528</v>
      </c>
      <c r="AV131" s="92">
        <v>31612</v>
      </c>
      <c r="AW131" s="92">
        <v>41568</v>
      </c>
      <c r="AX131" s="92">
        <v>45687</v>
      </c>
      <c r="AY131" s="92">
        <v>50590</v>
      </c>
      <c r="AZ131" s="92">
        <v>68193</v>
      </c>
      <c r="BA131" s="92">
        <v>84715</v>
      </c>
      <c r="BB131" s="92">
        <v>113089</v>
      </c>
      <c r="BC131" s="92">
        <v>127089</v>
      </c>
      <c r="BD131" s="92">
        <v>149152</v>
      </c>
      <c r="BE131" s="92">
        <v>192323</v>
      </c>
      <c r="BF131" s="92">
        <v>225333</v>
      </c>
      <c r="BG131" s="92">
        <v>274948</v>
      </c>
      <c r="BH131" s="92">
        <v>335421</v>
      </c>
      <c r="BI131" s="92">
        <v>381233</v>
      </c>
      <c r="BJ131" s="92">
        <v>428547</v>
      </c>
      <c r="BK131" s="92">
        <v>493802</v>
      </c>
      <c r="BL131" s="92">
        <v>588475</v>
      </c>
      <c r="BM131" s="92">
        <v>701239</v>
      </c>
      <c r="BN131" s="92">
        <v>754964</v>
      </c>
      <c r="BO131" s="92">
        <v>856538</v>
      </c>
      <c r="BP131" s="92">
        <v>877282</v>
      </c>
      <c r="BQ131" s="92">
        <v>891453</v>
      </c>
      <c r="BR131" s="92">
        <v>929408</v>
      </c>
      <c r="BS131" s="92">
        <v>969072</v>
      </c>
      <c r="BT131" s="92">
        <v>970934</v>
      </c>
      <c r="BU131" s="92">
        <v>1045170</v>
      </c>
      <c r="BV131" s="92">
        <v>1204464</v>
      </c>
      <c r="BW131" s="92">
        <v>1460352</v>
      </c>
      <c r="BX131" s="92">
        <v>1998628</v>
      </c>
      <c r="BY131" s="92">
        <v>2127268</v>
      </c>
      <c r="BZ131" s="92">
        <v>2300783</v>
      </c>
      <c r="CA131" s="92">
        <v>2586938</v>
      </c>
      <c r="CB131" s="92">
        <v>2753578</v>
      </c>
      <c r="CC131" s="81"/>
      <c r="CD131" s="85"/>
    </row>
    <row r="132" spans="1:82" x14ac:dyDescent="0.25">
      <c r="A132" s="75" t="s">
        <v>503</v>
      </c>
      <c r="B132" s="91">
        <v>0</v>
      </c>
      <c r="C132" s="92">
        <v>0</v>
      </c>
      <c r="D132" s="92">
        <v>0</v>
      </c>
      <c r="E132" s="92">
        <v>0</v>
      </c>
      <c r="F132" s="92">
        <v>0</v>
      </c>
      <c r="G132" s="92">
        <v>0</v>
      </c>
      <c r="H132" s="89"/>
      <c r="I132" s="89"/>
      <c r="J132" s="89"/>
      <c r="K132" s="89"/>
      <c r="L132" s="92">
        <v>0</v>
      </c>
      <c r="M132" s="92">
        <v>0</v>
      </c>
      <c r="N132" s="92">
        <v>0</v>
      </c>
      <c r="O132" s="92">
        <v>0</v>
      </c>
      <c r="P132" s="92">
        <v>0</v>
      </c>
      <c r="Q132" s="92">
        <v>0</v>
      </c>
      <c r="R132" s="92">
        <v>0</v>
      </c>
      <c r="S132" s="92">
        <v>0</v>
      </c>
      <c r="T132" s="92">
        <v>0</v>
      </c>
      <c r="U132" s="92">
        <v>0</v>
      </c>
      <c r="V132" s="92">
        <v>0</v>
      </c>
      <c r="W132" s="92">
        <v>0</v>
      </c>
      <c r="X132" s="92">
        <v>0</v>
      </c>
      <c r="Y132" s="92">
        <v>0</v>
      </c>
      <c r="Z132" s="92">
        <v>0</v>
      </c>
      <c r="AA132" s="92">
        <v>0</v>
      </c>
      <c r="AB132" s="92">
        <v>0</v>
      </c>
      <c r="AC132" s="92">
        <v>0</v>
      </c>
      <c r="AD132" s="92">
        <v>0</v>
      </c>
      <c r="AE132" s="92">
        <v>0</v>
      </c>
      <c r="AF132" s="92">
        <v>0</v>
      </c>
      <c r="AG132" s="92">
        <v>0</v>
      </c>
      <c r="AH132" s="92">
        <v>0</v>
      </c>
      <c r="AI132" s="92">
        <v>0</v>
      </c>
      <c r="AJ132" s="92">
        <v>0</v>
      </c>
      <c r="AK132" s="92">
        <v>0</v>
      </c>
      <c r="AL132" s="92">
        <v>0</v>
      </c>
      <c r="AM132" s="92">
        <v>296</v>
      </c>
      <c r="AN132" s="92">
        <v>189</v>
      </c>
      <c r="AO132" s="92">
        <v>163</v>
      </c>
      <c r="AP132" s="92">
        <v>42</v>
      </c>
      <c r="AQ132" s="92">
        <v>708</v>
      </c>
      <c r="AR132" s="92">
        <v>988</v>
      </c>
      <c r="AS132" s="92">
        <v>3849</v>
      </c>
      <c r="AT132" s="92">
        <v>2951</v>
      </c>
      <c r="AU132" s="92">
        <v>3667</v>
      </c>
      <c r="AV132" s="92">
        <v>6256</v>
      </c>
      <c r="AW132" s="92">
        <v>5749</v>
      </c>
      <c r="AX132" s="92">
        <v>9851</v>
      </c>
      <c r="AY132" s="92">
        <v>3384</v>
      </c>
      <c r="AZ132" s="92">
        <v>2081</v>
      </c>
      <c r="BA132" s="92">
        <v>3876</v>
      </c>
      <c r="BB132" s="92">
        <v>5746</v>
      </c>
      <c r="BC132" s="92">
        <v>5962</v>
      </c>
      <c r="BD132" s="92">
        <v>9625</v>
      </c>
      <c r="BE132" s="92">
        <v>3874</v>
      </c>
      <c r="BF132" s="92">
        <v>10788</v>
      </c>
      <c r="BG132" s="92">
        <v>12546</v>
      </c>
      <c r="BH132" s="92">
        <v>12973</v>
      </c>
      <c r="BI132" s="92">
        <v>24617</v>
      </c>
      <c r="BJ132" s="92">
        <v>32187</v>
      </c>
      <c r="BK132" s="92">
        <v>40715</v>
      </c>
      <c r="BL132" s="92">
        <v>48198</v>
      </c>
      <c r="BM132" s="92">
        <v>211036</v>
      </c>
      <c r="BN132" s="92">
        <v>247641</v>
      </c>
      <c r="BO132" s="92">
        <v>166683</v>
      </c>
      <c r="BP132" s="92">
        <v>101719</v>
      </c>
      <c r="BQ132" s="92">
        <v>63433</v>
      </c>
      <c r="BR132" s="92">
        <v>82020</v>
      </c>
      <c r="BS132" s="92">
        <v>92340</v>
      </c>
      <c r="BT132" s="92">
        <v>95599</v>
      </c>
      <c r="BU132" s="92">
        <v>130893</v>
      </c>
      <c r="BV132" s="92">
        <v>256474</v>
      </c>
      <c r="BW132" s="92">
        <v>99532</v>
      </c>
      <c r="BX132" s="92">
        <v>150198</v>
      </c>
      <c r="BY132" s="92">
        <v>216984</v>
      </c>
      <c r="BZ132" s="92">
        <v>186432</v>
      </c>
      <c r="CA132" s="92">
        <v>193297</v>
      </c>
      <c r="CB132" s="92">
        <v>278618</v>
      </c>
      <c r="CC132" s="81"/>
      <c r="CD132" s="85"/>
    </row>
    <row r="133" spans="1:82" x14ac:dyDescent="0.25">
      <c r="A133" s="75" t="s">
        <v>530</v>
      </c>
      <c r="B133" s="75"/>
      <c r="C133" s="92"/>
      <c r="D133" s="92"/>
      <c r="E133" s="92"/>
      <c r="F133" s="92"/>
      <c r="G133" s="92"/>
      <c r="H133" s="89"/>
      <c r="I133" s="89"/>
      <c r="J133" s="89"/>
      <c r="K133" s="89"/>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81"/>
      <c r="CD133" s="85"/>
    </row>
    <row r="134" spans="1:82" x14ac:dyDescent="0.25">
      <c r="A134" s="75" t="s">
        <v>531</v>
      </c>
      <c r="B134" s="75"/>
      <c r="C134" s="92"/>
      <c r="D134" s="92"/>
      <c r="E134" s="92"/>
      <c r="F134" s="92"/>
      <c r="G134" s="92"/>
      <c r="H134" s="89"/>
      <c r="I134" s="89"/>
      <c r="J134" s="89"/>
      <c r="K134" s="89"/>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81"/>
      <c r="CD134" s="85"/>
    </row>
    <row r="135" spans="1:82" x14ac:dyDescent="0.25">
      <c r="A135" s="75" t="s">
        <v>505</v>
      </c>
      <c r="B135" s="75"/>
      <c r="C135" s="92"/>
      <c r="D135" s="92"/>
      <c r="E135" s="92"/>
      <c r="F135" s="92"/>
      <c r="G135" s="92"/>
      <c r="H135" s="89"/>
      <c r="I135" s="89"/>
      <c r="J135" s="89"/>
      <c r="K135" s="89"/>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81"/>
      <c r="CD135" s="85"/>
    </row>
    <row r="136" spans="1:82" x14ac:dyDescent="0.25">
      <c r="A136" s="75" t="s">
        <v>502</v>
      </c>
      <c r="B136" s="75">
        <v>0</v>
      </c>
      <c r="C136" s="92">
        <v>0</v>
      </c>
      <c r="D136" s="92">
        <v>0</v>
      </c>
      <c r="E136" s="92">
        <v>0</v>
      </c>
      <c r="F136" s="92">
        <v>0</v>
      </c>
      <c r="G136" s="92">
        <v>0</v>
      </c>
      <c r="H136" s="89"/>
      <c r="I136" s="89"/>
      <c r="J136" s="89"/>
      <c r="K136" s="89"/>
      <c r="L136" s="92">
        <v>0</v>
      </c>
      <c r="M136" s="92">
        <v>0</v>
      </c>
      <c r="N136" s="92">
        <v>0</v>
      </c>
      <c r="O136" s="92">
        <v>0</v>
      </c>
      <c r="P136" s="92">
        <v>0</v>
      </c>
      <c r="Q136" s="92">
        <v>0</v>
      </c>
      <c r="R136" s="92">
        <v>0</v>
      </c>
      <c r="S136" s="92">
        <v>0</v>
      </c>
      <c r="T136" s="92">
        <v>0</v>
      </c>
      <c r="U136" s="92">
        <v>0</v>
      </c>
      <c r="V136" s="92">
        <v>0</v>
      </c>
      <c r="W136" s="92">
        <v>0</v>
      </c>
      <c r="X136" s="92">
        <v>0</v>
      </c>
      <c r="Y136" s="92">
        <v>0</v>
      </c>
      <c r="Z136" s="92">
        <v>0</v>
      </c>
      <c r="AA136" s="92">
        <v>0</v>
      </c>
      <c r="AB136" s="92">
        <v>0</v>
      </c>
      <c r="AC136" s="92">
        <v>0</v>
      </c>
      <c r="AD136" s="92">
        <v>0</v>
      </c>
      <c r="AE136" s="92">
        <v>0</v>
      </c>
      <c r="AF136" s="92">
        <v>0</v>
      </c>
      <c r="AG136" s="92">
        <v>0</v>
      </c>
      <c r="AH136" s="92">
        <v>0</v>
      </c>
      <c r="AI136" s="92">
        <v>0</v>
      </c>
      <c r="AJ136" s="92">
        <v>0</v>
      </c>
      <c r="AK136" s="92">
        <v>0</v>
      </c>
      <c r="AL136" s="92">
        <v>0</v>
      </c>
      <c r="AM136" s="92">
        <v>296</v>
      </c>
      <c r="AN136" s="92">
        <v>189</v>
      </c>
      <c r="AO136" s="92">
        <v>163</v>
      </c>
      <c r="AP136" s="92">
        <v>42</v>
      </c>
      <c r="AQ136" s="92">
        <v>708</v>
      </c>
      <c r="AR136" s="92">
        <v>988</v>
      </c>
      <c r="AS136" s="92">
        <v>3849</v>
      </c>
      <c r="AT136" s="92">
        <v>2951</v>
      </c>
      <c r="AU136" s="92">
        <v>3667</v>
      </c>
      <c r="AV136" s="92">
        <v>6256</v>
      </c>
      <c r="AW136" s="92">
        <v>5749</v>
      </c>
      <c r="AX136" s="92">
        <v>9851</v>
      </c>
      <c r="AY136" s="92">
        <v>3384</v>
      </c>
      <c r="AZ136" s="92">
        <v>2081</v>
      </c>
      <c r="BA136" s="92">
        <v>3876</v>
      </c>
      <c r="BB136" s="92">
        <v>5746</v>
      </c>
      <c r="BC136" s="92">
        <v>5962</v>
      </c>
      <c r="BD136" s="92">
        <v>9625</v>
      </c>
      <c r="BE136" s="92">
        <v>3874</v>
      </c>
      <c r="BF136" s="92">
        <v>10788</v>
      </c>
      <c r="BG136" s="92">
        <v>12546</v>
      </c>
      <c r="BH136" s="92">
        <v>12973</v>
      </c>
      <c r="BI136" s="92">
        <v>24617</v>
      </c>
      <c r="BJ136" s="92">
        <v>32187</v>
      </c>
      <c r="BK136" s="92">
        <v>40715</v>
      </c>
      <c r="BL136" s="92">
        <v>48198</v>
      </c>
      <c r="BM136" s="92">
        <v>211036</v>
      </c>
      <c r="BN136" s="92">
        <v>247641</v>
      </c>
      <c r="BO136" s="92">
        <v>166683</v>
      </c>
      <c r="BP136" s="92">
        <v>101719</v>
      </c>
      <c r="BQ136" s="92">
        <v>63433</v>
      </c>
      <c r="BR136" s="92">
        <v>82020</v>
      </c>
      <c r="BS136" s="92">
        <v>92340</v>
      </c>
      <c r="BT136" s="92">
        <v>95599</v>
      </c>
      <c r="BU136" s="92">
        <v>130893</v>
      </c>
      <c r="BV136" s="92">
        <v>256474</v>
      </c>
      <c r="BW136" s="92">
        <v>99532</v>
      </c>
      <c r="BX136" s="92">
        <v>150198</v>
      </c>
      <c r="BY136" s="92">
        <v>216984</v>
      </c>
      <c r="BZ136" s="92">
        <v>186432</v>
      </c>
      <c r="CA136" s="92">
        <v>193297</v>
      </c>
      <c r="CB136" s="92">
        <v>278618</v>
      </c>
      <c r="CC136" s="81"/>
      <c r="CD136" s="85"/>
    </row>
    <row r="137" spans="1:82" x14ac:dyDescent="0.25">
      <c r="A137" s="80"/>
      <c r="B137" s="80"/>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81"/>
      <c r="CD137" s="85"/>
    </row>
    <row r="138" spans="1:82" x14ac:dyDescent="0.25">
      <c r="A138" s="79" t="s">
        <v>506</v>
      </c>
      <c r="B138" s="87" t="s">
        <v>420</v>
      </c>
      <c r="C138" s="93">
        <v>167</v>
      </c>
      <c r="D138" s="93">
        <v>197</v>
      </c>
      <c r="E138" s="93">
        <v>209</v>
      </c>
      <c r="F138" s="93">
        <v>200</v>
      </c>
      <c r="G138" s="93">
        <v>210</v>
      </c>
      <c r="H138" s="89" t="s">
        <v>420</v>
      </c>
      <c r="I138" s="89" t="s">
        <v>420</v>
      </c>
      <c r="J138" s="89" t="s">
        <v>420</v>
      </c>
      <c r="K138" s="89" t="s">
        <v>420</v>
      </c>
      <c r="L138" s="88">
        <v>269</v>
      </c>
      <c r="M138" s="88">
        <v>383</v>
      </c>
      <c r="N138" s="88">
        <v>581</v>
      </c>
      <c r="O138" s="88">
        <v>707</v>
      </c>
      <c r="P138" s="88">
        <v>733</v>
      </c>
      <c r="Q138" s="88">
        <v>747</v>
      </c>
      <c r="R138" s="88">
        <v>742</v>
      </c>
      <c r="S138" s="88">
        <v>757</v>
      </c>
      <c r="T138" s="88">
        <v>789</v>
      </c>
      <c r="U138" s="88">
        <v>739</v>
      </c>
      <c r="V138" s="88">
        <v>714</v>
      </c>
      <c r="W138" s="88">
        <v>734</v>
      </c>
      <c r="X138" s="88">
        <v>775</v>
      </c>
      <c r="Y138" s="88">
        <v>852</v>
      </c>
      <c r="Z138" s="88">
        <v>954</v>
      </c>
      <c r="AA138" s="88">
        <v>1028</v>
      </c>
      <c r="AB138" s="88">
        <v>1119</v>
      </c>
      <c r="AC138" s="88">
        <v>1355</v>
      </c>
      <c r="AD138" s="88">
        <v>1516</v>
      </c>
      <c r="AE138" s="88">
        <v>1524</v>
      </c>
      <c r="AF138" s="88">
        <v>1937</v>
      </c>
      <c r="AG138" s="88">
        <v>2135</v>
      </c>
      <c r="AH138" s="88">
        <v>2420</v>
      </c>
      <c r="AI138" s="88">
        <v>4652</v>
      </c>
      <c r="AJ138" s="88">
        <v>5105</v>
      </c>
      <c r="AK138" s="88">
        <v>6196</v>
      </c>
      <c r="AL138" s="88">
        <v>8622</v>
      </c>
      <c r="AM138" s="88">
        <v>9288</v>
      </c>
      <c r="AN138" s="88">
        <v>2737</v>
      </c>
      <c r="AO138" s="88">
        <v>2747</v>
      </c>
      <c r="AP138" s="88">
        <v>3707</v>
      </c>
      <c r="AQ138" s="88">
        <v>6541</v>
      </c>
      <c r="AR138" s="88">
        <v>8380</v>
      </c>
      <c r="AS138" s="88">
        <v>14113</v>
      </c>
      <c r="AT138" s="88">
        <v>17211</v>
      </c>
      <c r="AU138" s="88">
        <v>29195</v>
      </c>
      <c r="AV138" s="88">
        <v>37868</v>
      </c>
      <c r="AW138" s="88">
        <v>47317</v>
      </c>
      <c r="AX138" s="88">
        <v>55538</v>
      </c>
      <c r="AY138" s="88">
        <v>53974</v>
      </c>
      <c r="AZ138" s="88">
        <v>70274</v>
      </c>
      <c r="BA138" s="88">
        <v>88591</v>
      </c>
      <c r="BB138" s="88">
        <v>118835</v>
      </c>
      <c r="BC138" s="88">
        <v>133051</v>
      </c>
      <c r="BD138" s="88">
        <v>158777</v>
      </c>
      <c r="BE138" s="88">
        <v>196197</v>
      </c>
      <c r="BF138" s="88">
        <v>236121</v>
      </c>
      <c r="BG138" s="88">
        <v>287494</v>
      </c>
      <c r="BH138" s="88">
        <v>348394</v>
      </c>
      <c r="BI138" s="88">
        <v>405850</v>
      </c>
      <c r="BJ138" s="88">
        <v>460734</v>
      </c>
      <c r="BK138" s="88">
        <v>534517</v>
      </c>
      <c r="BL138" s="88">
        <v>636673</v>
      </c>
      <c r="BM138" s="88">
        <v>912275</v>
      </c>
      <c r="BN138" s="88">
        <v>1002756</v>
      </c>
      <c r="BO138" s="88">
        <v>1023363</v>
      </c>
      <c r="BP138" s="88">
        <v>979146</v>
      </c>
      <c r="BQ138" s="88">
        <v>955065</v>
      </c>
      <c r="BR138" s="88">
        <v>1011645</v>
      </c>
      <c r="BS138" s="88">
        <v>1061640</v>
      </c>
      <c r="BT138" s="88">
        <v>1066799</v>
      </c>
      <c r="BU138" s="88">
        <v>1176393</v>
      </c>
      <c r="BV138" s="88">
        <v>1461374</v>
      </c>
      <c r="BW138" s="88">
        <v>1560332</v>
      </c>
      <c r="BX138" s="88">
        <v>2149398</v>
      </c>
      <c r="BY138" s="88">
        <v>2344984</v>
      </c>
      <c r="BZ138" s="88">
        <v>2488032</v>
      </c>
      <c r="CA138" s="88">
        <v>2781097</v>
      </c>
      <c r="CB138" s="88">
        <v>3032818</v>
      </c>
      <c r="CC138" s="81"/>
      <c r="CD138" s="90"/>
    </row>
    <row r="139" spans="1:82" x14ac:dyDescent="0.25">
      <c r="A139" s="75" t="s">
        <v>421</v>
      </c>
      <c r="B139" s="91"/>
      <c r="C139" s="89"/>
      <c r="D139" s="89"/>
      <c r="E139" s="89"/>
      <c r="F139" s="89"/>
      <c r="G139" s="89"/>
      <c r="H139" s="89"/>
      <c r="I139" s="89"/>
      <c r="J139" s="89"/>
      <c r="K139" s="89"/>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v>0</v>
      </c>
      <c r="BJ139" s="92">
        <v>0</v>
      </c>
      <c r="BK139" s="92">
        <v>0</v>
      </c>
      <c r="BL139" s="92">
        <v>0</v>
      </c>
      <c r="BM139" s="92">
        <v>0</v>
      </c>
      <c r="BN139" s="92">
        <v>0</v>
      </c>
      <c r="BO139" s="92">
        <v>0</v>
      </c>
      <c r="BP139" s="92">
        <v>0</v>
      </c>
      <c r="BQ139" s="92">
        <v>0</v>
      </c>
      <c r="BR139" s="92">
        <v>0</v>
      </c>
      <c r="BS139" s="92">
        <v>162100</v>
      </c>
      <c r="BT139" s="92">
        <v>163900</v>
      </c>
      <c r="BU139" s="92">
        <v>173600</v>
      </c>
      <c r="BV139" s="92">
        <v>180400</v>
      </c>
      <c r="BW139" s="92">
        <v>255200</v>
      </c>
      <c r="BX139" s="92">
        <v>219900</v>
      </c>
      <c r="BY139" s="92">
        <v>257400</v>
      </c>
      <c r="BZ139" s="92">
        <v>300900</v>
      </c>
      <c r="CA139" s="92">
        <v>326900</v>
      </c>
      <c r="CB139" s="92">
        <v>403200</v>
      </c>
      <c r="CC139" s="81"/>
      <c r="CD139" s="85"/>
    </row>
    <row r="140" spans="1:82" x14ac:dyDescent="0.25">
      <c r="A140" s="75" t="s">
        <v>507</v>
      </c>
      <c r="B140" s="94">
        <v>119</v>
      </c>
      <c r="C140" s="89">
        <v>153</v>
      </c>
      <c r="D140" s="89">
        <v>182</v>
      </c>
      <c r="E140" s="89">
        <v>191</v>
      </c>
      <c r="F140" s="89">
        <v>176</v>
      </c>
      <c r="G140" s="89">
        <v>182</v>
      </c>
      <c r="H140" s="89"/>
      <c r="I140" s="89"/>
      <c r="J140" s="89"/>
      <c r="K140" s="89"/>
      <c r="L140" s="92">
        <v>235</v>
      </c>
      <c r="M140" s="92">
        <v>397</v>
      </c>
      <c r="N140" s="92">
        <v>595</v>
      </c>
      <c r="O140" s="92">
        <v>709</v>
      </c>
      <c r="P140" s="92">
        <v>730</v>
      </c>
      <c r="Q140" s="92">
        <v>733</v>
      </c>
      <c r="R140" s="92">
        <v>736</v>
      </c>
      <c r="S140" s="92">
        <v>736</v>
      </c>
      <c r="T140" s="92">
        <v>736</v>
      </c>
      <c r="U140" s="92">
        <v>660</v>
      </c>
      <c r="V140" s="92">
        <v>660</v>
      </c>
      <c r="W140" s="92">
        <v>660</v>
      </c>
      <c r="X140" s="92">
        <v>683</v>
      </c>
      <c r="Y140" s="92">
        <v>700</v>
      </c>
      <c r="Z140" s="92">
        <v>763</v>
      </c>
      <c r="AA140" s="92">
        <v>839</v>
      </c>
      <c r="AB140" s="92">
        <v>877</v>
      </c>
      <c r="AC140" s="92">
        <v>970</v>
      </c>
      <c r="AD140" s="92">
        <v>1065</v>
      </c>
      <c r="AE140" s="92">
        <v>1223</v>
      </c>
      <c r="AF140" s="92">
        <v>1547</v>
      </c>
      <c r="AG140" s="92">
        <v>1628</v>
      </c>
      <c r="AH140" s="92">
        <v>2069</v>
      </c>
      <c r="AI140" s="92">
        <v>4452</v>
      </c>
      <c r="AJ140" s="92">
        <v>4842</v>
      </c>
      <c r="AK140" s="92">
        <v>5796</v>
      </c>
      <c r="AL140" s="92">
        <v>7562</v>
      </c>
      <c r="AM140" s="92">
        <v>8734</v>
      </c>
      <c r="AN140" s="92">
        <v>3358</v>
      </c>
      <c r="AO140" s="92">
        <v>3481</v>
      </c>
      <c r="AP140" s="92">
        <v>3978</v>
      </c>
      <c r="AQ140" s="92">
        <v>6972</v>
      </c>
      <c r="AR140" s="92">
        <v>7720</v>
      </c>
      <c r="AS140" s="92">
        <v>12263</v>
      </c>
      <c r="AT140" s="92">
        <v>14246</v>
      </c>
      <c r="AU140" s="92">
        <v>24627</v>
      </c>
      <c r="AV140" s="92">
        <v>29947</v>
      </c>
      <c r="AW140" s="92">
        <v>31759</v>
      </c>
      <c r="AX140" s="92">
        <v>30734</v>
      </c>
      <c r="AY140" s="92">
        <v>29258</v>
      </c>
      <c r="AZ140" s="92">
        <v>38840</v>
      </c>
      <c r="BA140" s="92">
        <v>49434</v>
      </c>
      <c r="BB140" s="92">
        <v>65311</v>
      </c>
      <c r="BC140" s="92">
        <v>75304</v>
      </c>
      <c r="BD140" s="92">
        <v>94330</v>
      </c>
      <c r="BE140" s="92">
        <v>113562</v>
      </c>
      <c r="BF140" s="92">
        <v>137469</v>
      </c>
      <c r="BG140" s="92">
        <v>180858</v>
      </c>
      <c r="BH140" s="92">
        <v>220776</v>
      </c>
      <c r="BI140" s="92">
        <v>280076</v>
      </c>
      <c r="BJ140" s="92">
        <v>300600</v>
      </c>
      <c r="BK140" s="92">
        <v>361655</v>
      </c>
      <c r="BL140" s="92">
        <v>446447</v>
      </c>
      <c r="BM140" s="92">
        <v>670030</v>
      </c>
      <c r="BN140" s="92">
        <v>711898</v>
      </c>
      <c r="BO140" s="92">
        <v>716264</v>
      </c>
      <c r="BP140" s="92">
        <v>676557</v>
      </c>
      <c r="BQ140" s="92">
        <v>627891</v>
      </c>
      <c r="BR140" s="92">
        <v>626766</v>
      </c>
      <c r="BS140" s="92">
        <v>476163</v>
      </c>
      <c r="BT140" s="92">
        <v>459753</v>
      </c>
      <c r="BU140" s="92">
        <v>495085</v>
      </c>
      <c r="BV140" s="92">
        <v>660077</v>
      </c>
      <c r="BW140" s="92">
        <v>824647</v>
      </c>
      <c r="BX140" s="92">
        <v>1376041</v>
      </c>
      <c r="BY140" s="92">
        <v>1496081</v>
      </c>
      <c r="BZ140" s="92">
        <v>1619218</v>
      </c>
      <c r="CA140" s="92">
        <v>1830313</v>
      </c>
      <c r="CB140" s="92">
        <v>1992110</v>
      </c>
      <c r="CC140" s="81"/>
      <c r="CD140" s="85"/>
    </row>
    <row r="141" spans="1:82" x14ac:dyDescent="0.25">
      <c r="A141" s="75" t="s">
        <v>422</v>
      </c>
      <c r="B141" s="94">
        <v>119</v>
      </c>
      <c r="C141" s="89">
        <v>153</v>
      </c>
      <c r="D141" s="89">
        <v>182</v>
      </c>
      <c r="E141" s="89">
        <v>191</v>
      </c>
      <c r="F141" s="89">
        <v>176</v>
      </c>
      <c r="G141" s="89">
        <v>182</v>
      </c>
      <c r="H141" s="89"/>
      <c r="I141" s="89"/>
      <c r="J141" s="89"/>
      <c r="K141" s="89"/>
      <c r="L141" s="92">
        <v>235</v>
      </c>
      <c r="M141" s="92">
        <v>394</v>
      </c>
      <c r="N141" s="92">
        <v>595</v>
      </c>
      <c r="O141" s="92">
        <v>709</v>
      </c>
      <c r="P141" s="92">
        <v>730</v>
      </c>
      <c r="Q141" s="92">
        <v>733</v>
      </c>
      <c r="R141" s="92">
        <v>736</v>
      </c>
      <c r="S141" s="92">
        <v>736</v>
      </c>
      <c r="T141" s="92">
        <v>736</v>
      </c>
      <c r="U141" s="92">
        <v>660</v>
      </c>
      <c r="V141" s="92">
        <v>660</v>
      </c>
      <c r="W141" s="92">
        <v>660</v>
      </c>
      <c r="X141" s="92">
        <v>683</v>
      </c>
      <c r="Y141" s="92">
        <v>700</v>
      </c>
      <c r="Z141" s="92">
        <v>763</v>
      </c>
      <c r="AA141" s="92">
        <v>839</v>
      </c>
      <c r="AB141" s="92">
        <v>877</v>
      </c>
      <c r="AC141" s="92">
        <v>970</v>
      </c>
      <c r="AD141" s="92">
        <v>1065</v>
      </c>
      <c r="AE141" s="92">
        <v>1223</v>
      </c>
      <c r="AF141" s="92">
        <v>1547</v>
      </c>
      <c r="AG141" s="92">
        <v>1628</v>
      </c>
      <c r="AH141" s="92">
        <v>2069</v>
      </c>
      <c r="AI141" s="92">
        <v>1877</v>
      </c>
      <c r="AJ141" s="92">
        <v>2015</v>
      </c>
      <c r="AK141" s="92">
        <v>2308</v>
      </c>
      <c r="AL141" s="92">
        <v>2637</v>
      </c>
      <c r="AM141" s="92">
        <v>3059</v>
      </c>
      <c r="AN141" s="92">
        <v>3356</v>
      </c>
      <c r="AO141" s="92">
        <v>3481</v>
      </c>
      <c r="AP141" s="92">
        <v>3978</v>
      </c>
      <c r="AQ141" s="92">
        <v>4664</v>
      </c>
      <c r="AR141" s="92">
        <v>5666</v>
      </c>
      <c r="AS141" s="92">
        <v>6896</v>
      </c>
      <c r="AT141" s="92">
        <v>7826</v>
      </c>
      <c r="AU141" s="92">
        <v>9291</v>
      </c>
      <c r="AV141" s="92">
        <v>10971</v>
      </c>
      <c r="AW141" s="92">
        <v>12511</v>
      </c>
      <c r="AX141" s="92">
        <v>13841</v>
      </c>
      <c r="AY141" s="92">
        <v>14150</v>
      </c>
      <c r="AZ141" s="92">
        <v>17871</v>
      </c>
      <c r="BA141" s="92">
        <v>20531</v>
      </c>
      <c r="BB141" s="92">
        <v>26831</v>
      </c>
      <c r="BC141" s="92">
        <v>31731</v>
      </c>
      <c r="BD141" s="92">
        <v>37191</v>
      </c>
      <c r="BE141" s="92">
        <v>40791</v>
      </c>
      <c r="BF141" s="92">
        <v>46410</v>
      </c>
      <c r="BG141" s="92">
        <v>58130</v>
      </c>
      <c r="BH141" s="92">
        <v>68801</v>
      </c>
      <c r="BI141" s="92">
        <v>74301</v>
      </c>
      <c r="BJ141" s="92">
        <v>77600</v>
      </c>
      <c r="BK141" s="92">
        <v>82480</v>
      </c>
      <c r="BL141" s="92">
        <v>87015</v>
      </c>
      <c r="BM141" s="92">
        <v>86465</v>
      </c>
      <c r="BN141" s="92">
        <v>118195</v>
      </c>
      <c r="BO141" s="92">
        <v>99265</v>
      </c>
      <c r="BP141" s="92">
        <v>107545</v>
      </c>
      <c r="BQ141" s="92">
        <v>118475</v>
      </c>
      <c r="BR141" s="92">
        <v>134215</v>
      </c>
      <c r="BS141" s="92">
        <v>146775</v>
      </c>
      <c r="BT141" s="92">
        <v>148406</v>
      </c>
      <c r="BU141" s="92">
        <v>156926</v>
      </c>
      <c r="BV141" s="92">
        <v>163381</v>
      </c>
      <c r="BW141" s="92">
        <v>176093</v>
      </c>
      <c r="BX141" s="92">
        <v>199006</v>
      </c>
      <c r="BY141" s="92">
        <v>225939</v>
      </c>
      <c r="BZ141" s="92">
        <v>258702</v>
      </c>
      <c r="CA141" s="92">
        <v>289837</v>
      </c>
      <c r="CB141" s="92">
        <v>327372</v>
      </c>
      <c r="CC141" s="81"/>
      <c r="CD141" s="85"/>
    </row>
    <row r="142" spans="1:82" x14ac:dyDescent="0.25">
      <c r="A142" s="75" t="s">
        <v>423</v>
      </c>
      <c r="B142" s="91">
        <v>0</v>
      </c>
      <c r="C142" s="89">
        <v>0</v>
      </c>
      <c r="D142" s="89">
        <v>0</v>
      </c>
      <c r="E142" s="89">
        <v>0</v>
      </c>
      <c r="F142" s="89">
        <v>0</v>
      </c>
      <c r="G142" s="89">
        <v>0</v>
      </c>
      <c r="H142" s="89"/>
      <c r="I142" s="89"/>
      <c r="J142" s="89"/>
      <c r="K142" s="89"/>
      <c r="L142" s="92">
        <v>0</v>
      </c>
      <c r="M142" s="92">
        <v>0</v>
      </c>
      <c r="N142" s="92">
        <v>0</v>
      </c>
      <c r="O142" s="92">
        <v>0</v>
      </c>
      <c r="P142" s="92">
        <v>0</v>
      </c>
      <c r="Q142" s="92">
        <v>0</v>
      </c>
      <c r="R142" s="92">
        <v>0</v>
      </c>
      <c r="S142" s="92">
        <v>0</v>
      </c>
      <c r="T142" s="92">
        <v>0</v>
      </c>
      <c r="U142" s="92">
        <v>0</v>
      </c>
      <c r="V142" s="92">
        <v>0</v>
      </c>
      <c r="W142" s="92">
        <v>0</v>
      </c>
      <c r="X142" s="92">
        <v>0</v>
      </c>
      <c r="Y142" s="92">
        <v>0</v>
      </c>
      <c r="Z142" s="92">
        <v>0</v>
      </c>
      <c r="AA142" s="92">
        <v>0</v>
      </c>
      <c r="AB142" s="92">
        <v>0</v>
      </c>
      <c r="AC142" s="92">
        <v>0</v>
      </c>
      <c r="AD142" s="92">
        <v>0</v>
      </c>
      <c r="AE142" s="92">
        <v>0</v>
      </c>
      <c r="AF142" s="92">
        <v>0</v>
      </c>
      <c r="AG142" s="92">
        <v>0</v>
      </c>
      <c r="AH142" s="92">
        <v>0</v>
      </c>
      <c r="AI142" s="92">
        <v>0</v>
      </c>
      <c r="AJ142" s="92">
        <v>0</v>
      </c>
      <c r="AK142" s="92">
        <v>0</v>
      </c>
      <c r="AL142" s="92">
        <v>0</v>
      </c>
      <c r="AM142" s="92">
        <v>0</v>
      </c>
      <c r="AN142" s="92">
        <v>0</v>
      </c>
      <c r="AO142" s="92">
        <v>0</v>
      </c>
      <c r="AP142" s="92">
        <v>0</v>
      </c>
      <c r="AQ142" s="92">
        <v>386</v>
      </c>
      <c r="AR142" s="92">
        <v>539</v>
      </c>
      <c r="AS142" s="92">
        <v>708</v>
      </c>
      <c r="AT142" s="92">
        <v>750</v>
      </c>
      <c r="AU142" s="92">
        <v>901</v>
      </c>
      <c r="AV142" s="92">
        <v>1012</v>
      </c>
      <c r="AW142" s="92">
        <v>1049</v>
      </c>
      <c r="AX142" s="92">
        <v>1161</v>
      </c>
      <c r="AY142" s="92">
        <v>1102</v>
      </c>
      <c r="AZ142" s="92">
        <v>1197</v>
      </c>
      <c r="BA142" s="92">
        <v>1441</v>
      </c>
      <c r="BB142" s="92">
        <v>1470</v>
      </c>
      <c r="BC142" s="92">
        <v>1890</v>
      </c>
      <c r="BD142" s="92">
        <v>2012</v>
      </c>
      <c r="BE142" s="92">
        <v>2003</v>
      </c>
      <c r="BF142" s="92">
        <v>2299</v>
      </c>
      <c r="BG142" s="92">
        <v>2559</v>
      </c>
      <c r="BH142" s="92">
        <v>2604</v>
      </c>
      <c r="BI142" s="92">
        <v>3372</v>
      </c>
      <c r="BJ142" s="92">
        <v>3597</v>
      </c>
      <c r="BK142" s="92">
        <v>4164</v>
      </c>
      <c r="BL142" s="92">
        <v>5399</v>
      </c>
      <c r="BM142" s="92">
        <v>5778</v>
      </c>
      <c r="BN142" s="92">
        <v>5777</v>
      </c>
      <c r="BO142" s="92">
        <v>5918</v>
      </c>
      <c r="BP142" s="92">
        <v>5691</v>
      </c>
      <c r="BQ142" s="92">
        <v>5891</v>
      </c>
      <c r="BR142" s="92">
        <v>6297</v>
      </c>
      <c r="BS142" s="92">
        <v>6351</v>
      </c>
      <c r="BT142" s="92">
        <v>6671</v>
      </c>
      <c r="BU142" s="92">
        <v>6842</v>
      </c>
      <c r="BV142" s="92">
        <v>7545</v>
      </c>
      <c r="BW142" s="92">
        <v>8266</v>
      </c>
      <c r="BX142" s="92">
        <v>8427</v>
      </c>
      <c r="BY142" s="92">
        <v>8899</v>
      </c>
      <c r="BZ142" s="92">
        <v>9888</v>
      </c>
      <c r="CA142" s="92">
        <v>9934</v>
      </c>
      <c r="CB142" s="92">
        <v>10575</v>
      </c>
      <c r="CC142" s="81"/>
      <c r="CD142" s="85"/>
    </row>
    <row r="143" spans="1:82" x14ac:dyDescent="0.25">
      <c r="A143" s="75" t="s">
        <v>426</v>
      </c>
      <c r="B143" s="91">
        <v>0</v>
      </c>
      <c r="C143" s="89">
        <v>0</v>
      </c>
      <c r="D143" s="89">
        <v>0</v>
      </c>
      <c r="E143" s="89">
        <v>0</v>
      </c>
      <c r="F143" s="89">
        <v>0</v>
      </c>
      <c r="G143" s="89">
        <v>0</v>
      </c>
      <c r="H143" s="89"/>
      <c r="I143" s="89"/>
      <c r="J143" s="89"/>
      <c r="K143" s="89"/>
      <c r="L143" s="92">
        <v>0</v>
      </c>
      <c r="M143" s="92">
        <v>0</v>
      </c>
      <c r="N143" s="92">
        <v>0</v>
      </c>
      <c r="O143" s="92">
        <v>0</v>
      </c>
      <c r="P143" s="92">
        <v>0</v>
      </c>
      <c r="Q143" s="92">
        <v>0</v>
      </c>
      <c r="R143" s="92">
        <v>0</v>
      </c>
      <c r="S143" s="92">
        <v>0</v>
      </c>
      <c r="T143" s="92">
        <v>0</v>
      </c>
      <c r="U143" s="92">
        <v>0</v>
      </c>
      <c r="V143" s="92">
        <v>0</v>
      </c>
      <c r="W143" s="92">
        <v>0</v>
      </c>
      <c r="X143" s="92">
        <v>0</v>
      </c>
      <c r="Y143" s="92">
        <v>0</v>
      </c>
      <c r="Z143" s="92">
        <v>0</v>
      </c>
      <c r="AA143" s="92">
        <v>0</v>
      </c>
      <c r="AB143" s="92">
        <v>0</v>
      </c>
      <c r="AC143" s="92">
        <v>0</v>
      </c>
      <c r="AD143" s="92">
        <v>0</v>
      </c>
      <c r="AE143" s="92">
        <v>0</v>
      </c>
      <c r="AF143" s="92">
        <v>0</v>
      </c>
      <c r="AG143" s="92">
        <v>0</v>
      </c>
      <c r="AH143" s="92">
        <v>0</v>
      </c>
      <c r="AI143" s="92">
        <v>0</v>
      </c>
      <c r="AJ143" s="92">
        <v>0</v>
      </c>
      <c r="AK143" s="92">
        <v>0</v>
      </c>
      <c r="AL143" s="92">
        <v>0</v>
      </c>
      <c r="AM143" s="92">
        <v>0</v>
      </c>
      <c r="AN143" s="92">
        <v>0</v>
      </c>
      <c r="AO143" s="92">
        <v>0</v>
      </c>
      <c r="AP143" s="92">
        <v>0</v>
      </c>
      <c r="AQ143" s="92">
        <v>0</v>
      </c>
      <c r="AR143" s="92">
        <v>0</v>
      </c>
      <c r="AS143" s="92">
        <v>0</v>
      </c>
      <c r="AT143" s="92">
        <v>0</v>
      </c>
      <c r="AU143" s="92">
        <v>0</v>
      </c>
      <c r="AV143" s="92">
        <v>0</v>
      </c>
      <c r="AW143" s="92">
        <v>0</v>
      </c>
      <c r="AX143" s="92">
        <v>0</v>
      </c>
      <c r="AY143" s="92">
        <v>0</v>
      </c>
      <c r="AZ143" s="92">
        <v>0</v>
      </c>
      <c r="BA143" s="92">
        <v>0</v>
      </c>
      <c r="BB143" s="92">
        <v>0</v>
      </c>
      <c r="BC143" s="92">
        <v>860</v>
      </c>
      <c r="BD143" s="92">
        <v>978</v>
      </c>
      <c r="BE143" s="92">
        <v>480</v>
      </c>
      <c r="BF143" s="92">
        <v>500</v>
      </c>
      <c r="BG143" s="92">
        <v>1480</v>
      </c>
      <c r="BH143" s="92">
        <v>1385</v>
      </c>
      <c r="BI143" s="92">
        <v>2208</v>
      </c>
      <c r="BJ143" s="92">
        <v>1762</v>
      </c>
      <c r="BK143" s="92">
        <v>474</v>
      </c>
      <c r="BL143" s="92">
        <v>296</v>
      </c>
      <c r="BM143" s="92">
        <v>2527</v>
      </c>
      <c r="BN143" s="92">
        <v>7960</v>
      </c>
      <c r="BO143" s="92">
        <v>669</v>
      </c>
      <c r="BP143" s="92">
        <v>671</v>
      </c>
      <c r="BQ143" s="92">
        <v>525</v>
      </c>
      <c r="BR143" s="92">
        <v>28277</v>
      </c>
      <c r="BS143" s="92">
        <v>15789</v>
      </c>
      <c r="BT143" s="92">
        <v>1561</v>
      </c>
      <c r="BU143" s="92">
        <v>2035</v>
      </c>
      <c r="BV143" s="92">
        <v>10639</v>
      </c>
      <c r="BW143" s="92">
        <v>158038</v>
      </c>
      <c r="BX143" s="92">
        <v>264567</v>
      </c>
      <c r="BY143" s="92">
        <v>148702</v>
      </c>
      <c r="BZ143" s="92">
        <v>148684</v>
      </c>
      <c r="CA143" s="92">
        <v>255851</v>
      </c>
      <c r="CB143" s="92">
        <v>164093</v>
      </c>
      <c r="CC143" s="81"/>
      <c r="CD143" s="85"/>
    </row>
    <row r="146" spans="1:80" x14ac:dyDescent="0.25">
      <c r="A146" s="44" t="s">
        <v>428</v>
      </c>
      <c r="B146" s="45">
        <f>(B126-B139)/(B141+B142+B143)</f>
        <v>0</v>
      </c>
      <c r="C146" s="45">
        <f t="shared" ref="C146:BN146" si="8">(C126-C139)/(C141+C142+C143)</f>
        <v>1.0915032679738561</v>
      </c>
      <c r="D146" s="45">
        <f t="shared" si="8"/>
        <v>1.0824175824175823</v>
      </c>
      <c r="E146" s="45">
        <f t="shared" si="8"/>
        <v>1.0942408376963351</v>
      </c>
      <c r="F146" s="45">
        <f t="shared" si="8"/>
        <v>1.1363636363636365</v>
      </c>
      <c r="G146" s="45">
        <f t="shared" si="8"/>
        <v>1.1538461538461537</v>
      </c>
      <c r="L146" s="45">
        <f t="shared" si="8"/>
        <v>1.1446808510638298</v>
      </c>
      <c r="M146" s="45">
        <f t="shared" si="8"/>
        <v>0.97208121827411165</v>
      </c>
      <c r="N146" s="45">
        <f t="shared" si="8"/>
        <v>0.97647058823529409</v>
      </c>
      <c r="O146" s="45">
        <f t="shared" si="8"/>
        <v>0.99717912552891397</v>
      </c>
      <c r="P146" s="45">
        <f t="shared" si="8"/>
        <v>1.0041095890410958</v>
      </c>
      <c r="Q146" s="45">
        <f t="shared" si="8"/>
        <v>1.019099590723056</v>
      </c>
      <c r="R146" s="45">
        <f t="shared" si="8"/>
        <v>1.0081521739130435</v>
      </c>
      <c r="S146" s="45">
        <f t="shared" si="8"/>
        <v>1.0285326086956521</v>
      </c>
      <c r="T146" s="45">
        <f t="shared" si="8"/>
        <v>1.0720108695652173</v>
      </c>
      <c r="U146" s="45">
        <f t="shared" si="8"/>
        <v>1.1196969696969696</v>
      </c>
      <c r="V146" s="45">
        <f t="shared" si="8"/>
        <v>1.0818181818181818</v>
      </c>
      <c r="W146" s="45">
        <f t="shared" si="8"/>
        <v>1.1121212121212121</v>
      </c>
      <c r="X146" s="45">
        <f t="shared" si="8"/>
        <v>1.1346998535871156</v>
      </c>
      <c r="Y146" s="45">
        <f t="shared" si="8"/>
        <v>1.2171428571428571</v>
      </c>
      <c r="Z146" s="45">
        <f t="shared" si="8"/>
        <v>1.2503276539973787</v>
      </c>
      <c r="AA146" s="45">
        <f t="shared" si="8"/>
        <v>1.2252681764004767</v>
      </c>
      <c r="AB146" s="45">
        <f t="shared" si="8"/>
        <v>1.2759407069555302</v>
      </c>
      <c r="AC146" s="45">
        <f t="shared" si="8"/>
        <v>1.3969072164948453</v>
      </c>
      <c r="AD146" s="45">
        <f t="shared" si="8"/>
        <v>1.4234741784037559</v>
      </c>
      <c r="AE146" s="45">
        <f t="shared" si="8"/>
        <v>1.2461161079313163</v>
      </c>
      <c r="AF146" s="45">
        <f t="shared" si="8"/>
        <v>1.2521008403361344</v>
      </c>
      <c r="AG146" s="45">
        <f t="shared" si="8"/>
        <v>1.3114250614250613</v>
      </c>
      <c r="AH146" s="45">
        <f t="shared" si="8"/>
        <v>1.1696471725471242</v>
      </c>
      <c r="AI146" s="45">
        <f t="shared" si="8"/>
        <v>2.4784230154501863</v>
      </c>
      <c r="AJ146" s="45">
        <f t="shared" si="8"/>
        <v>2.533498759305211</v>
      </c>
      <c r="AK146" s="45">
        <f t="shared" si="8"/>
        <v>2.6845753899480069</v>
      </c>
      <c r="AL146" s="45">
        <f t="shared" si="8"/>
        <v>3.2696245733788394</v>
      </c>
      <c r="AM146" s="45">
        <f t="shared" si="8"/>
        <v>2.9395227198430858</v>
      </c>
      <c r="AN146" s="45">
        <f t="shared" si="8"/>
        <v>0.75923718712753274</v>
      </c>
      <c r="AO146" s="45">
        <f t="shared" si="8"/>
        <v>0.74231542660155125</v>
      </c>
      <c r="AP146" s="45">
        <f t="shared" si="8"/>
        <v>0.92131724484665656</v>
      </c>
      <c r="AQ146" s="45">
        <f t="shared" si="8"/>
        <v>1.155049504950495</v>
      </c>
      <c r="AR146" s="45">
        <f t="shared" si="8"/>
        <v>1.1912973408541498</v>
      </c>
      <c r="AS146" s="45">
        <f t="shared" si="8"/>
        <v>1.3498158863755918</v>
      </c>
      <c r="AT146" s="45">
        <f t="shared" si="8"/>
        <v>1.6627798507462686</v>
      </c>
      <c r="AU146" s="45">
        <f t="shared" si="8"/>
        <v>2.5047095761381475</v>
      </c>
      <c r="AV146" s="45">
        <f t="shared" si="8"/>
        <v>2.6380706000166905</v>
      </c>
      <c r="AW146" s="45">
        <f t="shared" si="8"/>
        <v>3.0654867256637166</v>
      </c>
      <c r="AX146" s="45">
        <f t="shared" si="8"/>
        <v>3.04539394747367</v>
      </c>
      <c r="AY146" s="45">
        <f t="shared" si="8"/>
        <v>3.3169420403881458</v>
      </c>
      <c r="AZ146" s="45">
        <f t="shared" si="8"/>
        <v>3.5763058527375708</v>
      </c>
      <c r="BA146" s="45">
        <f t="shared" si="8"/>
        <v>3.8555889313671945</v>
      </c>
      <c r="BB146" s="45">
        <f t="shared" si="8"/>
        <v>3.9959365393448993</v>
      </c>
      <c r="BC146" s="45">
        <f t="shared" si="8"/>
        <v>3.6857689742176851</v>
      </c>
      <c r="BD146" s="45">
        <f t="shared" si="8"/>
        <v>3.7120031855852269</v>
      </c>
      <c r="BE146" s="45">
        <f t="shared" si="8"/>
        <v>4.444308360678467</v>
      </c>
      <c r="BF146" s="45">
        <f t="shared" si="8"/>
        <v>4.5791013838931907</v>
      </c>
      <c r="BG146" s="45">
        <f t="shared" si="8"/>
        <v>4.4225900368350786</v>
      </c>
      <c r="BH146" s="45">
        <f t="shared" si="8"/>
        <v>4.6080642945459545</v>
      </c>
      <c r="BI146" s="45">
        <f t="shared" si="8"/>
        <v>4.7725116110213941</v>
      </c>
      <c r="BJ146" s="45">
        <f t="shared" si="8"/>
        <v>5.1657686326980796</v>
      </c>
      <c r="BK146" s="45">
        <f t="shared" si="8"/>
        <v>5.6681971578778212</v>
      </c>
      <c r="BL146" s="45">
        <f t="shared" si="8"/>
        <v>6.3474813935929237</v>
      </c>
      <c r="BM146" s="45">
        <f t="shared" si="8"/>
        <v>7.3993774401181804</v>
      </c>
      <c r="BN146" s="45">
        <f t="shared" si="8"/>
        <v>5.7235166600976264</v>
      </c>
      <c r="BO146" s="45">
        <f t="shared" ref="BO146:CB146" si="9">(BO126-BO139)/(BO141+BO142+BO143)</f>
        <v>8.0931867135245437</v>
      </c>
      <c r="BP146" s="45">
        <f t="shared" si="9"/>
        <v>7.703012106367475</v>
      </c>
      <c r="BQ146" s="45">
        <f t="shared" si="9"/>
        <v>7.1392814534273885</v>
      </c>
      <c r="BR146" s="45">
        <f t="shared" si="9"/>
        <v>5.5076160176314808</v>
      </c>
      <c r="BS146" s="45">
        <f t="shared" si="9"/>
        <v>4.7787348666489065</v>
      </c>
      <c r="BT146" s="45">
        <f t="shared" si="9"/>
        <v>5.1539217814323468</v>
      </c>
      <c r="BU146" s="45">
        <f t="shared" si="9"/>
        <v>5.2586503259892767</v>
      </c>
      <c r="BV146" s="45">
        <f t="shared" si="9"/>
        <v>5.6426073307080111</v>
      </c>
      <c r="BW146" s="45">
        <f t="shared" si="9"/>
        <v>3.5210588877823112</v>
      </c>
      <c r="BX146" s="45">
        <f t="shared" si="9"/>
        <v>3.7697033898305086</v>
      </c>
      <c r="BY146" s="45">
        <f t="shared" si="9"/>
        <v>4.8771966418105022</v>
      </c>
      <c r="BZ146" s="45">
        <f t="shared" si="9"/>
        <v>4.7946912580223069</v>
      </c>
      <c r="CA146" s="45">
        <f t="shared" si="9"/>
        <v>4.0691333316535339</v>
      </c>
      <c r="CB146" s="45">
        <f t="shared" si="9"/>
        <v>4.6828937933232408</v>
      </c>
    </row>
    <row r="149" spans="1:80" x14ac:dyDescent="0.25">
      <c r="A149" s="41" t="s">
        <v>532</v>
      </c>
    </row>
    <row r="150" spans="1:80" x14ac:dyDescent="0.25">
      <c r="A150" s="95" t="s">
        <v>533</v>
      </c>
      <c r="B150" s="96">
        <v>1933</v>
      </c>
      <c r="C150" s="96">
        <v>1934</v>
      </c>
      <c r="D150" s="96">
        <v>1935</v>
      </c>
      <c r="E150" s="96">
        <v>1936</v>
      </c>
      <c r="F150" s="96">
        <v>1937</v>
      </c>
      <c r="G150" s="96">
        <v>1938</v>
      </c>
      <c r="H150" s="96">
        <v>1939</v>
      </c>
      <c r="I150" s="96">
        <v>1940</v>
      </c>
      <c r="J150" s="96">
        <v>1941</v>
      </c>
      <c r="K150" s="96">
        <v>1942</v>
      </c>
      <c r="L150" s="96">
        <v>1943</v>
      </c>
      <c r="M150" s="96">
        <v>1944</v>
      </c>
      <c r="N150" s="96">
        <v>1945</v>
      </c>
      <c r="O150" s="96">
        <v>1946</v>
      </c>
      <c r="P150" s="96">
        <v>1947</v>
      </c>
      <c r="Q150" s="96">
        <v>1948</v>
      </c>
      <c r="R150" s="96">
        <v>1949</v>
      </c>
      <c r="S150" s="75"/>
      <c r="T150" s="75"/>
    </row>
    <row r="151" spans="1:80" x14ac:dyDescent="0.25">
      <c r="A151" s="95" t="s">
        <v>534</v>
      </c>
      <c r="B151" s="97"/>
      <c r="C151" s="97"/>
      <c r="D151" s="97"/>
      <c r="E151" s="97"/>
      <c r="F151" s="97"/>
      <c r="G151" s="97"/>
      <c r="H151" s="97"/>
      <c r="I151" s="97"/>
      <c r="J151" s="97"/>
      <c r="K151" s="97"/>
      <c r="L151" s="97"/>
      <c r="M151" s="97"/>
      <c r="N151" s="97"/>
      <c r="O151" s="97"/>
      <c r="P151" s="97"/>
      <c r="Q151" s="97"/>
      <c r="R151" s="97"/>
      <c r="S151" s="75"/>
      <c r="T151" s="75"/>
    </row>
    <row r="152" spans="1:80" x14ac:dyDescent="0.25">
      <c r="A152" s="76" t="s">
        <v>497</v>
      </c>
      <c r="B152" s="98">
        <v>2320911.9208</v>
      </c>
      <c r="C152" s="98">
        <v>3288654.125</v>
      </c>
      <c r="D152" s="98">
        <v>4072503.6167000001</v>
      </c>
      <c r="E152" s="98">
        <v>4260534.0082999999</v>
      </c>
      <c r="F152" s="98">
        <v>5146410.0999999996</v>
      </c>
      <c r="G152" s="98">
        <v>5167304.2125000004</v>
      </c>
      <c r="H152" s="98">
        <v>4967684.2041999996</v>
      </c>
      <c r="I152" s="98">
        <v>6620370.5999999996</v>
      </c>
      <c r="J152" s="98">
        <v>7249513.4666999998</v>
      </c>
      <c r="K152" s="98">
        <v>13456607.3292</v>
      </c>
      <c r="L152" s="98">
        <v>27273787.029199999</v>
      </c>
      <c r="M152" s="98">
        <v>40579452.4833</v>
      </c>
      <c r="N152" s="98">
        <v>44531388.287500001</v>
      </c>
      <c r="O152" s="98">
        <v>45362562.883299999</v>
      </c>
      <c r="P152" s="98">
        <v>44427387.8583</v>
      </c>
      <c r="Q152" s="98">
        <v>39970443.554200001</v>
      </c>
      <c r="R152" s="98">
        <v>40230523.320799999</v>
      </c>
      <c r="S152" s="75"/>
      <c r="T152" s="79"/>
    </row>
    <row r="153" spans="1:80" x14ac:dyDescent="0.25">
      <c r="A153" s="80" t="s">
        <v>419</v>
      </c>
      <c r="B153" s="99">
        <v>2320509.8791999999</v>
      </c>
      <c r="C153" s="99">
        <v>3288322.7916999999</v>
      </c>
      <c r="D153" s="99">
        <v>4072133.0583000001</v>
      </c>
      <c r="E153" s="99">
        <v>4260380.0125000002</v>
      </c>
      <c r="F153" s="99">
        <v>5146323.2833000002</v>
      </c>
      <c r="G153" s="99">
        <v>5167250.9332999997</v>
      </c>
      <c r="H153" s="99">
        <v>4943679.6832999997</v>
      </c>
      <c r="I153" s="99">
        <v>6598256.1416999996</v>
      </c>
      <c r="J153" s="99">
        <v>7226964.2666999996</v>
      </c>
      <c r="K153" s="99">
        <v>13434137.1</v>
      </c>
      <c r="L153" s="99">
        <v>27248059.649999999</v>
      </c>
      <c r="M153" s="99">
        <v>40578737.450000003</v>
      </c>
      <c r="N153" s="99">
        <v>44530667.729199998</v>
      </c>
      <c r="O153" s="99">
        <v>45361172.350000001</v>
      </c>
      <c r="P153" s="99">
        <v>44426428.7042</v>
      </c>
      <c r="Q153" s="99">
        <v>39969521.645800002</v>
      </c>
      <c r="R153" s="99">
        <v>34860493.320799999</v>
      </c>
      <c r="S153" s="75"/>
      <c r="T153" s="75"/>
    </row>
    <row r="154" spans="1:80" x14ac:dyDescent="0.25">
      <c r="A154" s="80" t="s">
        <v>498</v>
      </c>
      <c r="B154" s="99"/>
      <c r="C154" s="99"/>
      <c r="D154" s="99"/>
      <c r="E154" s="99"/>
      <c r="F154" s="99"/>
      <c r="G154" s="99"/>
      <c r="H154" s="99"/>
      <c r="I154" s="99"/>
      <c r="J154" s="99"/>
      <c r="K154" s="99"/>
      <c r="L154" s="99"/>
      <c r="M154" s="99"/>
      <c r="N154" s="99"/>
      <c r="O154" s="99"/>
      <c r="P154" s="99"/>
      <c r="Q154" s="99"/>
      <c r="R154" s="99"/>
      <c r="S154" s="75"/>
      <c r="T154" s="75"/>
    </row>
    <row r="155" spans="1:80" x14ac:dyDescent="0.25">
      <c r="A155" s="80" t="s">
        <v>499</v>
      </c>
      <c r="B155" s="99">
        <v>116177.41250000001</v>
      </c>
      <c r="C155" s="99">
        <v>134714.9</v>
      </c>
      <c r="D155" s="99">
        <v>203254.65</v>
      </c>
      <c r="E155" s="99">
        <v>146874.1917</v>
      </c>
      <c r="F155" s="99">
        <v>162581.94579999999</v>
      </c>
      <c r="G155" s="99">
        <v>152699.17079999999</v>
      </c>
      <c r="H155" s="99">
        <v>161829.8125</v>
      </c>
      <c r="I155" s="99">
        <v>165887.40419999999</v>
      </c>
      <c r="J155" s="99">
        <v>190744.4375</v>
      </c>
      <c r="K155" s="99">
        <v>229337.88329999999</v>
      </c>
      <c r="L155" s="99">
        <v>381231.99170000001</v>
      </c>
      <c r="M155" s="99">
        <v>381231.67920000001</v>
      </c>
      <c r="N155" s="99">
        <v>383828.94170000002</v>
      </c>
      <c r="O155" s="99">
        <v>662292.79169999994</v>
      </c>
      <c r="P155" s="99">
        <v>692396.83750000002</v>
      </c>
      <c r="Q155" s="99">
        <v>677344.72919999994</v>
      </c>
      <c r="R155" s="99">
        <v>654765.5</v>
      </c>
      <c r="S155" s="75"/>
      <c r="T155" s="75"/>
    </row>
    <row r="156" spans="1:80" x14ac:dyDescent="0.25">
      <c r="A156" s="80" t="s">
        <v>500</v>
      </c>
      <c r="B156" s="99">
        <v>2150038.6332999999</v>
      </c>
      <c r="C156" s="99">
        <v>3115551.8457999998</v>
      </c>
      <c r="D156" s="99">
        <v>3840838.4917000001</v>
      </c>
      <c r="E156" s="99">
        <v>4076742.55</v>
      </c>
      <c r="F156" s="99">
        <v>4933140.9208000004</v>
      </c>
      <c r="G156" s="99">
        <v>4957276.5625</v>
      </c>
      <c r="H156" s="99">
        <v>4649087.7083000001</v>
      </c>
      <c r="I156" s="99">
        <v>5527383.9666999998</v>
      </c>
      <c r="J156" s="99">
        <v>5900157.7833000002</v>
      </c>
      <c r="K156" s="99">
        <v>11540092.404200001</v>
      </c>
      <c r="L156" s="99">
        <v>23309838.1083</v>
      </c>
      <c r="M156" s="99">
        <v>36277826.737499997</v>
      </c>
      <c r="N156" s="99">
        <v>39320038.541699998</v>
      </c>
      <c r="O156" s="99">
        <v>41136463.720799997</v>
      </c>
      <c r="P156" s="99">
        <v>39922319.6875</v>
      </c>
      <c r="Q156" s="99">
        <v>34665018.9542</v>
      </c>
      <c r="R156" s="99">
        <v>33067839.1417</v>
      </c>
      <c r="S156" s="75"/>
      <c r="T156" s="75"/>
    </row>
    <row r="157" spans="1:80" x14ac:dyDescent="0.25">
      <c r="A157" s="80" t="s">
        <v>501</v>
      </c>
      <c r="B157" s="99">
        <v>54293.833299999998</v>
      </c>
      <c r="C157" s="99">
        <v>38056.0458</v>
      </c>
      <c r="D157" s="99">
        <v>28039.916700000002</v>
      </c>
      <c r="E157" s="99">
        <v>36763.270799999998</v>
      </c>
      <c r="F157" s="99">
        <v>50600.416700000002</v>
      </c>
      <c r="G157" s="99">
        <v>57275.199999999997</v>
      </c>
      <c r="H157" s="99">
        <v>132762.16250000001</v>
      </c>
      <c r="I157" s="99">
        <v>904984.77080000006</v>
      </c>
      <c r="J157" s="99">
        <v>1136062.0458</v>
      </c>
      <c r="K157" s="99">
        <v>1664706.8125</v>
      </c>
      <c r="L157" s="99">
        <v>3556989.55</v>
      </c>
      <c r="M157" s="99">
        <v>3919679.0332999998</v>
      </c>
      <c r="N157" s="99">
        <v>4826800.2457999997</v>
      </c>
      <c r="O157" s="99">
        <v>3562415.8374999999</v>
      </c>
      <c r="P157" s="99">
        <v>3811712.1792000001</v>
      </c>
      <c r="Q157" s="99">
        <v>4627157.9625000004</v>
      </c>
      <c r="R157" s="99">
        <v>1137888.6791999999</v>
      </c>
      <c r="S157" s="75"/>
      <c r="T157" s="75"/>
    </row>
    <row r="158" spans="1:80" x14ac:dyDescent="0.25">
      <c r="A158" s="80" t="s">
        <v>502</v>
      </c>
      <c r="B158" s="99"/>
      <c r="C158" s="99"/>
      <c r="D158" s="99"/>
      <c r="E158" s="99"/>
      <c r="F158" s="99"/>
      <c r="G158" s="99"/>
      <c r="H158" s="99"/>
      <c r="I158" s="99"/>
      <c r="J158" s="99"/>
      <c r="K158" s="99"/>
      <c r="L158" s="99"/>
      <c r="M158" s="99"/>
      <c r="N158" s="99"/>
      <c r="O158" s="99"/>
      <c r="P158" s="99"/>
      <c r="Q158" s="99"/>
      <c r="R158" s="99"/>
      <c r="S158" s="75"/>
      <c r="T158" s="75"/>
    </row>
    <row r="159" spans="1:80" x14ac:dyDescent="0.25">
      <c r="A159" s="80" t="s">
        <v>503</v>
      </c>
      <c r="B159" s="99">
        <v>402.04169999999999</v>
      </c>
      <c r="C159" s="99">
        <v>331.33330000000001</v>
      </c>
      <c r="D159" s="99">
        <v>370.55829999999997</v>
      </c>
      <c r="E159" s="99">
        <v>153.9958</v>
      </c>
      <c r="F159" s="99">
        <v>86.816699999999997</v>
      </c>
      <c r="G159" s="99">
        <v>53.279200000000003</v>
      </c>
      <c r="H159" s="99">
        <v>24004.520799999998</v>
      </c>
      <c r="I159" s="99">
        <v>22114.458299999998</v>
      </c>
      <c r="J159" s="99">
        <v>22549.200000000001</v>
      </c>
      <c r="K159" s="99">
        <v>22470.229200000002</v>
      </c>
      <c r="L159" s="99">
        <v>25727.379199999999</v>
      </c>
      <c r="M159" s="99">
        <v>715.03330000000005</v>
      </c>
      <c r="N159" s="99">
        <v>720.55830000000003</v>
      </c>
      <c r="O159" s="99">
        <v>1390.5333000000001</v>
      </c>
      <c r="P159" s="99">
        <v>959.15419999999995</v>
      </c>
      <c r="Q159" s="99">
        <v>921.90830000000005</v>
      </c>
      <c r="R159" s="99">
        <v>5370030</v>
      </c>
      <c r="S159" s="75"/>
      <c r="T159" s="75"/>
    </row>
    <row r="160" spans="1:80" x14ac:dyDescent="0.25">
      <c r="A160" s="80" t="s">
        <v>504</v>
      </c>
      <c r="B160" s="99">
        <v>0</v>
      </c>
      <c r="C160" s="99">
        <v>0</v>
      </c>
      <c r="D160" s="99">
        <v>0</v>
      </c>
      <c r="E160" s="99">
        <v>0</v>
      </c>
      <c r="F160" s="99">
        <v>0</v>
      </c>
      <c r="G160" s="99">
        <v>0</v>
      </c>
      <c r="H160" s="99">
        <v>23875</v>
      </c>
      <c r="I160" s="99">
        <v>21875</v>
      </c>
      <c r="J160" s="99">
        <v>22250</v>
      </c>
      <c r="K160" s="99">
        <v>22125</v>
      </c>
      <c r="L160" s="99">
        <v>24700</v>
      </c>
      <c r="M160" s="99">
        <v>0</v>
      </c>
      <c r="N160" s="99">
        <v>0</v>
      </c>
      <c r="O160" s="99">
        <v>0</v>
      </c>
      <c r="P160" s="99">
        <v>0</v>
      </c>
      <c r="Q160" s="99">
        <v>0</v>
      </c>
      <c r="R160" s="99">
        <v>5370000</v>
      </c>
      <c r="S160" s="75"/>
      <c r="T160" s="75"/>
    </row>
    <row r="161" spans="1:20" x14ac:dyDescent="0.25">
      <c r="A161" s="80" t="s">
        <v>505</v>
      </c>
      <c r="B161" s="99">
        <v>402.04169999999999</v>
      </c>
      <c r="C161" s="99">
        <v>331.33330000000001</v>
      </c>
      <c r="D161" s="99">
        <v>370.55829999999997</v>
      </c>
      <c r="E161" s="99">
        <v>153.9958</v>
      </c>
      <c r="F161" s="99">
        <v>86.816699999999997</v>
      </c>
      <c r="G161" s="99">
        <v>53.279200000000003</v>
      </c>
      <c r="H161" s="99">
        <v>129.52080000000001</v>
      </c>
      <c r="I161" s="99">
        <v>239.45830000000001</v>
      </c>
      <c r="J161" s="99">
        <v>299.2</v>
      </c>
      <c r="K161" s="99">
        <v>345.22919999999999</v>
      </c>
      <c r="L161" s="99">
        <v>1027.3792000000001</v>
      </c>
      <c r="M161" s="99">
        <v>715.03330000000005</v>
      </c>
      <c r="N161" s="99">
        <v>720.55830000000003</v>
      </c>
      <c r="O161" s="99">
        <v>1390.5333000000001</v>
      </c>
      <c r="P161" s="99">
        <v>959.15419999999995</v>
      </c>
      <c r="Q161" s="99">
        <v>921.90830000000005</v>
      </c>
      <c r="R161" s="99">
        <v>30</v>
      </c>
      <c r="S161" s="75"/>
      <c r="T161" s="75"/>
    </row>
    <row r="162" spans="1:20" x14ac:dyDescent="0.25">
      <c r="A162" s="80" t="s">
        <v>502</v>
      </c>
      <c r="B162" s="99"/>
      <c r="C162" s="99"/>
      <c r="D162" s="99"/>
      <c r="E162" s="99"/>
      <c r="F162" s="99"/>
      <c r="G162" s="99"/>
      <c r="H162" s="99"/>
      <c r="I162" s="99"/>
      <c r="J162" s="99"/>
      <c r="K162" s="99"/>
      <c r="L162" s="99"/>
      <c r="M162" s="99"/>
      <c r="N162" s="99"/>
      <c r="O162" s="99"/>
      <c r="P162" s="99"/>
      <c r="Q162" s="99"/>
      <c r="R162" s="99"/>
      <c r="S162" s="75"/>
      <c r="T162" s="75"/>
    </row>
    <row r="163" spans="1:20" x14ac:dyDescent="0.25">
      <c r="A163" s="80"/>
      <c r="B163" s="99"/>
      <c r="C163" s="99"/>
      <c r="D163" s="99"/>
      <c r="E163" s="99"/>
      <c r="F163" s="99"/>
      <c r="G163" s="99"/>
      <c r="H163" s="99"/>
      <c r="I163" s="99"/>
      <c r="J163" s="99"/>
      <c r="K163" s="99"/>
      <c r="L163" s="99"/>
      <c r="M163" s="99"/>
      <c r="N163" s="99"/>
      <c r="O163" s="99"/>
      <c r="P163" s="99"/>
      <c r="Q163" s="99"/>
      <c r="R163" s="99"/>
      <c r="S163" s="75"/>
      <c r="T163" s="75"/>
    </row>
    <row r="164" spans="1:20" x14ac:dyDescent="0.25">
      <c r="A164" s="76" t="s">
        <v>506</v>
      </c>
      <c r="B164" s="98">
        <v>2320911.9208</v>
      </c>
      <c r="C164" s="98">
        <v>3288654.125</v>
      </c>
      <c r="D164" s="98">
        <v>4072503.6167000001</v>
      </c>
      <c r="E164" s="98">
        <v>4260534.0082999999</v>
      </c>
      <c r="F164" s="98">
        <v>5146410.0999999996</v>
      </c>
      <c r="G164" s="98">
        <v>5167304.2125000004</v>
      </c>
      <c r="H164" s="98">
        <v>4967684.2041999996</v>
      </c>
      <c r="I164" s="98">
        <v>6620370.5999999996</v>
      </c>
      <c r="J164" s="98">
        <v>7249513.4666999998</v>
      </c>
      <c r="K164" s="98">
        <v>13456607.3292</v>
      </c>
      <c r="L164" s="98">
        <v>27273787.029199999</v>
      </c>
      <c r="M164" s="98">
        <v>40579452.4833</v>
      </c>
      <c r="N164" s="98">
        <v>44531388.287500001</v>
      </c>
      <c r="O164" s="98">
        <v>45362562.883299999</v>
      </c>
      <c r="P164" s="98">
        <v>44427387.8583</v>
      </c>
      <c r="Q164" s="98">
        <v>39970443.554200001</v>
      </c>
      <c r="R164" s="98">
        <v>40230523.320799999</v>
      </c>
      <c r="S164" s="75"/>
      <c r="T164" s="75"/>
    </row>
    <row r="165" spans="1:20" x14ac:dyDescent="0.25">
      <c r="A165" s="80" t="s">
        <v>421</v>
      </c>
      <c r="B165" s="99"/>
      <c r="C165" s="99"/>
      <c r="D165" s="99"/>
      <c r="E165" s="99"/>
      <c r="F165" s="99"/>
      <c r="G165" s="99"/>
      <c r="H165" s="99"/>
      <c r="I165" s="99"/>
      <c r="J165" s="99"/>
      <c r="K165" s="99"/>
      <c r="L165" s="99"/>
      <c r="M165" s="99"/>
      <c r="N165" s="99"/>
      <c r="O165" s="99"/>
      <c r="P165" s="99"/>
      <c r="Q165" s="99"/>
      <c r="R165" s="99"/>
      <c r="S165" s="75"/>
      <c r="T165" s="75"/>
    </row>
    <row r="166" spans="1:20" x14ac:dyDescent="0.25">
      <c r="A166" s="80" t="s">
        <v>507</v>
      </c>
      <c r="B166" s="99">
        <v>2248185</v>
      </c>
      <c r="C166" s="99">
        <v>3084365</v>
      </c>
      <c r="D166" s="99">
        <v>3604321.0707999999</v>
      </c>
      <c r="E166" s="99">
        <v>3760313.4042000002</v>
      </c>
      <c r="F166" s="99">
        <v>4868311.6749999998</v>
      </c>
      <c r="G166" s="99">
        <v>4838300.7125000004</v>
      </c>
      <c r="H166" s="99">
        <v>4773296.9625000004</v>
      </c>
      <c r="I166" s="99">
        <v>6183293.4417000003</v>
      </c>
      <c r="J166" s="99">
        <v>6623290.8624999998</v>
      </c>
      <c r="K166" s="99">
        <v>12760789.324999999</v>
      </c>
      <c r="L166" s="99">
        <v>26290807.574999999</v>
      </c>
      <c r="M166" s="99">
        <v>38965831.4542</v>
      </c>
      <c r="N166" s="99">
        <v>41905602.008299999</v>
      </c>
      <c r="O166" s="99">
        <v>41505587.658299997</v>
      </c>
      <c r="P166" s="99">
        <v>39145722.308300003</v>
      </c>
      <c r="Q166" s="99">
        <v>34899272.308300003</v>
      </c>
      <c r="R166" s="99">
        <v>35478034.991700001</v>
      </c>
      <c r="S166" s="75"/>
      <c r="T166" s="75"/>
    </row>
    <row r="167" spans="1:20" x14ac:dyDescent="0.25">
      <c r="A167" s="80" t="s">
        <v>422</v>
      </c>
      <c r="B167" s="99">
        <v>2005150</v>
      </c>
      <c r="C167" s="99">
        <v>2612065</v>
      </c>
      <c r="D167" s="99">
        <v>3034375</v>
      </c>
      <c r="E167" s="99">
        <v>3175035</v>
      </c>
      <c r="F167" s="99">
        <v>4212955</v>
      </c>
      <c r="G167" s="99">
        <v>4179485</v>
      </c>
      <c r="H167" s="99">
        <v>4151535</v>
      </c>
      <c r="I167" s="99">
        <v>5530065</v>
      </c>
      <c r="J167" s="99">
        <v>5941365</v>
      </c>
      <c r="K167" s="99">
        <v>11823545</v>
      </c>
      <c r="L167" s="99">
        <v>25034214.5</v>
      </c>
      <c r="M167" s="99">
        <v>37527985.5</v>
      </c>
      <c r="N167" s="99">
        <v>40478270.25</v>
      </c>
      <c r="O167" s="99">
        <v>40122116.5</v>
      </c>
      <c r="P167" s="99">
        <v>37827921.5</v>
      </c>
      <c r="Q167" s="99">
        <v>33663921.5</v>
      </c>
      <c r="R167" s="99">
        <v>34346906.5</v>
      </c>
      <c r="S167" s="75"/>
      <c r="T167" s="75"/>
    </row>
    <row r="168" spans="1:20" x14ac:dyDescent="0.25">
      <c r="A168" s="80" t="s">
        <v>423</v>
      </c>
      <c r="B168" s="99">
        <v>243035</v>
      </c>
      <c r="C168" s="99">
        <v>472300</v>
      </c>
      <c r="D168" s="99">
        <v>569946.07079999999</v>
      </c>
      <c r="E168" s="99">
        <v>585278.40419999999</v>
      </c>
      <c r="F168" s="99">
        <v>655356.67500000005</v>
      </c>
      <c r="G168" s="99">
        <v>658815.71250000002</v>
      </c>
      <c r="H168" s="99">
        <v>621761.96250000002</v>
      </c>
      <c r="I168" s="99">
        <v>653228.44169999997</v>
      </c>
      <c r="J168" s="99">
        <v>681925.86250000005</v>
      </c>
      <c r="K168" s="99">
        <v>937244.32499999995</v>
      </c>
      <c r="L168" s="99">
        <v>1256593.075</v>
      </c>
      <c r="M168" s="99">
        <v>1437845.9542</v>
      </c>
      <c r="N168" s="99">
        <v>1427331.7583000001</v>
      </c>
      <c r="O168" s="99">
        <v>1383471.1583</v>
      </c>
      <c r="P168" s="99">
        <v>1317800.8082999999</v>
      </c>
      <c r="Q168" s="99">
        <v>1235350.8082999999</v>
      </c>
      <c r="R168" s="99">
        <v>1131128.4916999999</v>
      </c>
      <c r="S168" s="75"/>
      <c r="T168" s="75"/>
    </row>
    <row r="169" spans="1:20" x14ac:dyDescent="0.25">
      <c r="A169" s="80" t="s">
        <v>424</v>
      </c>
      <c r="B169" s="99"/>
      <c r="C169" s="99"/>
      <c r="D169" s="99"/>
      <c r="E169" s="99"/>
      <c r="F169" s="99"/>
      <c r="G169" s="99"/>
      <c r="H169" s="99"/>
      <c r="I169" s="99"/>
      <c r="J169" s="99"/>
      <c r="K169" s="99"/>
      <c r="L169" s="99"/>
      <c r="M169" s="99"/>
      <c r="N169" s="99"/>
      <c r="O169" s="99"/>
      <c r="P169" s="99"/>
      <c r="Q169" s="99"/>
      <c r="R169" s="99"/>
      <c r="S169" s="75"/>
      <c r="T169" s="75"/>
    </row>
    <row r="170" spans="1:20" x14ac:dyDescent="0.25">
      <c r="A170" s="80" t="s">
        <v>427</v>
      </c>
      <c r="B170" s="99"/>
      <c r="C170" s="99"/>
      <c r="D170" s="99"/>
      <c r="E170" s="99"/>
      <c r="F170" s="99"/>
      <c r="G170" s="99"/>
      <c r="H170" s="99"/>
      <c r="I170" s="99"/>
      <c r="J170" s="99"/>
      <c r="K170" s="99"/>
      <c r="L170" s="99"/>
      <c r="M170" s="99"/>
      <c r="N170" s="99"/>
      <c r="O170" s="99"/>
      <c r="P170" s="99"/>
      <c r="Q170" s="99"/>
      <c r="R170" s="99"/>
      <c r="S170" s="75"/>
      <c r="T170" s="75"/>
    </row>
    <row r="172" spans="1:20" x14ac:dyDescent="0.25">
      <c r="A172" s="44" t="s">
        <v>428</v>
      </c>
      <c r="B172" s="45">
        <f>(B153-B165)/(B167+B168)</f>
        <v>1.032170341497697</v>
      </c>
      <c r="C172" s="45">
        <f t="shared" ref="C172:Q172" si="10">(C153-C165)/(C167+C168)</f>
        <v>1.0661263474653615</v>
      </c>
      <c r="D172" s="45">
        <f t="shared" si="10"/>
        <v>1.12979198531727</v>
      </c>
      <c r="E172" s="45">
        <f t="shared" si="10"/>
        <v>1.1329853537584027</v>
      </c>
      <c r="F172" s="45">
        <f t="shared" si="10"/>
        <v>1.0571063701051968</v>
      </c>
      <c r="G172" s="45">
        <f t="shared" si="10"/>
        <v>1.0679887920050399</v>
      </c>
      <c r="H172" s="45">
        <f t="shared" si="10"/>
        <v>1.0356949760592229</v>
      </c>
      <c r="I172" s="45">
        <f t="shared" si="10"/>
        <v>1.067110303580532</v>
      </c>
      <c r="J172" s="45">
        <f t="shared" si="10"/>
        <v>1.0911440274528634</v>
      </c>
      <c r="K172" s="45">
        <f t="shared" si="10"/>
        <v>1.0527669376753073</v>
      </c>
      <c r="L172" s="45">
        <f t="shared" si="10"/>
        <v>1.0364101434415522</v>
      </c>
      <c r="M172" s="45">
        <f t="shared" si="10"/>
        <v>1.041392828937727</v>
      </c>
      <c r="N172" s="45">
        <f t="shared" si="10"/>
        <v>1.0626423579448894</v>
      </c>
      <c r="O172" s="45">
        <f t="shared" si="10"/>
        <v>1.0928931478682242</v>
      </c>
      <c r="P172" s="45">
        <f t="shared" si="10"/>
        <v>1.1348986832918992</v>
      </c>
      <c r="Q172" s="45">
        <f t="shared" si="10"/>
        <v>1.145282379893467</v>
      </c>
      <c r="R172" s="45">
        <f>(R153-R165)/(R167+R168)</f>
        <v>0.98259369012279074</v>
      </c>
    </row>
    <row r="174" spans="1:20" x14ac:dyDescent="0.25">
      <c r="A174" s="41" t="s">
        <v>535</v>
      </c>
    </row>
    <row r="175" spans="1:20" x14ac:dyDescent="0.25">
      <c r="A175" s="100" t="s">
        <v>536</v>
      </c>
      <c r="B175" s="83">
        <v>1928</v>
      </c>
      <c r="C175" s="83">
        <v>1929</v>
      </c>
      <c r="D175" s="83">
        <v>1930</v>
      </c>
      <c r="E175" s="83">
        <v>1931</v>
      </c>
      <c r="F175" s="83">
        <v>1932</v>
      </c>
      <c r="G175" s="83">
        <v>1933</v>
      </c>
      <c r="H175" s="83">
        <v>1934</v>
      </c>
      <c r="I175" s="83">
        <v>1935</v>
      </c>
      <c r="J175" s="83">
        <v>1936</v>
      </c>
      <c r="K175" s="83">
        <v>1937</v>
      </c>
      <c r="L175" s="83">
        <v>1938</v>
      </c>
      <c r="M175" s="83">
        <v>1939</v>
      </c>
      <c r="N175" s="83">
        <v>1940</v>
      </c>
      <c r="O175" s="83">
        <v>1941</v>
      </c>
      <c r="P175" s="83">
        <v>1942</v>
      </c>
      <c r="Q175" s="78"/>
      <c r="R175" s="85"/>
    </row>
    <row r="176" spans="1:20" x14ac:dyDescent="0.25">
      <c r="A176" s="86"/>
      <c r="B176" s="85"/>
      <c r="C176" s="85"/>
      <c r="D176" s="85"/>
      <c r="E176" s="85"/>
      <c r="F176" s="85"/>
      <c r="G176" s="85"/>
      <c r="H176" s="85"/>
      <c r="I176" s="85"/>
      <c r="J176" s="85"/>
      <c r="K176" s="85"/>
      <c r="L176" s="85"/>
      <c r="M176" s="85"/>
      <c r="N176" s="85"/>
      <c r="O176" s="85"/>
      <c r="P176" s="85"/>
      <c r="Q176" s="81"/>
      <c r="R176" s="85"/>
    </row>
    <row r="177" spans="1:18" x14ac:dyDescent="0.25">
      <c r="A177" s="76" t="s">
        <v>497</v>
      </c>
      <c r="B177" s="98">
        <v>8351.4583000000002</v>
      </c>
      <c r="C177" s="98">
        <v>6879265.5499999998</v>
      </c>
      <c r="D177" s="98">
        <v>8005193.1301999995</v>
      </c>
      <c r="E177" s="98">
        <v>12324896.4167</v>
      </c>
      <c r="F177" s="98">
        <v>18313877.8792</v>
      </c>
      <c r="G177" s="98">
        <v>19224412.375</v>
      </c>
      <c r="H177" s="98">
        <v>19148152.5625</v>
      </c>
      <c r="I177" s="98">
        <v>19966946.679200001</v>
      </c>
      <c r="J177" s="98">
        <v>20567709.2542</v>
      </c>
      <c r="K177" s="98">
        <v>21690656.008299999</v>
      </c>
      <c r="L177" s="98">
        <v>22153413.041700002</v>
      </c>
      <c r="M177" s="98">
        <v>23042152.145799998</v>
      </c>
      <c r="N177" s="98">
        <v>24900262.3292</v>
      </c>
      <c r="O177" s="98">
        <v>30608017</v>
      </c>
      <c r="P177" s="98">
        <v>34704801.5792</v>
      </c>
      <c r="Q177" s="81"/>
      <c r="R177" s="85"/>
    </row>
    <row r="178" spans="1:18" x14ac:dyDescent="0.25">
      <c r="A178" s="75" t="s">
        <v>419</v>
      </c>
      <c r="B178" s="99">
        <v>4047.1167</v>
      </c>
      <c r="C178" s="99">
        <v>6617151.0916999998</v>
      </c>
      <c r="D178" s="99">
        <v>7312692.3979000002</v>
      </c>
      <c r="E178" s="99">
        <v>8176248.8416999998</v>
      </c>
      <c r="F178" s="99">
        <v>13817192.679199999</v>
      </c>
      <c r="G178" s="99">
        <v>14504361.6917</v>
      </c>
      <c r="H178" s="99">
        <v>14309385.6708</v>
      </c>
      <c r="I178" s="99">
        <v>15041249.65</v>
      </c>
      <c r="J178" s="99">
        <v>15579837.199999999</v>
      </c>
      <c r="K178" s="99">
        <v>16652444.3542</v>
      </c>
      <c r="L178" s="99">
        <v>17065088.1917</v>
      </c>
      <c r="M178" s="99">
        <v>17903403.274999999</v>
      </c>
      <c r="N178" s="99">
        <v>19719533.3125</v>
      </c>
      <c r="O178" s="99">
        <v>25379535.708299998</v>
      </c>
      <c r="P178" s="99">
        <v>29402815.212499999</v>
      </c>
      <c r="Q178" s="81"/>
      <c r="R178" s="85"/>
    </row>
    <row r="179" spans="1:18" x14ac:dyDescent="0.25">
      <c r="A179" s="75" t="s">
        <v>498</v>
      </c>
      <c r="B179" s="99">
        <v>0</v>
      </c>
      <c r="C179" s="99">
        <v>0</v>
      </c>
      <c r="D179" s="99">
        <v>0</v>
      </c>
      <c r="E179" s="99">
        <v>0</v>
      </c>
      <c r="F179" s="99">
        <v>0</v>
      </c>
      <c r="G179" s="99">
        <v>0</v>
      </c>
      <c r="H179" s="99">
        <v>0</v>
      </c>
      <c r="I179" s="99">
        <v>0</v>
      </c>
      <c r="J179" s="99">
        <v>0</v>
      </c>
      <c r="K179" s="99">
        <v>0</v>
      </c>
      <c r="L179" s="99">
        <v>0</v>
      </c>
      <c r="M179" s="99">
        <v>2491515.1875</v>
      </c>
      <c r="N179" s="99">
        <v>3449641.9874999998</v>
      </c>
      <c r="O179" s="99">
        <v>3449641.9874999998</v>
      </c>
      <c r="P179" s="99">
        <v>3449641.9874999998</v>
      </c>
      <c r="Q179" s="81"/>
      <c r="R179" s="85"/>
    </row>
    <row r="180" spans="1:18" x14ac:dyDescent="0.25">
      <c r="A180" s="75" t="s">
        <v>499</v>
      </c>
      <c r="B180" s="99"/>
      <c r="C180" s="99"/>
      <c r="D180" s="99"/>
      <c r="E180" s="99"/>
      <c r="F180" s="99"/>
      <c r="G180" s="99"/>
      <c r="H180" s="99"/>
      <c r="I180" s="99"/>
      <c r="J180" s="99"/>
      <c r="K180" s="99"/>
      <c r="L180" s="99"/>
      <c r="M180" s="99"/>
      <c r="N180" s="99"/>
      <c r="O180" s="99"/>
      <c r="P180" s="99"/>
      <c r="Q180" s="81"/>
      <c r="R180" s="85"/>
    </row>
    <row r="181" spans="1:18" x14ac:dyDescent="0.25">
      <c r="A181" s="75" t="s">
        <v>500</v>
      </c>
      <c r="B181" s="99">
        <v>0</v>
      </c>
      <c r="C181" s="99">
        <v>6075482.5374999996</v>
      </c>
      <c r="D181" s="99">
        <v>6846190.3792000003</v>
      </c>
      <c r="E181" s="99">
        <v>7026483.5958000002</v>
      </c>
      <c r="F181" s="99">
        <v>12865608.908299999</v>
      </c>
      <c r="G181" s="99">
        <v>13569646.1208</v>
      </c>
      <c r="H181" s="99">
        <v>13246554.5417</v>
      </c>
      <c r="I181" s="99">
        <v>13771072.320800001</v>
      </c>
      <c r="J181" s="99">
        <v>14460353.6208</v>
      </c>
      <c r="K181" s="99">
        <v>15480661.9</v>
      </c>
      <c r="L181" s="99">
        <v>15802497.866699999</v>
      </c>
      <c r="M181" s="99">
        <v>14013403.4542</v>
      </c>
      <c r="N181" s="99">
        <v>14041007.2542</v>
      </c>
      <c r="O181" s="99">
        <v>16406365.1417</v>
      </c>
      <c r="P181" s="99">
        <v>21190968.3125</v>
      </c>
      <c r="Q181" s="81"/>
      <c r="R181" s="85"/>
    </row>
    <row r="182" spans="1:18" x14ac:dyDescent="0.25">
      <c r="A182" s="75" t="s">
        <v>501</v>
      </c>
      <c r="B182" s="99">
        <v>0</v>
      </c>
      <c r="C182" s="99">
        <v>443346.46250000002</v>
      </c>
      <c r="D182" s="99">
        <v>366112.19170000002</v>
      </c>
      <c r="E182" s="99">
        <v>383608.03749999998</v>
      </c>
      <c r="F182" s="99">
        <v>122727.3042</v>
      </c>
      <c r="G182" s="99">
        <v>122959.7</v>
      </c>
      <c r="H182" s="99">
        <v>151922.46249999999</v>
      </c>
      <c r="I182" s="99">
        <v>350703.51250000001</v>
      </c>
      <c r="J182" s="99">
        <v>211332.38329999999</v>
      </c>
      <c r="K182" s="99">
        <v>149551.76250000001</v>
      </c>
      <c r="L182" s="99">
        <v>171120.9583</v>
      </c>
      <c r="M182" s="99">
        <v>251407.85829999999</v>
      </c>
      <c r="N182" s="99">
        <v>921928.79169999994</v>
      </c>
      <c r="O182" s="99">
        <v>890611.49170000001</v>
      </c>
      <c r="P182" s="99">
        <v>1083160.1791999999</v>
      </c>
      <c r="Q182" s="81"/>
      <c r="R182" s="85"/>
    </row>
    <row r="183" spans="1:18" x14ac:dyDescent="0.25">
      <c r="A183" s="75" t="s">
        <v>502</v>
      </c>
      <c r="B183" s="99">
        <v>4047.1167</v>
      </c>
      <c r="C183" s="99">
        <v>98322.091700000004</v>
      </c>
      <c r="D183" s="99">
        <v>100389.82709999999</v>
      </c>
      <c r="E183" s="99">
        <v>766157.20830000006</v>
      </c>
      <c r="F183" s="99">
        <v>828856.46669999999</v>
      </c>
      <c r="G183" s="99">
        <v>811755.87080000003</v>
      </c>
      <c r="H183" s="99">
        <v>910908.66669999994</v>
      </c>
      <c r="I183" s="99">
        <v>919473.81669999997</v>
      </c>
      <c r="J183" s="99">
        <v>908151.19579999999</v>
      </c>
      <c r="K183" s="99">
        <v>1022230.6917</v>
      </c>
      <c r="L183" s="99">
        <v>1091469.3666999999</v>
      </c>
      <c r="M183" s="99">
        <v>1147076.7749999999</v>
      </c>
      <c r="N183" s="99">
        <v>1306955.2792</v>
      </c>
      <c r="O183" s="99">
        <v>4632917.0875000004</v>
      </c>
      <c r="P183" s="99">
        <v>3679044.7333</v>
      </c>
      <c r="Q183" s="81"/>
      <c r="R183" s="85"/>
    </row>
    <row r="184" spans="1:18" x14ac:dyDescent="0.25">
      <c r="A184" s="75" t="s">
        <v>503</v>
      </c>
      <c r="B184" s="99">
        <v>4304.3416999999999</v>
      </c>
      <c r="C184" s="99">
        <v>262114.4583</v>
      </c>
      <c r="D184" s="99">
        <v>692500.73230000003</v>
      </c>
      <c r="E184" s="99">
        <v>4148647.5750000002</v>
      </c>
      <c r="F184" s="99">
        <v>4496685.2</v>
      </c>
      <c r="G184" s="99">
        <v>4720050.6832999997</v>
      </c>
      <c r="H184" s="99">
        <v>4838766.8916999996</v>
      </c>
      <c r="I184" s="99">
        <v>4925697.0291999998</v>
      </c>
      <c r="J184" s="99">
        <v>4987872.0542000001</v>
      </c>
      <c r="K184" s="99">
        <v>5038211.6541999998</v>
      </c>
      <c r="L184" s="99">
        <v>5088324.8499999996</v>
      </c>
      <c r="M184" s="99">
        <v>5138748.8707999997</v>
      </c>
      <c r="N184" s="99">
        <v>5180729.0166999996</v>
      </c>
      <c r="O184" s="99">
        <v>5228481.2916999999</v>
      </c>
      <c r="P184" s="99">
        <v>5301986.3667000001</v>
      </c>
      <c r="Q184" s="81"/>
      <c r="R184" s="85"/>
    </row>
    <row r="185" spans="1:18" x14ac:dyDescent="0.25">
      <c r="A185" s="75" t="s">
        <v>537</v>
      </c>
      <c r="B185" s="99"/>
      <c r="C185" s="99"/>
      <c r="D185" s="99"/>
      <c r="E185" s="99"/>
      <c r="F185" s="99"/>
      <c r="G185" s="99"/>
      <c r="H185" s="99"/>
      <c r="I185" s="99"/>
      <c r="J185" s="99"/>
      <c r="K185" s="99"/>
      <c r="L185" s="99"/>
      <c r="M185" s="99"/>
      <c r="N185" s="99"/>
      <c r="O185" s="99"/>
      <c r="P185" s="99"/>
      <c r="Q185" s="81"/>
      <c r="R185" s="85"/>
    </row>
    <row r="186" spans="1:18" x14ac:dyDescent="0.25">
      <c r="A186" s="75" t="s">
        <v>505</v>
      </c>
      <c r="B186" s="99">
        <v>0</v>
      </c>
      <c r="C186" s="99">
        <v>0</v>
      </c>
      <c r="D186" s="99">
        <v>0</v>
      </c>
      <c r="E186" s="99">
        <v>4085311</v>
      </c>
      <c r="F186" s="99">
        <v>4409958</v>
      </c>
      <c r="G186" s="99">
        <v>4658627</v>
      </c>
      <c r="H186" s="99">
        <v>4785455</v>
      </c>
      <c r="I186" s="99">
        <v>4879430</v>
      </c>
      <c r="J186" s="99">
        <v>4948684</v>
      </c>
      <c r="K186" s="99">
        <v>5003665</v>
      </c>
      <c r="L186" s="99">
        <v>5056482</v>
      </c>
      <c r="M186" s="99">
        <v>5098401</v>
      </c>
      <c r="N186" s="99">
        <v>5127465</v>
      </c>
      <c r="O186" s="99">
        <v>5156235</v>
      </c>
      <c r="P186" s="99">
        <v>5184833</v>
      </c>
      <c r="Q186" s="81"/>
      <c r="R186" s="85"/>
    </row>
    <row r="187" spans="1:18" x14ac:dyDescent="0.25">
      <c r="A187" s="75" t="s">
        <v>502</v>
      </c>
      <c r="B187" s="99">
        <v>4304.3416999999999</v>
      </c>
      <c r="C187" s="99">
        <v>262114.4583</v>
      </c>
      <c r="D187" s="99">
        <v>692500.73230000003</v>
      </c>
      <c r="E187" s="99">
        <v>63336.574999999997</v>
      </c>
      <c r="F187" s="99">
        <v>86727.2</v>
      </c>
      <c r="G187" s="99">
        <v>61423.683299999997</v>
      </c>
      <c r="H187" s="99">
        <v>53311.8917</v>
      </c>
      <c r="I187" s="99">
        <v>46267.029199999997</v>
      </c>
      <c r="J187" s="99">
        <v>39188.054199999999</v>
      </c>
      <c r="K187" s="99">
        <v>34546.654199999997</v>
      </c>
      <c r="L187" s="99">
        <v>31842.85</v>
      </c>
      <c r="M187" s="99">
        <v>40347.870799999997</v>
      </c>
      <c r="N187" s="99">
        <v>53264.0167</v>
      </c>
      <c r="O187" s="99">
        <v>72246.291700000002</v>
      </c>
      <c r="P187" s="99">
        <v>117153.3667</v>
      </c>
      <c r="Q187" s="81"/>
      <c r="R187" s="85"/>
    </row>
    <row r="188" spans="1:18" x14ac:dyDescent="0.25">
      <c r="A188" s="75"/>
      <c r="B188" s="99"/>
      <c r="C188" s="99"/>
      <c r="D188" s="99"/>
      <c r="E188" s="99"/>
      <c r="F188" s="99"/>
      <c r="G188" s="99"/>
      <c r="H188" s="99"/>
      <c r="I188" s="99"/>
      <c r="J188" s="99"/>
      <c r="K188" s="99"/>
      <c r="L188" s="99"/>
      <c r="M188" s="99"/>
      <c r="N188" s="99"/>
      <c r="O188" s="99"/>
      <c r="P188" s="99"/>
      <c r="Q188" s="81"/>
      <c r="R188" s="85"/>
    </row>
    <row r="189" spans="1:18" x14ac:dyDescent="0.25">
      <c r="A189" s="79" t="s">
        <v>506</v>
      </c>
      <c r="B189" s="98">
        <v>8351.4583000000002</v>
      </c>
      <c r="C189" s="98">
        <v>6879265.5499999998</v>
      </c>
      <c r="D189" s="98">
        <v>8005193.1301999995</v>
      </c>
      <c r="E189" s="98">
        <v>12324896.4167</v>
      </c>
      <c r="F189" s="98">
        <v>18313877.8792</v>
      </c>
      <c r="G189" s="98">
        <v>19224412.375</v>
      </c>
      <c r="H189" s="98">
        <v>19148152.5625</v>
      </c>
      <c r="I189" s="98">
        <v>19966946.679200001</v>
      </c>
      <c r="J189" s="98">
        <v>20567709.2542</v>
      </c>
      <c r="K189" s="98">
        <v>21690656.008299999</v>
      </c>
      <c r="L189" s="98">
        <v>22153413.041700002</v>
      </c>
      <c r="M189" s="98">
        <v>23042152.145799998</v>
      </c>
      <c r="N189" s="98">
        <v>24900262.3292</v>
      </c>
      <c r="O189" s="98">
        <v>30608017</v>
      </c>
      <c r="P189" s="98">
        <v>34704801.5792</v>
      </c>
      <c r="Q189" s="81"/>
      <c r="R189" s="85"/>
    </row>
    <row r="190" spans="1:18" x14ac:dyDescent="0.25">
      <c r="A190" s="75" t="s">
        <v>421</v>
      </c>
      <c r="B190" s="99"/>
      <c r="C190" s="99"/>
      <c r="D190" s="99"/>
      <c r="E190" s="99"/>
      <c r="F190" s="99"/>
      <c r="G190" s="99"/>
      <c r="H190" s="99"/>
      <c r="I190" s="99"/>
      <c r="J190" s="99"/>
      <c r="K190" s="99"/>
      <c r="L190" s="99"/>
      <c r="M190" s="99"/>
      <c r="N190" s="99"/>
      <c r="O190" s="99"/>
      <c r="P190" s="99"/>
      <c r="Q190" s="81"/>
      <c r="R190" s="85"/>
    </row>
    <row r="191" spans="1:18" x14ac:dyDescent="0.25">
      <c r="A191" s="75" t="s">
        <v>507</v>
      </c>
      <c r="B191" s="99">
        <v>8351.4583000000002</v>
      </c>
      <c r="C191" s="99">
        <v>6848126.5250000004</v>
      </c>
      <c r="D191" s="99">
        <v>7834418.7094000001</v>
      </c>
      <c r="E191" s="99">
        <v>12121672.258300001</v>
      </c>
      <c r="F191" s="99">
        <v>18032219.162500001</v>
      </c>
      <c r="G191" s="99">
        <v>18959514.520799998</v>
      </c>
      <c r="H191" s="99">
        <v>18874218.320799999</v>
      </c>
      <c r="I191" s="99">
        <v>19643770.5167</v>
      </c>
      <c r="J191" s="99">
        <v>20207827.404199999</v>
      </c>
      <c r="K191" s="99">
        <v>21301110.720800001</v>
      </c>
      <c r="L191" s="99">
        <v>21729129.675000001</v>
      </c>
      <c r="M191" s="99">
        <v>22627106.762499999</v>
      </c>
      <c r="N191" s="99">
        <v>24425162.158300001</v>
      </c>
      <c r="O191" s="99">
        <v>30038905.666700002</v>
      </c>
      <c r="P191" s="99">
        <v>34040495.491700001</v>
      </c>
      <c r="Q191" s="81"/>
      <c r="R191" s="85"/>
    </row>
    <row r="192" spans="1:18" x14ac:dyDescent="0.25">
      <c r="A192" s="75" t="s">
        <v>457</v>
      </c>
      <c r="B192" s="99">
        <v>0</v>
      </c>
      <c r="C192" s="99">
        <v>6557998</v>
      </c>
      <c r="D192" s="99">
        <v>7196974</v>
      </c>
      <c r="E192" s="99">
        <v>11427110</v>
      </c>
      <c r="F192" s="99">
        <v>11758389</v>
      </c>
      <c r="G192" s="99">
        <v>12245313</v>
      </c>
      <c r="H192" s="99">
        <v>11964369.5</v>
      </c>
      <c r="I192" s="99">
        <v>12609512.5</v>
      </c>
      <c r="J192" s="99">
        <v>13223250</v>
      </c>
      <c r="K192" s="99">
        <v>14116020.5</v>
      </c>
      <c r="L192" s="99">
        <v>14748187</v>
      </c>
      <c r="M192" s="99">
        <v>15527639.5</v>
      </c>
      <c r="N192" s="99">
        <v>16813408.5</v>
      </c>
      <c r="O192" s="99">
        <v>18808045</v>
      </c>
      <c r="P192" s="99">
        <v>23709083.5</v>
      </c>
      <c r="Q192" s="81"/>
      <c r="R192" s="85"/>
    </row>
    <row r="193" spans="1:44" x14ac:dyDescent="0.25">
      <c r="A193" s="75" t="s">
        <v>458</v>
      </c>
      <c r="B193" s="99"/>
      <c r="C193" s="99"/>
      <c r="D193" s="99"/>
      <c r="E193" s="99"/>
      <c r="F193" s="99"/>
      <c r="G193" s="99"/>
      <c r="H193" s="99"/>
      <c r="I193" s="99"/>
      <c r="J193" s="99"/>
      <c r="K193" s="99"/>
      <c r="L193" s="99"/>
      <c r="M193" s="99"/>
      <c r="N193" s="99"/>
      <c r="O193" s="99"/>
      <c r="P193" s="99"/>
      <c r="Q193" s="81"/>
      <c r="R193" s="85"/>
    </row>
    <row r="194" spans="1:44" x14ac:dyDescent="0.25">
      <c r="A194" s="75" t="s">
        <v>426</v>
      </c>
      <c r="B194" s="99">
        <v>0</v>
      </c>
      <c r="C194" s="99">
        <v>35750</v>
      </c>
      <c r="D194" s="99">
        <v>20000</v>
      </c>
      <c r="E194" s="99">
        <v>19453.962500000001</v>
      </c>
      <c r="F194" s="99">
        <v>43866.6708</v>
      </c>
      <c r="G194" s="99">
        <v>121288.28750000001</v>
      </c>
      <c r="H194" s="99">
        <v>265586.49579999998</v>
      </c>
      <c r="I194" s="99">
        <v>291387.77500000002</v>
      </c>
      <c r="J194" s="99">
        <v>294325.92499999999</v>
      </c>
      <c r="K194" s="99">
        <v>423214.62920000002</v>
      </c>
      <c r="L194" s="99">
        <v>525879.19999999995</v>
      </c>
      <c r="M194" s="99">
        <v>618504.5625</v>
      </c>
      <c r="N194" s="99">
        <v>754863.15830000001</v>
      </c>
      <c r="O194" s="99">
        <v>3983819.4917000001</v>
      </c>
      <c r="P194" s="99">
        <v>2988304.5874999999</v>
      </c>
      <c r="Q194" s="81"/>
      <c r="R194" s="85"/>
    </row>
    <row r="196" spans="1:44" x14ac:dyDescent="0.25">
      <c r="A196" s="44" t="s">
        <v>428</v>
      </c>
      <c r="B196" s="45" t="e">
        <f>(B178)/(B192+B194)</f>
        <v>#DIV/0!</v>
      </c>
      <c r="C196" s="45">
        <f t="shared" ref="C196:P196" si="11">(C178)/(C192+C194)</f>
        <v>1.0035492851258494</v>
      </c>
      <c r="D196" s="45">
        <f t="shared" si="11"/>
        <v>1.0132629545152858</v>
      </c>
      <c r="E196" s="45">
        <f t="shared" si="11"/>
        <v>0.7142972221608288</v>
      </c>
      <c r="F196" s="45">
        <f t="shared" si="11"/>
        <v>1.1707247381011379</v>
      </c>
      <c r="G196" s="45">
        <f t="shared" si="11"/>
        <v>1.1728656366046848</v>
      </c>
      <c r="H196" s="45">
        <f t="shared" si="11"/>
        <v>1.1700275680234757</v>
      </c>
      <c r="I196" s="45">
        <f t="shared" si="11"/>
        <v>1.1659069777593487</v>
      </c>
      <c r="J196" s="45">
        <f t="shared" si="11"/>
        <v>1.1525614715568908</v>
      </c>
      <c r="K196" s="45">
        <f t="shared" si="11"/>
        <v>1.1453452816617511</v>
      </c>
      <c r="L196" s="45">
        <f t="shared" si="11"/>
        <v>1.1172590172288241</v>
      </c>
      <c r="M196" s="45">
        <f t="shared" si="11"/>
        <v>1.1088346050733746</v>
      </c>
      <c r="N196" s="45">
        <f t="shared" si="11"/>
        <v>1.1224515248876887</v>
      </c>
      <c r="O196" s="45">
        <f t="shared" si="11"/>
        <v>1.1135348631763906</v>
      </c>
      <c r="P196" s="45">
        <f t="shared" si="11"/>
        <v>1.1013367718270055</v>
      </c>
    </row>
    <row r="198" spans="1:44" x14ac:dyDescent="0.25">
      <c r="A198" s="41" t="s">
        <v>538</v>
      </c>
    </row>
    <row r="199" spans="1:44" x14ac:dyDescent="0.25">
      <c r="A199" s="86" t="s">
        <v>539</v>
      </c>
      <c r="B199" s="83">
        <v>1920</v>
      </c>
      <c r="C199" s="83">
        <v>1921</v>
      </c>
      <c r="D199" s="83">
        <v>1922</v>
      </c>
      <c r="E199" s="83">
        <v>1923</v>
      </c>
      <c r="F199" s="83">
        <v>1924</v>
      </c>
      <c r="G199" s="83">
        <v>1925</v>
      </c>
      <c r="H199" s="83">
        <v>1926</v>
      </c>
      <c r="I199" s="83">
        <v>1927</v>
      </c>
      <c r="J199" s="83">
        <v>1928</v>
      </c>
      <c r="K199" s="83">
        <v>1929</v>
      </c>
      <c r="L199" s="83">
        <v>1930</v>
      </c>
      <c r="M199" s="83">
        <v>1931</v>
      </c>
      <c r="N199" s="83">
        <v>1932</v>
      </c>
      <c r="O199" s="83">
        <v>1933</v>
      </c>
      <c r="P199" s="83">
        <v>1934</v>
      </c>
      <c r="Q199" s="83">
        <v>1935</v>
      </c>
      <c r="R199" s="83">
        <v>1936</v>
      </c>
      <c r="S199" s="83">
        <v>1937</v>
      </c>
      <c r="T199" s="83">
        <v>1938</v>
      </c>
      <c r="U199" s="83">
        <v>1939</v>
      </c>
      <c r="V199" s="83">
        <v>1940</v>
      </c>
      <c r="W199" s="83">
        <v>1941</v>
      </c>
      <c r="X199" s="83">
        <v>1942</v>
      </c>
      <c r="Y199" s="83">
        <v>1943</v>
      </c>
      <c r="Z199" s="83">
        <v>1944</v>
      </c>
      <c r="AA199" s="83">
        <v>1945</v>
      </c>
      <c r="AB199" s="83">
        <v>1946</v>
      </c>
      <c r="AC199" s="83">
        <v>1947</v>
      </c>
      <c r="AD199" s="83">
        <v>1948</v>
      </c>
      <c r="AE199" s="83">
        <v>1949</v>
      </c>
      <c r="AF199" s="83">
        <v>1950</v>
      </c>
      <c r="AG199" s="83">
        <v>1951</v>
      </c>
      <c r="AH199" s="83">
        <v>1952</v>
      </c>
      <c r="AI199" s="83">
        <v>1953</v>
      </c>
      <c r="AJ199" s="83">
        <v>1954</v>
      </c>
      <c r="AK199" s="83">
        <v>1955</v>
      </c>
      <c r="AL199" s="83">
        <v>1956</v>
      </c>
      <c r="AM199" s="83">
        <v>1957</v>
      </c>
      <c r="AN199" s="83">
        <v>1958</v>
      </c>
      <c r="AO199" s="83">
        <v>1959</v>
      </c>
      <c r="AP199" s="83">
        <v>1960</v>
      </c>
      <c r="AQ199" s="75"/>
      <c r="AR199" s="75"/>
    </row>
    <row r="200" spans="1:44" x14ac:dyDescent="0.25">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99" t="s">
        <v>540</v>
      </c>
      <c r="AK200" s="99"/>
      <c r="AL200" s="99"/>
      <c r="AM200" s="76"/>
      <c r="AN200" s="76"/>
      <c r="AO200" s="76"/>
      <c r="AP200" s="76"/>
      <c r="AQ200" s="75"/>
      <c r="AR200" s="75"/>
    </row>
    <row r="201" spans="1:44" x14ac:dyDescent="0.25">
      <c r="A201" s="76" t="s">
        <v>497</v>
      </c>
      <c r="B201" s="101" t="s">
        <v>420</v>
      </c>
      <c r="C201" s="101">
        <v>180276.75</v>
      </c>
      <c r="D201" s="101">
        <v>99360</v>
      </c>
      <c r="E201" s="101">
        <v>77958.729200000002</v>
      </c>
      <c r="F201" s="101">
        <v>87714.55</v>
      </c>
      <c r="G201" s="101">
        <v>91434.1</v>
      </c>
      <c r="H201" s="101">
        <v>79576.083299999998</v>
      </c>
      <c r="I201" s="101">
        <v>82493.704199999993</v>
      </c>
      <c r="J201" s="101">
        <v>92582.35</v>
      </c>
      <c r="K201" s="101">
        <v>86076.329199999993</v>
      </c>
      <c r="L201" s="101" t="s">
        <v>420</v>
      </c>
      <c r="M201" s="101">
        <v>89391.5</v>
      </c>
      <c r="N201" s="101">
        <v>106461.8958</v>
      </c>
      <c r="O201" s="101">
        <v>95089.154200000004</v>
      </c>
      <c r="P201" s="101">
        <v>100940.6375</v>
      </c>
      <c r="Q201" s="101">
        <v>110329.1208</v>
      </c>
      <c r="R201" s="101">
        <v>114000.4292</v>
      </c>
      <c r="S201" s="101">
        <v>125549.9167</v>
      </c>
      <c r="T201" s="101">
        <v>133423.19579999999</v>
      </c>
      <c r="U201" s="101">
        <v>167544.78750000001</v>
      </c>
      <c r="V201" s="101" t="s">
        <v>420</v>
      </c>
      <c r="W201" s="101" t="s">
        <v>420</v>
      </c>
      <c r="X201" s="101" t="s">
        <v>420</v>
      </c>
      <c r="Y201" s="101" t="s">
        <v>420</v>
      </c>
      <c r="Z201" s="101" t="s">
        <v>420</v>
      </c>
      <c r="AA201" s="101">
        <v>2592311.0292000002</v>
      </c>
      <c r="AB201" s="101">
        <v>3116544.5041999999</v>
      </c>
      <c r="AC201" s="101">
        <v>3069539.2374999998</v>
      </c>
      <c r="AD201" s="101">
        <v>3009808.625</v>
      </c>
      <c r="AE201" s="101">
        <v>3106481.4042000002</v>
      </c>
      <c r="AF201" s="101">
        <v>3345331.4082999998</v>
      </c>
      <c r="AG201" s="101">
        <v>3606271.3166999999</v>
      </c>
      <c r="AH201" s="101">
        <v>4073716.1957999999</v>
      </c>
      <c r="AI201" s="101">
        <v>4498499.9166999999</v>
      </c>
      <c r="AJ201" s="101">
        <v>5127252.7625000002</v>
      </c>
      <c r="AK201" s="101">
        <v>5599742.5374999996</v>
      </c>
      <c r="AL201" s="101">
        <v>6360581.5291999998</v>
      </c>
      <c r="AM201" s="101">
        <v>7410953.0125000002</v>
      </c>
      <c r="AN201" s="101">
        <v>8589713.1374999993</v>
      </c>
      <c r="AO201" s="101">
        <v>8995398.4707999993</v>
      </c>
      <c r="AP201" s="101" t="s">
        <v>420</v>
      </c>
      <c r="AQ201" s="75"/>
      <c r="AR201" s="79"/>
    </row>
    <row r="202" spans="1:44" x14ac:dyDescent="0.25">
      <c r="A202" s="80" t="s">
        <v>419</v>
      </c>
      <c r="B202" s="77" t="s">
        <v>420</v>
      </c>
      <c r="C202" s="77">
        <v>96875</v>
      </c>
      <c r="D202" s="77">
        <v>50297.5</v>
      </c>
      <c r="E202" s="77">
        <v>62820.104200000002</v>
      </c>
      <c r="F202" s="77">
        <v>62797.5</v>
      </c>
      <c r="G202" s="77">
        <v>62797.5</v>
      </c>
      <c r="H202" s="77">
        <v>65999.537500000006</v>
      </c>
      <c r="I202" s="77">
        <v>66675.704199999993</v>
      </c>
      <c r="J202" s="77">
        <v>68337.850000000006</v>
      </c>
      <c r="K202" s="77">
        <v>67829.829199999993</v>
      </c>
      <c r="L202" s="77" t="s">
        <v>420</v>
      </c>
      <c r="M202" s="77">
        <v>83396.25</v>
      </c>
      <c r="N202" s="77">
        <v>85187.770799999998</v>
      </c>
      <c r="O202" s="77">
        <v>87093.154200000004</v>
      </c>
      <c r="P202" s="77">
        <v>88827.637499999997</v>
      </c>
      <c r="Q202" s="77">
        <v>96786.745800000004</v>
      </c>
      <c r="R202" s="77">
        <v>97083.804199999999</v>
      </c>
      <c r="S202" s="77">
        <v>94389.166700000002</v>
      </c>
      <c r="T202" s="77">
        <v>124812.0417</v>
      </c>
      <c r="U202" s="77">
        <v>158337.47500000001</v>
      </c>
      <c r="V202" s="77" t="s">
        <v>420</v>
      </c>
      <c r="W202" s="77" t="s">
        <v>420</v>
      </c>
      <c r="X202" s="77" t="s">
        <v>420</v>
      </c>
      <c r="Y202" s="77" t="s">
        <v>420</v>
      </c>
      <c r="Z202" s="77" t="s">
        <v>420</v>
      </c>
      <c r="AA202" s="77">
        <v>2296381.1916999999</v>
      </c>
      <c r="AB202" s="77">
        <v>2817146.5125000002</v>
      </c>
      <c r="AC202" s="77">
        <v>2831505.6291999999</v>
      </c>
      <c r="AD202" s="77">
        <v>2584454.5707999999</v>
      </c>
      <c r="AE202" s="77">
        <v>2639413.1542000002</v>
      </c>
      <c r="AF202" s="77">
        <v>2559454.6</v>
      </c>
      <c r="AG202" s="77">
        <v>2560211.7875000001</v>
      </c>
      <c r="AH202" s="77">
        <v>3575168.9125000001</v>
      </c>
      <c r="AI202" s="77">
        <v>4229430.9791999999</v>
      </c>
      <c r="AJ202" s="77">
        <v>5047334.0582999997</v>
      </c>
      <c r="AK202" s="77">
        <v>5516347.5833000001</v>
      </c>
      <c r="AL202" s="77">
        <v>6144341.2457999997</v>
      </c>
      <c r="AM202" s="77">
        <v>7114649.1124999998</v>
      </c>
      <c r="AN202" s="77">
        <v>8172027.1500000004</v>
      </c>
      <c r="AO202" s="77">
        <v>6398966.2750000004</v>
      </c>
      <c r="AP202" s="77" t="s">
        <v>420</v>
      </c>
      <c r="AQ202" s="75"/>
      <c r="AR202" s="75"/>
    </row>
    <row r="203" spans="1:44" x14ac:dyDescent="0.25">
      <c r="A203" s="80" t="s">
        <v>498</v>
      </c>
      <c r="B203" s="77" t="s">
        <v>420</v>
      </c>
      <c r="C203" s="77"/>
      <c r="D203" s="77"/>
      <c r="E203" s="77"/>
      <c r="F203" s="77"/>
      <c r="G203" s="77"/>
      <c r="H203" s="77"/>
      <c r="I203" s="77"/>
      <c r="J203" s="77"/>
      <c r="K203" s="77"/>
      <c r="L203" s="77" t="s">
        <v>420</v>
      </c>
      <c r="M203" s="77"/>
      <c r="N203" s="77"/>
      <c r="O203" s="77"/>
      <c r="P203" s="77"/>
      <c r="Q203" s="77"/>
      <c r="R203" s="77"/>
      <c r="S203" s="77"/>
      <c r="T203" s="77"/>
      <c r="U203" s="77"/>
      <c r="V203" s="77" t="s">
        <v>420</v>
      </c>
      <c r="W203" s="77" t="s">
        <v>420</v>
      </c>
      <c r="X203" s="77" t="s">
        <v>420</v>
      </c>
      <c r="Y203" s="77" t="s">
        <v>420</v>
      </c>
      <c r="Z203" s="77" t="s">
        <v>420</v>
      </c>
      <c r="AA203" s="77"/>
      <c r="AB203" s="77"/>
      <c r="AC203" s="77"/>
      <c r="AD203" s="77"/>
      <c r="AE203" s="77"/>
      <c r="AF203" s="77"/>
      <c r="AG203" s="77"/>
      <c r="AH203" s="77"/>
      <c r="AI203" s="77"/>
      <c r="AJ203" s="77"/>
      <c r="AK203" s="77"/>
      <c r="AL203" s="77"/>
      <c r="AM203" s="77"/>
      <c r="AN203" s="77"/>
      <c r="AO203" s="77"/>
      <c r="AP203" s="77" t="s">
        <v>420</v>
      </c>
      <c r="AQ203" s="75"/>
      <c r="AR203" s="75"/>
    </row>
    <row r="204" spans="1:44" x14ac:dyDescent="0.25">
      <c r="A204" s="80" t="s">
        <v>499</v>
      </c>
      <c r="B204" s="77" t="s">
        <v>420</v>
      </c>
      <c r="C204" s="77">
        <v>0</v>
      </c>
      <c r="D204" s="77">
        <v>0</v>
      </c>
      <c r="E204" s="77">
        <v>12500</v>
      </c>
      <c r="F204" s="77">
        <v>12500</v>
      </c>
      <c r="G204" s="77">
        <v>12500</v>
      </c>
      <c r="H204" s="77">
        <v>12500</v>
      </c>
      <c r="I204" s="77">
        <v>12500</v>
      </c>
      <c r="J204" s="77">
        <v>12500</v>
      </c>
      <c r="K204" s="77">
        <v>12500</v>
      </c>
      <c r="L204" s="77" t="s">
        <v>420</v>
      </c>
      <c r="M204" s="77">
        <v>20000</v>
      </c>
      <c r="N204" s="77">
        <v>20000</v>
      </c>
      <c r="O204" s="77">
        <v>20000</v>
      </c>
      <c r="P204" s="77">
        <v>20803.5</v>
      </c>
      <c r="Q204" s="77">
        <v>20803.5</v>
      </c>
      <c r="R204" s="77">
        <v>20800</v>
      </c>
      <c r="S204" s="77">
        <v>0</v>
      </c>
      <c r="T204" s="77">
        <v>0</v>
      </c>
      <c r="U204" s="77">
        <v>0</v>
      </c>
      <c r="V204" s="77" t="s">
        <v>420</v>
      </c>
      <c r="W204" s="77" t="s">
        <v>420</v>
      </c>
      <c r="X204" s="77" t="s">
        <v>420</v>
      </c>
      <c r="Y204" s="77" t="s">
        <v>420</v>
      </c>
      <c r="Z204" s="77" t="s">
        <v>420</v>
      </c>
      <c r="AA204" s="77">
        <v>0</v>
      </c>
      <c r="AB204" s="77">
        <v>0</v>
      </c>
      <c r="AC204" s="77">
        <v>0</v>
      </c>
      <c r="AD204" s="77">
        <v>0</v>
      </c>
      <c r="AE204" s="77">
        <v>0</v>
      </c>
      <c r="AF204" s="77">
        <v>0</v>
      </c>
      <c r="AG204" s="77">
        <v>0</v>
      </c>
      <c r="AH204" s="77">
        <v>0</v>
      </c>
      <c r="AI204" s="77">
        <v>0</v>
      </c>
      <c r="AJ204" s="77">
        <v>0</v>
      </c>
      <c r="AK204" s="77">
        <v>0</v>
      </c>
      <c r="AL204" s="77">
        <v>0</v>
      </c>
      <c r="AM204" s="77">
        <v>0</v>
      </c>
      <c r="AN204" s="77">
        <v>0</v>
      </c>
      <c r="AO204" s="77">
        <v>0</v>
      </c>
      <c r="AP204" s="77" t="s">
        <v>420</v>
      </c>
      <c r="AQ204" s="75"/>
      <c r="AR204" s="75"/>
    </row>
    <row r="205" spans="1:44" x14ac:dyDescent="0.25">
      <c r="A205" s="80" t="s">
        <v>500</v>
      </c>
      <c r="B205" s="77" t="s">
        <v>420</v>
      </c>
      <c r="C205" s="77">
        <v>96875</v>
      </c>
      <c r="D205" s="77">
        <v>50297.5</v>
      </c>
      <c r="E205" s="77">
        <v>50297.5</v>
      </c>
      <c r="F205" s="77">
        <v>50297.5</v>
      </c>
      <c r="G205" s="77">
        <v>50297.5</v>
      </c>
      <c r="H205" s="77">
        <v>53499.537499999999</v>
      </c>
      <c r="I205" s="77">
        <v>54175.7042</v>
      </c>
      <c r="J205" s="77">
        <v>55837.85</v>
      </c>
      <c r="K205" s="77">
        <v>55329.8292</v>
      </c>
      <c r="L205" s="77" t="s">
        <v>420</v>
      </c>
      <c r="M205" s="77">
        <v>63396.25</v>
      </c>
      <c r="N205" s="77">
        <v>65187.770799999998</v>
      </c>
      <c r="O205" s="77">
        <v>67093.154200000004</v>
      </c>
      <c r="P205" s="77">
        <v>68024.137499999997</v>
      </c>
      <c r="Q205" s="77">
        <v>75983.245800000004</v>
      </c>
      <c r="R205" s="77">
        <v>76258.804199999999</v>
      </c>
      <c r="S205" s="77">
        <v>94389.166700000002</v>
      </c>
      <c r="T205" s="77">
        <v>124812.0417</v>
      </c>
      <c r="U205" s="77">
        <v>158337.47500000001</v>
      </c>
      <c r="V205" s="77" t="s">
        <v>420</v>
      </c>
      <c r="W205" s="77" t="s">
        <v>420</v>
      </c>
      <c r="X205" s="77" t="s">
        <v>420</v>
      </c>
      <c r="Y205" s="77" t="s">
        <v>420</v>
      </c>
      <c r="Z205" s="77" t="s">
        <v>420</v>
      </c>
      <c r="AA205" s="77">
        <v>2296381.1916999999</v>
      </c>
      <c r="AB205" s="77">
        <v>2817146.5125000002</v>
      </c>
      <c r="AC205" s="77">
        <v>2831505.6291999999</v>
      </c>
      <c r="AD205" s="77">
        <v>2584454.5707999999</v>
      </c>
      <c r="AE205" s="77">
        <v>2639413.1542000002</v>
      </c>
      <c r="AF205" s="77">
        <v>2559454.6</v>
      </c>
      <c r="AG205" s="77">
        <v>2560211.7875000001</v>
      </c>
      <c r="AH205" s="77">
        <v>3575168.9125000001</v>
      </c>
      <c r="AI205" s="77">
        <v>4229430.9791999999</v>
      </c>
      <c r="AJ205" s="77">
        <v>5047334.0582999997</v>
      </c>
      <c r="AK205" s="77">
        <v>5516347.5833000001</v>
      </c>
      <c r="AL205" s="77">
        <v>6144341.2457999997</v>
      </c>
      <c r="AM205" s="77">
        <v>7114649.1124999998</v>
      </c>
      <c r="AN205" s="77">
        <v>8172027.1500000004</v>
      </c>
      <c r="AO205" s="77">
        <v>6398966.2750000004</v>
      </c>
      <c r="AP205" s="77" t="s">
        <v>420</v>
      </c>
      <c r="AQ205" s="75"/>
      <c r="AR205" s="75"/>
    </row>
    <row r="206" spans="1:44" x14ac:dyDescent="0.25">
      <c r="A206" s="80" t="s">
        <v>501</v>
      </c>
      <c r="B206" s="77" t="s">
        <v>420</v>
      </c>
      <c r="C206" s="77">
        <v>0</v>
      </c>
      <c r="D206" s="77">
        <v>0</v>
      </c>
      <c r="E206" s="77">
        <v>22.604199999999999</v>
      </c>
      <c r="F206" s="77">
        <v>0</v>
      </c>
      <c r="G206" s="77">
        <v>0</v>
      </c>
      <c r="H206" s="77">
        <v>0</v>
      </c>
      <c r="I206" s="77">
        <v>0</v>
      </c>
      <c r="J206" s="77">
        <v>0</v>
      </c>
      <c r="K206" s="77">
        <v>0</v>
      </c>
      <c r="L206" s="77" t="s">
        <v>420</v>
      </c>
      <c r="M206" s="77">
        <v>0</v>
      </c>
      <c r="N206" s="77">
        <v>0</v>
      </c>
      <c r="O206" s="77">
        <v>0</v>
      </c>
      <c r="P206" s="77">
        <v>0</v>
      </c>
      <c r="Q206" s="77">
        <v>0</v>
      </c>
      <c r="R206" s="77">
        <v>25</v>
      </c>
      <c r="S206" s="77">
        <v>0</v>
      </c>
      <c r="T206" s="77">
        <v>0</v>
      </c>
      <c r="U206" s="77">
        <v>0</v>
      </c>
      <c r="V206" s="77" t="s">
        <v>420</v>
      </c>
      <c r="W206" s="77" t="s">
        <v>420</v>
      </c>
      <c r="X206" s="77" t="s">
        <v>420</v>
      </c>
      <c r="Y206" s="77" t="s">
        <v>420</v>
      </c>
      <c r="Z206" s="77" t="s">
        <v>420</v>
      </c>
      <c r="AA206" s="77">
        <v>0</v>
      </c>
      <c r="AB206" s="77">
        <v>0</v>
      </c>
      <c r="AC206" s="77">
        <v>0</v>
      </c>
      <c r="AD206" s="77">
        <v>0</v>
      </c>
      <c r="AE206" s="77">
        <v>0</v>
      </c>
      <c r="AF206" s="77">
        <v>0</v>
      </c>
      <c r="AG206" s="77">
        <v>0</v>
      </c>
      <c r="AH206" s="77">
        <v>0</v>
      </c>
      <c r="AI206" s="77">
        <v>0</v>
      </c>
      <c r="AJ206" s="77">
        <v>0</v>
      </c>
      <c r="AK206" s="77">
        <v>0</v>
      </c>
      <c r="AL206" s="77">
        <v>0</v>
      </c>
      <c r="AM206" s="77">
        <v>0</v>
      </c>
      <c r="AN206" s="77">
        <v>0</v>
      </c>
      <c r="AO206" s="77">
        <v>0</v>
      </c>
      <c r="AP206" s="77" t="s">
        <v>420</v>
      </c>
      <c r="AQ206" s="75"/>
      <c r="AR206" s="75"/>
    </row>
    <row r="207" spans="1:44" x14ac:dyDescent="0.25">
      <c r="A207" s="80" t="s">
        <v>502</v>
      </c>
      <c r="B207" s="77" t="s">
        <v>420</v>
      </c>
      <c r="C207" s="77">
        <v>83401.75</v>
      </c>
      <c r="D207" s="77">
        <v>48062.5</v>
      </c>
      <c r="E207" s="77">
        <v>13562.5</v>
      </c>
      <c r="F207" s="77">
        <v>16048.5</v>
      </c>
      <c r="G207" s="77">
        <v>16048.5</v>
      </c>
      <c r="H207" s="77">
        <v>12948.5</v>
      </c>
      <c r="I207" s="77">
        <v>12948.5</v>
      </c>
      <c r="J207" s="77">
        <v>12948.5</v>
      </c>
      <c r="K207" s="77">
        <v>12948.5</v>
      </c>
      <c r="L207" s="77" t="s">
        <v>420</v>
      </c>
      <c r="M207" s="77">
        <v>0</v>
      </c>
      <c r="N207" s="77">
        <v>0</v>
      </c>
      <c r="O207" s="77">
        <v>0</v>
      </c>
      <c r="P207" s="77">
        <v>0</v>
      </c>
      <c r="Q207" s="77">
        <v>0</v>
      </c>
      <c r="R207" s="77">
        <v>0</v>
      </c>
      <c r="S207" s="77">
        <v>0</v>
      </c>
      <c r="T207" s="77">
        <v>0</v>
      </c>
      <c r="U207" s="77">
        <v>0</v>
      </c>
      <c r="V207" s="77" t="s">
        <v>420</v>
      </c>
      <c r="W207" s="77" t="s">
        <v>420</v>
      </c>
      <c r="X207" s="77" t="s">
        <v>420</v>
      </c>
      <c r="Y207" s="77" t="s">
        <v>420</v>
      </c>
      <c r="Z207" s="77" t="s">
        <v>420</v>
      </c>
      <c r="AA207" s="77">
        <v>2680.5</v>
      </c>
      <c r="AB207" s="77">
        <v>9084.5</v>
      </c>
      <c r="AC207" s="77">
        <v>19365.5</v>
      </c>
      <c r="AD207" s="77">
        <v>30571</v>
      </c>
      <c r="AE207" s="77">
        <v>0</v>
      </c>
      <c r="AF207" s="77">
        <v>0</v>
      </c>
      <c r="AG207" s="77">
        <v>0</v>
      </c>
      <c r="AH207" s="77">
        <v>0</v>
      </c>
      <c r="AI207" s="77">
        <v>0</v>
      </c>
      <c r="AJ207" s="77">
        <v>0</v>
      </c>
      <c r="AK207" s="77">
        <v>54743.3583</v>
      </c>
      <c r="AL207" s="77">
        <v>0</v>
      </c>
      <c r="AM207" s="77">
        <v>0</v>
      </c>
      <c r="AN207" s="77">
        <v>0</v>
      </c>
      <c r="AO207" s="77">
        <v>0</v>
      </c>
      <c r="AP207" s="77" t="s">
        <v>420</v>
      </c>
      <c r="AQ207" s="75"/>
      <c r="AR207" s="75"/>
    </row>
    <row r="208" spans="1:44" x14ac:dyDescent="0.25">
      <c r="A208" s="80" t="s">
        <v>503</v>
      </c>
      <c r="B208" s="77" t="s">
        <v>420</v>
      </c>
      <c r="C208" s="77">
        <v>0</v>
      </c>
      <c r="D208" s="77">
        <v>1000</v>
      </c>
      <c r="E208" s="77">
        <v>1576.125</v>
      </c>
      <c r="F208" s="77">
        <v>8868.5499999999993</v>
      </c>
      <c r="G208" s="77">
        <v>12588.1</v>
      </c>
      <c r="H208" s="77">
        <v>628.04579999999999</v>
      </c>
      <c r="I208" s="77">
        <v>2869.5</v>
      </c>
      <c r="J208" s="77">
        <v>11296</v>
      </c>
      <c r="K208" s="77">
        <v>5298</v>
      </c>
      <c r="L208" s="77" t="s">
        <v>420</v>
      </c>
      <c r="M208" s="77">
        <v>5995.25</v>
      </c>
      <c r="N208" s="77">
        <v>21274.125</v>
      </c>
      <c r="O208" s="77">
        <v>7996</v>
      </c>
      <c r="P208" s="77">
        <v>12113</v>
      </c>
      <c r="Q208" s="77">
        <v>13542.375</v>
      </c>
      <c r="R208" s="77">
        <v>16916.625</v>
      </c>
      <c r="S208" s="77">
        <v>31160.75</v>
      </c>
      <c r="T208" s="77">
        <v>8611.1542000000009</v>
      </c>
      <c r="U208" s="77">
        <v>9207.3125</v>
      </c>
      <c r="V208" s="77" t="s">
        <v>420</v>
      </c>
      <c r="W208" s="77" t="s">
        <v>420</v>
      </c>
      <c r="X208" s="77" t="s">
        <v>420</v>
      </c>
      <c r="Y208" s="77" t="s">
        <v>420</v>
      </c>
      <c r="Z208" s="77" t="s">
        <v>420</v>
      </c>
      <c r="AA208" s="77">
        <v>293249.33750000002</v>
      </c>
      <c r="AB208" s="77">
        <v>290313.49170000001</v>
      </c>
      <c r="AC208" s="77">
        <v>218668.10829999999</v>
      </c>
      <c r="AD208" s="77">
        <v>394783.05420000001</v>
      </c>
      <c r="AE208" s="77">
        <v>467068.25</v>
      </c>
      <c r="AF208" s="77">
        <v>785876.80830000003</v>
      </c>
      <c r="AG208" s="77">
        <v>1046059.5292</v>
      </c>
      <c r="AH208" s="77">
        <v>498547.28330000001</v>
      </c>
      <c r="AI208" s="77">
        <v>269068.9375</v>
      </c>
      <c r="AJ208" s="77">
        <v>79918.704199999993</v>
      </c>
      <c r="AK208" s="77">
        <v>28651.595799999999</v>
      </c>
      <c r="AL208" s="77">
        <v>216240.28330000001</v>
      </c>
      <c r="AM208" s="77">
        <v>296303.90000000002</v>
      </c>
      <c r="AN208" s="77">
        <v>417685.98749999999</v>
      </c>
      <c r="AO208" s="77">
        <v>2596432.1957999999</v>
      </c>
      <c r="AP208" s="77" t="s">
        <v>420</v>
      </c>
      <c r="AQ208" s="75"/>
      <c r="AR208" s="75"/>
    </row>
    <row r="209" spans="1:44" x14ac:dyDescent="0.25">
      <c r="A209" s="80" t="s">
        <v>504</v>
      </c>
      <c r="B209" s="77" t="s">
        <v>420</v>
      </c>
      <c r="C209" s="77">
        <v>0</v>
      </c>
      <c r="D209" s="77">
        <v>1000</v>
      </c>
      <c r="E209" s="77">
        <v>1503</v>
      </c>
      <c r="F209" s="77">
        <v>8868.5499999999993</v>
      </c>
      <c r="G209" s="77">
        <v>12588.1</v>
      </c>
      <c r="H209" s="77">
        <v>628.04579999999999</v>
      </c>
      <c r="I209" s="77">
        <v>2869.5</v>
      </c>
      <c r="J209" s="77">
        <v>11296</v>
      </c>
      <c r="K209" s="77">
        <v>5298</v>
      </c>
      <c r="L209" s="77" t="s">
        <v>420</v>
      </c>
      <c r="M209" s="77">
        <v>5995.25</v>
      </c>
      <c r="N209" s="77">
        <v>21274.125</v>
      </c>
      <c r="O209" s="77">
        <v>7996</v>
      </c>
      <c r="P209" s="77">
        <v>12113</v>
      </c>
      <c r="Q209" s="77">
        <v>13542.375</v>
      </c>
      <c r="R209" s="77">
        <v>16916.625</v>
      </c>
      <c r="S209" s="77">
        <v>31160.75</v>
      </c>
      <c r="T209" s="77">
        <v>8611.1542000000009</v>
      </c>
      <c r="U209" s="77">
        <v>9207.3125</v>
      </c>
      <c r="V209" s="77" t="s">
        <v>420</v>
      </c>
      <c r="W209" s="77" t="s">
        <v>420</v>
      </c>
      <c r="X209" s="77" t="s">
        <v>420</v>
      </c>
      <c r="Y209" s="77" t="s">
        <v>420</v>
      </c>
      <c r="Z209" s="77" t="s">
        <v>420</v>
      </c>
      <c r="AA209" s="77">
        <v>277484.67499999999</v>
      </c>
      <c r="AB209" s="77">
        <v>275657.20419999998</v>
      </c>
      <c r="AC209" s="77">
        <v>204462.33749999999</v>
      </c>
      <c r="AD209" s="77">
        <v>379078.21250000002</v>
      </c>
      <c r="AE209" s="77">
        <v>452107.82079999999</v>
      </c>
      <c r="AF209" s="77">
        <v>768543.46669999999</v>
      </c>
      <c r="AG209" s="77">
        <v>1028786.75</v>
      </c>
      <c r="AH209" s="77">
        <v>477903.03330000001</v>
      </c>
      <c r="AI209" s="77">
        <v>249555.85</v>
      </c>
      <c r="AJ209" s="77">
        <v>79918.704199999993</v>
      </c>
      <c r="AK209" s="77">
        <v>10102.025</v>
      </c>
      <c r="AL209" s="77">
        <v>190917.76250000001</v>
      </c>
      <c r="AM209" s="77">
        <v>272294.30420000001</v>
      </c>
      <c r="AN209" s="77">
        <v>406906.55829999998</v>
      </c>
      <c r="AO209" s="77">
        <v>2588375.0707999999</v>
      </c>
      <c r="AP209" s="77" t="s">
        <v>420</v>
      </c>
      <c r="AQ209" s="75"/>
      <c r="AR209" s="75"/>
    </row>
    <row r="210" spans="1:44" x14ac:dyDescent="0.25">
      <c r="A210" s="80" t="s">
        <v>505</v>
      </c>
      <c r="B210" s="77" t="s">
        <v>420</v>
      </c>
      <c r="C210" s="77">
        <v>0</v>
      </c>
      <c r="D210" s="77">
        <v>0</v>
      </c>
      <c r="E210" s="77">
        <v>73.125</v>
      </c>
      <c r="F210" s="77">
        <v>0</v>
      </c>
      <c r="G210" s="77">
        <v>0</v>
      </c>
      <c r="H210" s="77">
        <v>0</v>
      </c>
      <c r="I210" s="77">
        <v>0</v>
      </c>
      <c r="J210" s="77">
        <v>0</v>
      </c>
      <c r="K210" s="77">
        <v>0</v>
      </c>
      <c r="L210" s="77" t="s">
        <v>420</v>
      </c>
      <c r="M210" s="77">
        <v>0</v>
      </c>
      <c r="N210" s="77">
        <v>0</v>
      </c>
      <c r="O210" s="77">
        <v>0</v>
      </c>
      <c r="P210" s="77">
        <v>0</v>
      </c>
      <c r="Q210" s="77">
        <v>0</v>
      </c>
      <c r="R210" s="77">
        <v>0</v>
      </c>
      <c r="S210" s="77">
        <v>0</v>
      </c>
      <c r="T210" s="77">
        <v>0</v>
      </c>
      <c r="U210" s="77">
        <v>0</v>
      </c>
      <c r="V210" s="77" t="s">
        <v>420</v>
      </c>
      <c r="W210" s="77" t="s">
        <v>420</v>
      </c>
      <c r="X210" s="77" t="s">
        <v>420</v>
      </c>
      <c r="Y210" s="77" t="s">
        <v>420</v>
      </c>
      <c r="Z210" s="77" t="s">
        <v>420</v>
      </c>
      <c r="AA210" s="77">
        <v>15764.6625</v>
      </c>
      <c r="AB210" s="77">
        <v>14656.2875</v>
      </c>
      <c r="AC210" s="77">
        <v>14205.7708</v>
      </c>
      <c r="AD210" s="77">
        <v>15704.841700000001</v>
      </c>
      <c r="AE210" s="77">
        <v>14960.4292</v>
      </c>
      <c r="AF210" s="77">
        <v>17333.341700000001</v>
      </c>
      <c r="AG210" s="77">
        <v>17272.779200000001</v>
      </c>
      <c r="AH210" s="77">
        <v>20644.25</v>
      </c>
      <c r="AI210" s="77">
        <v>19513.087500000001</v>
      </c>
      <c r="AJ210" s="77" t="s">
        <v>541</v>
      </c>
      <c r="AK210" s="77">
        <v>18549.570800000001</v>
      </c>
      <c r="AL210" s="77">
        <v>25322.520799999998</v>
      </c>
      <c r="AM210" s="77">
        <v>24009.595799999999</v>
      </c>
      <c r="AN210" s="77">
        <v>10779.4292</v>
      </c>
      <c r="AO210" s="77">
        <v>8057.125</v>
      </c>
      <c r="AP210" s="77" t="s">
        <v>420</v>
      </c>
      <c r="AQ210" s="75"/>
      <c r="AR210" s="75"/>
    </row>
    <row r="211" spans="1:44" x14ac:dyDescent="0.25">
      <c r="A211" s="80" t="s">
        <v>502</v>
      </c>
      <c r="B211" s="77" t="s">
        <v>420</v>
      </c>
      <c r="C211" s="77"/>
      <c r="D211" s="77"/>
      <c r="E211" s="77"/>
      <c r="F211" s="77"/>
      <c r="G211" s="77"/>
      <c r="H211" s="77"/>
      <c r="I211" s="77"/>
      <c r="J211" s="77"/>
      <c r="K211" s="77"/>
      <c r="L211" s="77" t="s">
        <v>420</v>
      </c>
      <c r="M211" s="77"/>
      <c r="N211" s="77"/>
      <c r="O211" s="77"/>
      <c r="P211" s="77"/>
      <c r="Q211" s="77"/>
      <c r="R211" s="77"/>
      <c r="S211" s="77"/>
      <c r="T211" s="77"/>
      <c r="U211" s="77"/>
      <c r="V211" s="77" t="s">
        <v>420</v>
      </c>
      <c r="W211" s="77" t="s">
        <v>420</v>
      </c>
      <c r="X211" s="77" t="s">
        <v>420</v>
      </c>
      <c r="Y211" s="77" t="s">
        <v>420</v>
      </c>
      <c r="Z211" s="77" t="s">
        <v>420</v>
      </c>
      <c r="AA211" s="77"/>
      <c r="AB211" s="77"/>
      <c r="AC211" s="77"/>
      <c r="AD211" s="77"/>
      <c r="AE211" s="77"/>
      <c r="AF211" s="77"/>
      <c r="AG211" s="77"/>
      <c r="AH211" s="77"/>
      <c r="AI211" s="77"/>
      <c r="AJ211" s="77"/>
      <c r="AK211" s="77"/>
      <c r="AL211" s="77"/>
      <c r="AM211" s="77"/>
      <c r="AN211" s="77"/>
      <c r="AO211" s="77"/>
      <c r="AP211" s="77" t="s">
        <v>420</v>
      </c>
      <c r="AQ211" s="75"/>
      <c r="AR211" s="75"/>
    </row>
    <row r="212" spans="1:44" x14ac:dyDescent="0.25">
      <c r="A212" s="80"/>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5"/>
      <c r="AR212" s="75"/>
    </row>
    <row r="213" spans="1:44" x14ac:dyDescent="0.25">
      <c r="A213" s="76" t="s">
        <v>506</v>
      </c>
      <c r="B213" s="101" t="s">
        <v>420</v>
      </c>
      <c r="C213" s="101">
        <v>180276.75</v>
      </c>
      <c r="D213" s="101">
        <v>99360</v>
      </c>
      <c r="E213" s="101">
        <v>77958.729200000002</v>
      </c>
      <c r="F213" s="101">
        <v>87714.55</v>
      </c>
      <c r="G213" s="101">
        <v>91434.1</v>
      </c>
      <c r="H213" s="101">
        <v>79576.083299999998</v>
      </c>
      <c r="I213" s="101">
        <v>82493.704199999993</v>
      </c>
      <c r="J213" s="101">
        <v>92582.35</v>
      </c>
      <c r="K213" s="101">
        <v>86076.329199999993</v>
      </c>
      <c r="L213" s="101" t="s">
        <v>420</v>
      </c>
      <c r="M213" s="101">
        <v>89391.5</v>
      </c>
      <c r="N213" s="101">
        <v>106461.8958</v>
      </c>
      <c r="O213" s="101">
        <v>95089.154200000004</v>
      </c>
      <c r="P213" s="101">
        <v>100940.6375</v>
      </c>
      <c r="Q213" s="101">
        <v>110329.1208</v>
      </c>
      <c r="R213" s="101">
        <v>114000.4292</v>
      </c>
      <c r="S213" s="101">
        <v>125549.9167</v>
      </c>
      <c r="T213" s="101">
        <v>133423.19579999999</v>
      </c>
      <c r="U213" s="101">
        <v>167544.78750000001</v>
      </c>
      <c r="V213" s="101" t="s">
        <v>420</v>
      </c>
      <c r="W213" s="101" t="s">
        <v>420</v>
      </c>
      <c r="X213" s="101" t="s">
        <v>420</v>
      </c>
      <c r="Y213" s="101" t="s">
        <v>420</v>
      </c>
      <c r="Z213" s="101" t="s">
        <v>420</v>
      </c>
      <c r="AA213" s="101">
        <v>2592311.0292000002</v>
      </c>
      <c r="AB213" s="101">
        <v>3116544.5041999999</v>
      </c>
      <c r="AC213" s="101">
        <v>3069539.2374999998</v>
      </c>
      <c r="AD213" s="101">
        <v>3009808.625</v>
      </c>
      <c r="AE213" s="101">
        <v>3106481.4042000002</v>
      </c>
      <c r="AF213" s="101">
        <v>3345331.4082999998</v>
      </c>
      <c r="AG213" s="101">
        <v>3606271.3166999999</v>
      </c>
      <c r="AH213" s="101">
        <v>4073716.1957999999</v>
      </c>
      <c r="AI213" s="101">
        <v>4498499.9166999999</v>
      </c>
      <c r="AJ213" s="101">
        <v>5127252.7625000002</v>
      </c>
      <c r="AK213" s="101">
        <v>5599742.5374999996</v>
      </c>
      <c r="AL213" s="101">
        <v>6360581.5291999998</v>
      </c>
      <c r="AM213" s="101">
        <v>7410953.0125000002</v>
      </c>
      <c r="AN213" s="101">
        <v>8589713.1374999993</v>
      </c>
      <c r="AO213" s="101">
        <v>8995398.4707999993</v>
      </c>
      <c r="AP213" s="101" t="s">
        <v>420</v>
      </c>
      <c r="AQ213" s="75"/>
      <c r="AR213" s="75"/>
    </row>
    <row r="214" spans="1:44" x14ac:dyDescent="0.25">
      <c r="A214" s="80" t="s">
        <v>421</v>
      </c>
      <c r="B214" s="77" t="s">
        <v>420</v>
      </c>
      <c r="C214" s="77">
        <v>0</v>
      </c>
      <c r="D214" s="77">
        <v>0</v>
      </c>
      <c r="E214" s="77">
        <v>0</v>
      </c>
      <c r="F214" s="77">
        <v>0</v>
      </c>
      <c r="G214" s="77">
        <v>0</v>
      </c>
      <c r="H214" s="77">
        <v>0</v>
      </c>
      <c r="I214" s="77">
        <v>0</v>
      </c>
      <c r="J214" s="77">
        <v>962.11249999999995</v>
      </c>
      <c r="K214" s="77">
        <v>0</v>
      </c>
      <c r="L214" s="77" t="s">
        <v>420</v>
      </c>
      <c r="M214" s="77">
        <v>0</v>
      </c>
      <c r="N214" s="77">
        <v>0</v>
      </c>
      <c r="O214" s="77">
        <v>0</v>
      </c>
      <c r="P214" s="77">
        <v>0</v>
      </c>
      <c r="Q214" s="77">
        <v>0</v>
      </c>
      <c r="R214" s="77">
        <v>0</v>
      </c>
      <c r="S214" s="77">
        <v>3.5792000000000002</v>
      </c>
      <c r="T214" s="77">
        <v>0</v>
      </c>
      <c r="U214" s="77">
        <v>0</v>
      </c>
      <c r="V214" s="77" t="s">
        <v>420</v>
      </c>
      <c r="W214" s="77" t="s">
        <v>420</v>
      </c>
      <c r="X214" s="77" t="s">
        <v>420</v>
      </c>
      <c r="Y214" s="77" t="s">
        <v>420</v>
      </c>
      <c r="Z214" s="77" t="s">
        <v>420</v>
      </c>
      <c r="AA214" s="77">
        <v>0</v>
      </c>
      <c r="AB214" s="77">
        <v>0</v>
      </c>
      <c r="AC214" s="77">
        <v>0</v>
      </c>
      <c r="AD214" s="77">
        <v>0</v>
      </c>
      <c r="AE214" s="77">
        <v>0</v>
      </c>
      <c r="AF214" s="77">
        <v>0</v>
      </c>
      <c r="AG214" s="77">
        <v>0</v>
      </c>
      <c r="AH214" s="77">
        <v>0</v>
      </c>
      <c r="AI214" s="77">
        <v>0</v>
      </c>
      <c r="AJ214" s="77">
        <v>0</v>
      </c>
      <c r="AK214" s="77">
        <v>0</v>
      </c>
      <c r="AL214" s="77">
        <v>0</v>
      </c>
      <c r="AM214" s="77">
        <v>0</v>
      </c>
      <c r="AN214" s="77">
        <v>0</v>
      </c>
      <c r="AO214" s="77">
        <v>0</v>
      </c>
      <c r="AP214" s="77" t="s">
        <v>420</v>
      </c>
      <c r="AQ214" s="75"/>
      <c r="AR214" s="75"/>
    </row>
    <row r="215" spans="1:44" x14ac:dyDescent="0.25">
      <c r="A215" s="80" t="s">
        <v>507</v>
      </c>
      <c r="B215" s="77" t="s">
        <v>420</v>
      </c>
      <c r="C215" s="77">
        <v>180276.75</v>
      </c>
      <c r="D215" s="77">
        <v>99360</v>
      </c>
      <c r="E215" s="77">
        <v>77958.729200000002</v>
      </c>
      <c r="F215" s="77">
        <v>87714.55</v>
      </c>
      <c r="G215" s="77">
        <v>91434.1</v>
      </c>
      <c r="H215" s="77">
        <v>79576.083299999998</v>
      </c>
      <c r="I215" s="77">
        <v>82493.704199999993</v>
      </c>
      <c r="J215" s="77">
        <v>91620.237500000003</v>
      </c>
      <c r="K215" s="77">
        <v>86076.329199999993</v>
      </c>
      <c r="L215" s="77" t="s">
        <v>420</v>
      </c>
      <c r="M215" s="77">
        <v>89391.5</v>
      </c>
      <c r="N215" s="77">
        <v>106461.8958</v>
      </c>
      <c r="O215" s="77">
        <v>95089.154200000004</v>
      </c>
      <c r="P215" s="77">
        <v>100940.6375</v>
      </c>
      <c r="Q215" s="77">
        <v>110329.1208</v>
      </c>
      <c r="R215" s="77">
        <v>114000.4292</v>
      </c>
      <c r="S215" s="77">
        <v>125546.33749999999</v>
      </c>
      <c r="T215" s="77">
        <v>133423.19579999999</v>
      </c>
      <c r="U215" s="77">
        <v>167544.78750000001</v>
      </c>
      <c r="V215" s="77" t="s">
        <v>420</v>
      </c>
      <c r="W215" s="77" t="s">
        <v>420</v>
      </c>
      <c r="X215" s="77" t="s">
        <v>420</v>
      </c>
      <c r="Y215" s="77" t="s">
        <v>420</v>
      </c>
      <c r="Z215" s="77" t="s">
        <v>420</v>
      </c>
      <c r="AA215" s="77">
        <v>2592311.0292000002</v>
      </c>
      <c r="AB215" s="77">
        <v>3116544.5041999999</v>
      </c>
      <c r="AC215" s="77">
        <v>3069539.2374999998</v>
      </c>
      <c r="AD215" s="77">
        <v>3009808.625</v>
      </c>
      <c r="AE215" s="77">
        <v>3106481.4042000002</v>
      </c>
      <c r="AF215" s="77">
        <v>3345331.4082999998</v>
      </c>
      <c r="AG215" s="77">
        <v>3606271.3166999999</v>
      </c>
      <c r="AH215" s="77">
        <v>4073716.1957999999</v>
      </c>
      <c r="AI215" s="77">
        <v>4498499.9166999999</v>
      </c>
      <c r="AJ215" s="77">
        <v>5127252.7625000002</v>
      </c>
      <c r="AK215" s="77">
        <v>5599742.5374999996</v>
      </c>
      <c r="AL215" s="77">
        <v>6360581.5291999998</v>
      </c>
      <c r="AM215" s="77">
        <v>7410953.0125000002</v>
      </c>
      <c r="AN215" s="77">
        <v>8589713.1374999993</v>
      </c>
      <c r="AO215" s="77">
        <v>8995398.4707999993</v>
      </c>
      <c r="AP215" s="77" t="s">
        <v>420</v>
      </c>
      <c r="AQ215" s="75"/>
      <c r="AR215" s="75"/>
    </row>
    <row r="216" spans="1:44" x14ac:dyDescent="0.25">
      <c r="A216" s="80" t="s">
        <v>422</v>
      </c>
      <c r="B216" s="77" t="s">
        <v>420</v>
      </c>
      <c r="C216" s="77">
        <v>148746.5</v>
      </c>
      <c r="D216" s="77">
        <v>98065.125</v>
      </c>
      <c r="E216" s="77">
        <v>76433.125</v>
      </c>
      <c r="F216" s="77">
        <v>85644.125</v>
      </c>
      <c r="G216" s="77">
        <v>88802.375</v>
      </c>
      <c r="H216" s="77">
        <v>76367.375</v>
      </c>
      <c r="I216" s="77">
        <v>78615.5</v>
      </c>
      <c r="J216" s="77">
        <v>87042</v>
      </c>
      <c r="K216" s="77">
        <v>81044</v>
      </c>
      <c r="L216" s="77" t="s">
        <v>420</v>
      </c>
      <c r="M216" s="77">
        <v>76292.75</v>
      </c>
      <c r="N216" s="77">
        <v>91571.625</v>
      </c>
      <c r="O216" s="77">
        <v>78293.5</v>
      </c>
      <c r="P216" s="77">
        <v>83214</v>
      </c>
      <c r="Q216" s="77">
        <v>91643.375</v>
      </c>
      <c r="R216" s="77">
        <v>95014.125</v>
      </c>
      <c r="S216" s="77">
        <v>108458.25</v>
      </c>
      <c r="T216" s="77">
        <v>116549.625</v>
      </c>
      <c r="U216" s="77">
        <v>154842.75</v>
      </c>
      <c r="V216" s="77" t="s">
        <v>420</v>
      </c>
      <c r="W216" s="77">
        <v>264193.125</v>
      </c>
      <c r="X216" s="77">
        <v>944338.125</v>
      </c>
      <c r="Y216" s="77">
        <v>1370580.5</v>
      </c>
      <c r="Z216" s="77">
        <v>1926999.75</v>
      </c>
      <c r="AA216" s="77">
        <v>2439701.75</v>
      </c>
      <c r="AB216" s="77">
        <v>2914504.75</v>
      </c>
      <c r="AC216" s="77">
        <v>2823608</v>
      </c>
      <c r="AD216" s="77">
        <v>2808099.375</v>
      </c>
      <c r="AE216" s="77">
        <v>2842162.625</v>
      </c>
      <c r="AF216" s="77">
        <v>3132456.875</v>
      </c>
      <c r="AG216" s="77">
        <v>3351381.625</v>
      </c>
      <c r="AH216" s="77">
        <v>3951272.625</v>
      </c>
      <c r="AI216" s="77">
        <v>4227701.125</v>
      </c>
      <c r="AJ216" s="77">
        <v>4764686.625</v>
      </c>
      <c r="AK216" s="77">
        <v>5210663.375</v>
      </c>
      <c r="AL216" s="77">
        <v>6286143.875</v>
      </c>
      <c r="AM216" s="77">
        <v>7126634.125</v>
      </c>
      <c r="AN216" s="77">
        <v>8408622</v>
      </c>
      <c r="AO216" s="77">
        <v>8435620.25</v>
      </c>
      <c r="AP216" s="77" t="s">
        <v>420</v>
      </c>
      <c r="AQ216" s="75"/>
      <c r="AR216" s="75"/>
    </row>
    <row r="217" spans="1:44" x14ac:dyDescent="0.25">
      <c r="A217" s="80" t="s">
        <v>423</v>
      </c>
      <c r="B217" s="77" t="s">
        <v>420</v>
      </c>
      <c r="C217" s="77">
        <v>0</v>
      </c>
      <c r="D217" s="77">
        <v>0</v>
      </c>
      <c r="E217" s="77">
        <v>0</v>
      </c>
      <c r="F217" s="77">
        <v>0</v>
      </c>
      <c r="G217" s="77">
        <v>0</v>
      </c>
      <c r="H217" s="77">
        <v>0</v>
      </c>
      <c r="I217" s="77">
        <v>0</v>
      </c>
      <c r="J217" s="77">
        <v>0</v>
      </c>
      <c r="K217" s="77">
        <v>0</v>
      </c>
      <c r="L217" s="77" t="s">
        <v>420</v>
      </c>
      <c r="M217" s="77">
        <v>0</v>
      </c>
      <c r="N217" s="77">
        <v>0</v>
      </c>
      <c r="O217" s="77">
        <v>0</v>
      </c>
      <c r="P217" s="77">
        <v>0</v>
      </c>
      <c r="Q217" s="77">
        <v>0</v>
      </c>
      <c r="R217" s="77">
        <v>0</v>
      </c>
      <c r="S217" s="77">
        <v>0</v>
      </c>
      <c r="T217" s="77">
        <v>0</v>
      </c>
      <c r="U217" s="77">
        <v>0</v>
      </c>
      <c r="V217" s="77" t="s">
        <v>420</v>
      </c>
      <c r="W217" s="77" t="s">
        <v>420</v>
      </c>
      <c r="X217" s="77" t="s">
        <v>420</v>
      </c>
      <c r="Y217" s="77" t="s">
        <v>420</v>
      </c>
      <c r="Z217" s="77" t="s">
        <v>420</v>
      </c>
      <c r="AA217" s="77">
        <v>44548</v>
      </c>
      <c r="AB217" s="77">
        <v>46798</v>
      </c>
      <c r="AC217" s="77">
        <v>48843</v>
      </c>
      <c r="AD217" s="77">
        <v>50173</v>
      </c>
      <c r="AE217" s="77">
        <v>52506.875</v>
      </c>
      <c r="AF217" s="77">
        <v>53813.2667</v>
      </c>
      <c r="AG217" s="77">
        <v>56494.783300000003</v>
      </c>
      <c r="AH217" s="77">
        <v>59290.208299999998</v>
      </c>
      <c r="AI217" s="77">
        <v>62397.308299999997</v>
      </c>
      <c r="AJ217" s="77" t="s">
        <v>420</v>
      </c>
      <c r="AK217" s="77">
        <v>70663.158299999996</v>
      </c>
      <c r="AL217" s="77">
        <v>74437.654200000004</v>
      </c>
      <c r="AM217" s="77">
        <v>79232.649999999994</v>
      </c>
      <c r="AN217" s="77">
        <v>68855</v>
      </c>
      <c r="AO217" s="77">
        <v>74545</v>
      </c>
      <c r="AP217" s="77" t="s">
        <v>420</v>
      </c>
      <c r="AQ217" s="75"/>
      <c r="AR217" s="75"/>
    </row>
    <row r="218" spans="1:44" x14ac:dyDescent="0.25">
      <c r="A218" s="80" t="s">
        <v>424</v>
      </c>
      <c r="B218" s="77" t="s">
        <v>420</v>
      </c>
      <c r="C218" s="77"/>
      <c r="D218" s="77"/>
      <c r="E218" s="77"/>
      <c r="F218" s="77"/>
      <c r="G218" s="77"/>
      <c r="H218" s="77"/>
      <c r="I218" s="77"/>
      <c r="J218" s="77"/>
      <c r="K218" s="77"/>
      <c r="L218" s="77" t="s">
        <v>420</v>
      </c>
      <c r="M218" s="77"/>
      <c r="N218" s="77"/>
      <c r="O218" s="77"/>
      <c r="P218" s="77"/>
      <c r="Q218" s="77"/>
      <c r="R218" s="77"/>
      <c r="S218" s="77"/>
      <c r="T218" s="77"/>
      <c r="U218" s="77"/>
      <c r="V218" s="77" t="s">
        <v>420</v>
      </c>
      <c r="W218" s="77" t="s">
        <v>420</v>
      </c>
      <c r="X218" s="77" t="s">
        <v>420</v>
      </c>
      <c r="Y218" s="77" t="s">
        <v>420</v>
      </c>
      <c r="Z218" s="77" t="s">
        <v>420</v>
      </c>
      <c r="AA218" s="77"/>
      <c r="AB218" s="77"/>
      <c r="AC218" s="77"/>
      <c r="AD218" s="77"/>
      <c r="AE218" s="77"/>
      <c r="AF218" s="77"/>
      <c r="AG218" s="77"/>
      <c r="AH218" s="77"/>
      <c r="AI218" s="77"/>
      <c r="AJ218" s="77"/>
      <c r="AK218" s="77"/>
      <c r="AL218" s="77"/>
      <c r="AM218" s="77"/>
      <c r="AN218" s="77"/>
      <c r="AO218" s="77"/>
      <c r="AP218" s="77" t="s">
        <v>420</v>
      </c>
      <c r="AQ218" s="75"/>
      <c r="AR218" s="75"/>
    </row>
    <row r="219" spans="1:44" x14ac:dyDescent="0.25">
      <c r="A219" s="80" t="s">
        <v>427</v>
      </c>
      <c r="B219" s="77" t="s">
        <v>420</v>
      </c>
      <c r="C219" s="77">
        <v>31530.25</v>
      </c>
      <c r="D219" s="77">
        <v>1294.875</v>
      </c>
      <c r="E219" s="77">
        <v>1525.6042</v>
      </c>
      <c r="F219" s="77">
        <v>2070.4250000000002</v>
      </c>
      <c r="G219" s="77">
        <v>2631.7249999999999</v>
      </c>
      <c r="H219" s="77">
        <v>3208.7082999999998</v>
      </c>
      <c r="I219" s="77">
        <v>3878.2042000000001</v>
      </c>
      <c r="J219" s="77">
        <v>4578.2375000000002</v>
      </c>
      <c r="K219" s="77">
        <v>5032.3292000000001</v>
      </c>
      <c r="L219" s="77" t="s">
        <v>420</v>
      </c>
      <c r="M219" s="77">
        <v>13098.75</v>
      </c>
      <c r="N219" s="77">
        <v>14890.2708</v>
      </c>
      <c r="O219" s="77">
        <v>16795.654200000001</v>
      </c>
      <c r="P219" s="77">
        <v>17726.637500000001</v>
      </c>
      <c r="Q219" s="77">
        <v>18685.745800000001</v>
      </c>
      <c r="R219" s="77">
        <v>18986.304199999999</v>
      </c>
      <c r="S219" s="77">
        <v>17088.087500000001</v>
      </c>
      <c r="T219" s="77">
        <v>16873.570800000001</v>
      </c>
      <c r="U219" s="77">
        <v>12702.0375</v>
      </c>
      <c r="V219" s="77" t="s">
        <v>420</v>
      </c>
      <c r="W219" s="77" t="s">
        <v>420</v>
      </c>
      <c r="X219" s="77" t="s">
        <v>420</v>
      </c>
      <c r="Y219" s="77" t="s">
        <v>420</v>
      </c>
      <c r="Z219" s="77" t="s">
        <v>420</v>
      </c>
      <c r="AA219" s="77">
        <v>108061.2792</v>
      </c>
      <c r="AB219" s="77">
        <v>155241.7542</v>
      </c>
      <c r="AC219" s="77">
        <v>197088.23749999999</v>
      </c>
      <c r="AD219" s="77">
        <v>151536.25</v>
      </c>
      <c r="AE219" s="77">
        <v>211811.90419999999</v>
      </c>
      <c r="AF219" s="77">
        <v>159061.26670000001</v>
      </c>
      <c r="AG219" s="77">
        <v>198394.90830000001</v>
      </c>
      <c r="AH219" s="77">
        <v>63153.362500000003</v>
      </c>
      <c r="AI219" s="77">
        <v>208401.48329999999</v>
      </c>
      <c r="AJ219" s="77">
        <v>362566.13750000001</v>
      </c>
      <c r="AK219" s="77">
        <v>318416.00420000002</v>
      </c>
      <c r="AL219" s="77">
        <v>0</v>
      </c>
      <c r="AM219" s="77">
        <v>205086.23749999999</v>
      </c>
      <c r="AN219" s="77">
        <v>112236.1375</v>
      </c>
      <c r="AO219" s="77">
        <v>485233.22080000001</v>
      </c>
      <c r="AP219" s="77" t="s">
        <v>420</v>
      </c>
      <c r="AQ219" s="75"/>
      <c r="AR219" s="75"/>
    </row>
    <row r="221" spans="1:44" x14ac:dyDescent="0.25">
      <c r="A221" s="44" t="s">
        <v>428</v>
      </c>
      <c r="C221" s="45">
        <f>(C202-C214)/((C216+C217+C218+C219))</f>
        <v>0.53736824077425405</v>
      </c>
      <c r="D221" s="45">
        <f t="shared" ref="D221:AO221" si="12">(D202-D214)/((D216+D217+D218+D219))</f>
        <v>0.5062147745571659</v>
      </c>
      <c r="E221" s="45">
        <f t="shared" si="12"/>
        <v>0.80581231690985544</v>
      </c>
      <c r="F221" s="45">
        <f t="shared" si="12"/>
        <v>0.71593025330461135</v>
      </c>
      <c r="G221" s="45">
        <f t="shared" si="12"/>
        <v>0.68680612594207191</v>
      </c>
      <c r="H221" s="45">
        <f t="shared" si="12"/>
        <v>0.82938911747117872</v>
      </c>
      <c r="I221" s="45">
        <f t="shared" si="12"/>
        <v>0.80825203385642108</v>
      </c>
      <c r="J221" s="45">
        <f t="shared" si="12"/>
        <v>0.73538051568574025</v>
      </c>
      <c r="K221" s="45">
        <f t="shared" si="12"/>
        <v>0.78801953836107574</v>
      </c>
      <c r="M221" s="45">
        <f t="shared" si="12"/>
        <v>0.93293266138279363</v>
      </c>
      <c r="N221" s="45">
        <f t="shared" si="12"/>
        <v>0.80017146191003674</v>
      </c>
      <c r="O221" s="45">
        <f t="shared" si="12"/>
        <v>0.91591049402771951</v>
      </c>
      <c r="P221" s="45">
        <f t="shared" si="12"/>
        <v>0.87999877650861869</v>
      </c>
      <c r="Q221" s="45">
        <f t="shared" si="12"/>
        <v>0.87725475466672986</v>
      </c>
      <c r="R221" s="45">
        <f t="shared" si="12"/>
        <v>0.85160911131025807</v>
      </c>
      <c r="S221" s="45">
        <f t="shared" si="12"/>
        <v>0.75179881292833428</v>
      </c>
      <c r="T221" s="45">
        <f t="shared" si="12"/>
        <v>0.93545984228328616</v>
      </c>
      <c r="U221" s="45">
        <f t="shared" si="12"/>
        <v>0.9450456642824534</v>
      </c>
      <c r="AA221" s="45">
        <f t="shared" si="12"/>
        <v>0.88584323633752937</v>
      </c>
      <c r="AB221" s="45">
        <f t="shared" si="12"/>
        <v>0.90393270774843193</v>
      </c>
      <c r="AC221" s="45">
        <f t="shared" si="12"/>
        <v>0.92245298402053744</v>
      </c>
      <c r="AD221" s="45">
        <f t="shared" si="12"/>
        <v>0.85867737547599055</v>
      </c>
      <c r="AE221" s="45">
        <f t="shared" si="12"/>
        <v>0.84964717658746713</v>
      </c>
      <c r="AF221" s="45">
        <f t="shared" si="12"/>
        <v>0.76508252473082539</v>
      </c>
      <c r="AG221" s="45">
        <f t="shared" si="12"/>
        <v>0.70993321431893075</v>
      </c>
      <c r="AH221" s="45">
        <f t="shared" si="12"/>
        <v>0.87761855285500701</v>
      </c>
      <c r="AI221" s="45">
        <f t="shared" si="12"/>
        <v>0.94018696401280266</v>
      </c>
      <c r="AJ221" s="45">
        <f>(AJ202-AJ214)/((AJ216+AJ219))</f>
        <v>0.98441295799097039</v>
      </c>
      <c r="AK221" s="45">
        <f t="shared" si="12"/>
        <v>0.98510735919704762</v>
      </c>
      <c r="AL221" s="45">
        <f t="shared" si="12"/>
        <v>0.96600306396399616</v>
      </c>
      <c r="AM221" s="45">
        <f t="shared" si="12"/>
        <v>0.96001811109850155</v>
      </c>
      <c r="AN221" s="45">
        <f t="shared" si="12"/>
        <v>0.95137369772262681</v>
      </c>
      <c r="AO221" s="45">
        <f t="shared" si="12"/>
        <v>0.71135995762407989</v>
      </c>
    </row>
    <row r="223" spans="1:44" x14ac:dyDescent="0.25">
      <c r="A223" s="41" t="s">
        <v>542</v>
      </c>
    </row>
    <row r="224" spans="1:44" s="104" customFormat="1" x14ac:dyDescent="0.25">
      <c r="A224" s="102" t="s">
        <v>543</v>
      </c>
      <c r="B224" s="103">
        <v>5458</v>
      </c>
      <c r="C224" s="103">
        <v>5823</v>
      </c>
      <c r="D224" s="103">
        <v>6189</v>
      </c>
      <c r="E224" s="103">
        <v>6554</v>
      </c>
      <c r="F224" s="103">
        <v>6919</v>
      </c>
      <c r="G224" s="103">
        <v>7284</v>
      </c>
    </row>
    <row r="225" spans="1:11" s="53" customFormat="1" x14ac:dyDescent="0.25">
      <c r="A225" s="105" t="s">
        <v>419</v>
      </c>
      <c r="B225" s="56">
        <v>6416000.0000000009</v>
      </c>
      <c r="C225" s="56">
        <v>8326500.0000000009</v>
      </c>
      <c r="D225" s="56">
        <v>9603486.6850000005</v>
      </c>
      <c r="E225" s="56">
        <v>9533103.1850000005</v>
      </c>
      <c r="F225" s="56">
        <v>12830994.497500001</v>
      </c>
      <c r="G225" s="56">
        <v>9319956.6850000005</v>
      </c>
    </row>
    <row r="226" spans="1:11" s="53" customFormat="1" x14ac:dyDescent="0.25">
      <c r="A226" s="105" t="s">
        <v>421</v>
      </c>
      <c r="B226" s="56"/>
      <c r="C226" s="56"/>
      <c r="D226" s="56"/>
      <c r="E226" s="56"/>
      <c r="F226" s="56"/>
      <c r="G226" s="56"/>
    </row>
    <row r="227" spans="1:11" s="53" customFormat="1" x14ac:dyDescent="0.25">
      <c r="A227" s="105" t="s">
        <v>422</v>
      </c>
      <c r="B227" s="56">
        <v>6416000</v>
      </c>
      <c r="C227" s="56">
        <v>8326500</v>
      </c>
      <c r="D227" s="56">
        <v>9304500</v>
      </c>
      <c r="E227" s="56">
        <v>9184500</v>
      </c>
      <c r="F227" s="56">
        <v>12060500</v>
      </c>
      <c r="G227" s="56">
        <v>8483000</v>
      </c>
    </row>
    <row r="228" spans="1:11" s="53" customFormat="1" x14ac:dyDescent="0.25">
      <c r="A228" s="105" t="s">
        <v>423</v>
      </c>
      <c r="B228" s="56"/>
      <c r="C228" s="56"/>
      <c r="D228" s="56"/>
      <c r="E228" s="56"/>
      <c r="F228" s="56"/>
      <c r="G228" s="56"/>
    </row>
    <row r="229" spans="1:11" s="53" customFormat="1" x14ac:dyDescent="0.25">
      <c r="A229" s="105" t="s">
        <v>424</v>
      </c>
      <c r="B229" s="56"/>
      <c r="C229" s="56"/>
      <c r="D229" s="56"/>
      <c r="E229" s="56"/>
      <c r="F229" s="56"/>
      <c r="G229" s="56"/>
    </row>
    <row r="231" spans="1:11" x14ac:dyDescent="0.25">
      <c r="A231" s="44" t="s">
        <v>428</v>
      </c>
      <c r="B231" s="45">
        <f>B225/B227</f>
        <v>1.0000000000000002</v>
      </c>
      <c r="C231" s="45">
        <f t="shared" ref="C231:G231" si="13">C225/C227</f>
        <v>1.0000000000000002</v>
      </c>
      <c r="D231" s="45">
        <f t="shared" si="13"/>
        <v>1.0321335574184536</v>
      </c>
      <c r="E231" s="45">
        <f t="shared" si="13"/>
        <v>1.0379555974740051</v>
      </c>
      <c r="F231" s="45">
        <f t="shared" si="13"/>
        <v>1.0638857839641807</v>
      </c>
      <c r="G231" s="45">
        <f t="shared" si="13"/>
        <v>1.0986628179889191</v>
      </c>
    </row>
    <row r="233" spans="1:11" x14ac:dyDescent="0.25">
      <c r="A233" s="41" t="s">
        <v>544</v>
      </c>
    </row>
    <row r="234" spans="1:11" x14ac:dyDescent="0.25">
      <c r="A234" s="73" t="s">
        <v>545</v>
      </c>
      <c r="B234" s="96">
        <v>1962</v>
      </c>
      <c r="C234" s="96">
        <v>1963</v>
      </c>
      <c r="D234" s="96">
        <v>1964</v>
      </c>
      <c r="E234" s="96">
        <v>1965</v>
      </c>
      <c r="F234" s="96">
        <v>1966</v>
      </c>
      <c r="G234" s="96">
        <v>1967</v>
      </c>
      <c r="H234" s="96">
        <v>1968</v>
      </c>
      <c r="I234" s="96">
        <v>1969</v>
      </c>
      <c r="J234" s="75"/>
      <c r="K234" s="75"/>
    </row>
    <row r="235" spans="1:11" x14ac:dyDescent="0.25">
      <c r="A235" s="76"/>
      <c r="B235" s="97"/>
      <c r="C235" s="77"/>
      <c r="D235" s="77"/>
      <c r="E235" s="77"/>
      <c r="F235" s="77"/>
      <c r="G235" s="77"/>
      <c r="H235" s="77"/>
      <c r="I235" s="77"/>
      <c r="J235" s="75"/>
      <c r="K235" s="75"/>
    </row>
    <row r="236" spans="1:11" x14ac:dyDescent="0.25">
      <c r="A236" s="76" t="s">
        <v>497</v>
      </c>
      <c r="B236" s="98">
        <v>30855174.548</v>
      </c>
      <c r="C236" s="98">
        <v>36309314</v>
      </c>
      <c r="D236" s="98">
        <v>36886807</v>
      </c>
      <c r="E236" s="98">
        <v>36712849</v>
      </c>
      <c r="F236" s="98">
        <v>44174191</v>
      </c>
      <c r="G236" s="98">
        <v>54032503</v>
      </c>
      <c r="H236" s="98">
        <v>55489608</v>
      </c>
      <c r="I236" s="98">
        <v>56137551</v>
      </c>
      <c r="J236" s="75"/>
      <c r="K236" s="79"/>
    </row>
    <row r="237" spans="1:11" x14ac:dyDescent="0.25">
      <c r="A237" s="80" t="s">
        <v>419</v>
      </c>
      <c r="B237" s="99">
        <v>30645010.68</v>
      </c>
      <c r="C237" s="99">
        <v>36109191</v>
      </c>
      <c r="D237" s="99">
        <v>36406584</v>
      </c>
      <c r="E237" s="99">
        <v>36111273</v>
      </c>
      <c r="F237" s="99">
        <v>43555930</v>
      </c>
      <c r="G237" s="99">
        <v>53427059</v>
      </c>
      <c r="H237" s="99">
        <v>54940427</v>
      </c>
      <c r="I237" s="99">
        <v>55599075</v>
      </c>
      <c r="J237" s="75"/>
      <c r="K237" s="75"/>
    </row>
    <row r="238" spans="1:11" x14ac:dyDescent="0.25">
      <c r="A238" s="80" t="s">
        <v>498</v>
      </c>
      <c r="B238" s="99">
        <v>15488450.961999999</v>
      </c>
      <c r="C238" s="99">
        <v>18493109</v>
      </c>
      <c r="D238" s="99">
        <v>17997562</v>
      </c>
      <c r="E238" s="99">
        <v>17503188</v>
      </c>
      <c r="F238" s="99">
        <v>20670707</v>
      </c>
      <c r="G238" s="99">
        <v>26221146</v>
      </c>
      <c r="H238" s="99">
        <v>44682662</v>
      </c>
      <c r="I238" s="99">
        <v>44055181</v>
      </c>
      <c r="J238" s="75"/>
      <c r="K238" s="75"/>
    </row>
    <row r="239" spans="1:11" x14ac:dyDescent="0.25">
      <c r="A239" s="80" t="s">
        <v>499</v>
      </c>
      <c r="B239" s="99"/>
      <c r="C239" s="99"/>
      <c r="D239" s="99"/>
      <c r="E239" s="99"/>
      <c r="F239" s="99"/>
      <c r="G239" s="99"/>
      <c r="H239" s="99"/>
      <c r="I239" s="99"/>
      <c r="J239" s="75"/>
      <c r="K239" s="75"/>
    </row>
    <row r="240" spans="1:11" x14ac:dyDescent="0.25">
      <c r="A240" s="80" t="s">
        <v>500</v>
      </c>
      <c r="B240" s="99">
        <v>15156559.718</v>
      </c>
      <c r="C240" s="99">
        <v>17616082</v>
      </c>
      <c r="D240" s="99">
        <v>18409022</v>
      </c>
      <c r="E240" s="99">
        <v>18608085</v>
      </c>
      <c r="F240" s="99">
        <v>22885223</v>
      </c>
      <c r="G240" s="99">
        <v>27205913</v>
      </c>
      <c r="H240" s="99">
        <v>10257765</v>
      </c>
      <c r="I240" s="99">
        <v>11543894</v>
      </c>
      <c r="J240" s="75"/>
      <c r="K240" s="75"/>
    </row>
    <row r="241" spans="1:11" x14ac:dyDescent="0.25">
      <c r="A241" s="80" t="s">
        <v>501</v>
      </c>
      <c r="B241" s="99"/>
      <c r="C241" s="99"/>
      <c r="D241" s="99"/>
      <c r="E241" s="99"/>
      <c r="F241" s="99"/>
      <c r="G241" s="99"/>
      <c r="H241" s="99"/>
      <c r="I241" s="99"/>
      <c r="J241" s="75"/>
      <c r="K241" s="75"/>
    </row>
    <row r="242" spans="1:11" x14ac:dyDescent="0.25">
      <c r="A242" s="80" t="s">
        <v>502</v>
      </c>
      <c r="B242" s="99"/>
      <c r="C242" s="99"/>
      <c r="D242" s="99"/>
      <c r="E242" s="99"/>
      <c r="F242" s="99"/>
      <c r="G242" s="99"/>
      <c r="H242" s="99"/>
      <c r="I242" s="99"/>
      <c r="J242" s="75"/>
      <c r="K242" s="75"/>
    </row>
    <row r="243" spans="1:11" x14ac:dyDescent="0.25">
      <c r="A243" s="80" t="s">
        <v>503</v>
      </c>
      <c r="B243" s="99">
        <v>210163.86799999999</v>
      </c>
      <c r="C243" s="99">
        <v>200123</v>
      </c>
      <c r="D243" s="99">
        <v>480223</v>
      </c>
      <c r="E243" s="99">
        <v>601576</v>
      </c>
      <c r="F243" s="99">
        <v>618261</v>
      </c>
      <c r="G243" s="99">
        <v>605444</v>
      </c>
      <c r="H243" s="99">
        <v>549181</v>
      </c>
      <c r="I243" s="99">
        <v>538476</v>
      </c>
      <c r="J243" s="75"/>
      <c r="K243" s="75"/>
    </row>
    <row r="244" spans="1:11" x14ac:dyDescent="0.25">
      <c r="A244" s="80" t="s">
        <v>504</v>
      </c>
      <c r="B244" s="99"/>
      <c r="C244" s="99"/>
      <c r="D244" s="99"/>
      <c r="E244" s="99"/>
      <c r="F244" s="99"/>
      <c r="G244" s="99"/>
      <c r="H244" s="99"/>
      <c r="I244" s="99"/>
      <c r="J244" s="75"/>
      <c r="K244" s="75"/>
    </row>
    <row r="245" spans="1:11" x14ac:dyDescent="0.25">
      <c r="A245" s="80" t="s">
        <v>505</v>
      </c>
      <c r="B245" s="99">
        <v>210163.86799999999</v>
      </c>
      <c r="C245" s="99">
        <v>200123</v>
      </c>
      <c r="D245" s="99">
        <v>480223</v>
      </c>
      <c r="E245" s="99">
        <v>601576</v>
      </c>
      <c r="F245" s="99">
        <v>615179</v>
      </c>
      <c r="G245" s="99">
        <v>601910</v>
      </c>
      <c r="H245" s="99">
        <v>542538</v>
      </c>
      <c r="I245" s="99">
        <v>533423</v>
      </c>
      <c r="J245" s="75"/>
      <c r="K245" s="75"/>
    </row>
    <row r="246" spans="1:11" x14ac:dyDescent="0.25">
      <c r="A246" s="80" t="s">
        <v>502</v>
      </c>
      <c r="B246" s="99">
        <v>0</v>
      </c>
      <c r="C246" s="99">
        <v>0</v>
      </c>
      <c r="D246" s="99">
        <v>0</v>
      </c>
      <c r="E246" s="99">
        <v>0</v>
      </c>
      <c r="F246" s="99">
        <v>3082</v>
      </c>
      <c r="G246" s="99">
        <v>3534</v>
      </c>
      <c r="H246" s="99">
        <v>6643</v>
      </c>
      <c r="I246" s="99">
        <v>5053</v>
      </c>
      <c r="J246" s="75"/>
      <c r="K246" s="75"/>
    </row>
    <row r="247" spans="1:11" x14ac:dyDescent="0.25">
      <c r="A247" s="80"/>
      <c r="B247" s="99"/>
      <c r="C247" s="99"/>
      <c r="D247" s="99"/>
      <c r="E247" s="99"/>
      <c r="F247" s="99"/>
      <c r="G247" s="99"/>
      <c r="H247" s="99"/>
      <c r="I247" s="99"/>
      <c r="J247" s="75"/>
      <c r="K247" s="75"/>
    </row>
    <row r="248" spans="1:11" x14ac:dyDescent="0.25">
      <c r="A248" s="76" t="s">
        <v>506</v>
      </c>
      <c r="B248" s="98">
        <v>30855174.548</v>
      </c>
      <c r="C248" s="98">
        <v>36309314</v>
      </c>
      <c r="D248" s="98">
        <v>36886807</v>
      </c>
      <c r="E248" s="98">
        <v>36712849</v>
      </c>
      <c r="F248" s="98">
        <v>44174191</v>
      </c>
      <c r="G248" s="98">
        <v>54032503</v>
      </c>
      <c r="H248" s="98">
        <v>55489608</v>
      </c>
      <c r="I248" s="98">
        <v>56137551</v>
      </c>
      <c r="J248" s="75"/>
      <c r="K248" s="75"/>
    </row>
    <row r="249" spans="1:11" x14ac:dyDescent="0.25">
      <c r="A249" s="80" t="s">
        <v>421</v>
      </c>
      <c r="B249" s="99">
        <v>0</v>
      </c>
      <c r="C249" s="99">
        <v>0</v>
      </c>
      <c r="D249" s="99">
        <v>0</v>
      </c>
      <c r="E249" s="99">
        <v>0</v>
      </c>
      <c r="F249" s="99">
        <v>0</v>
      </c>
      <c r="G249" s="99">
        <v>0</v>
      </c>
      <c r="H249" s="99">
        <v>-3345128</v>
      </c>
      <c r="I249" s="99">
        <v>-3990</v>
      </c>
      <c r="J249" s="75"/>
      <c r="K249" s="75"/>
    </row>
    <row r="250" spans="1:11" x14ac:dyDescent="0.25">
      <c r="A250" s="80" t="s">
        <v>507</v>
      </c>
      <c r="B250" s="99">
        <v>30623331.425000001</v>
      </c>
      <c r="C250" s="99">
        <v>35546587</v>
      </c>
      <c r="D250" s="99">
        <v>35551378</v>
      </c>
      <c r="E250" s="99">
        <v>34599374</v>
      </c>
      <c r="F250" s="99">
        <v>41105120</v>
      </c>
      <c r="G250" s="99">
        <v>49479161</v>
      </c>
      <c r="H250" s="99">
        <v>53045868</v>
      </c>
      <c r="I250" s="99">
        <v>52995514</v>
      </c>
      <c r="J250" s="75"/>
      <c r="K250" s="75"/>
    </row>
    <row r="251" spans="1:11" x14ac:dyDescent="0.25">
      <c r="A251" s="80" t="s">
        <v>422</v>
      </c>
      <c r="B251" s="99">
        <v>30045871.25</v>
      </c>
      <c r="C251" s="99">
        <v>35226761.25</v>
      </c>
      <c r="D251" s="99">
        <v>35150056.25</v>
      </c>
      <c r="E251" s="99">
        <v>34196731.25</v>
      </c>
      <c r="F251" s="99">
        <v>40666786.25</v>
      </c>
      <c r="G251" s="99">
        <v>48950691.25</v>
      </c>
      <c r="H251" s="99">
        <v>52418436.25</v>
      </c>
      <c r="I251" s="99">
        <v>52295806.25</v>
      </c>
      <c r="J251" s="75"/>
      <c r="K251" s="75"/>
    </row>
    <row r="252" spans="1:11" x14ac:dyDescent="0.25">
      <c r="A252" s="80" t="s">
        <v>423</v>
      </c>
      <c r="B252" s="99">
        <v>244662.64600000001</v>
      </c>
      <c r="C252" s="99">
        <v>313772.64600000001</v>
      </c>
      <c r="D252" s="99">
        <v>390477.64600000001</v>
      </c>
      <c r="E252" s="99">
        <v>393802.64600000001</v>
      </c>
      <c r="F252" s="99">
        <v>423747.64600000001</v>
      </c>
      <c r="G252" s="99">
        <v>499842.64600000001</v>
      </c>
      <c r="H252" s="99">
        <v>592097.64599999995</v>
      </c>
      <c r="I252" s="99">
        <v>664727.64599999995</v>
      </c>
      <c r="J252" s="75"/>
      <c r="K252" s="75"/>
    </row>
    <row r="253" spans="1:11" x14ac:dyDescent="0.25">
      <c r="A253" s="80" t="s">
        <v>424</v>
      </c>
      <c r="B253" s="99"/>
      <c r="C253" s="99">
        <v>0.104</v>
      </c>
      <c r="D253" s="99">
        <v>0.104</v>
      </c>
      <c r="E253" s="99">
        <v>0.104</v>
      </c>
      <c r="F253" s="99">
        <v>0.104</v>
      </c>
      <c r="G253" s="99">
        <v>0.104</v>
      </c>
      <c r="H253" s="99">
        <v>0.104</v>
      </c>
      <c r="I253" s="99">
        <v>0.104</v>
      </c>
      <c r="J253" s="75"/>
      <c r="K253" s="75"/>
    </row>
    <row r="254" spans="1:11" x14ac:dyDescent="0.25">
      <c r="A254" s="80" t="s">
        <v>427</v>
      </c>
      <c r="B254" s="99"/>
      <c r="C254" s="99"/>
      <c r="D254" s="99"/>
      <c r="E254" s="99"/>
      <c r="F254" s="99"/>
      <c r="G254" s="99"/>
      <c r="H254" s="99"/>
      <c r="I254" s="99"/>
      <c r="J254" s="75"/>
      <c r="K254" s="75"/>
    </row>
    <row r="256" spans="1:11" x14ac:dyDescent="0.25">
      <c r="A256" s="44" t="s">
        <v>428</v>
      </c>
      <c r="B256" s="45">
        <f>(B237-B249)/(B251+B252+B253)</f>
        <v>1.0117025597903644</v>
      </c>
      <c r="C256" s="45">
        <f t="shared" ref="C256:I256" si="14">(C237-C249)/(C251+C252+C253)</f>
        <v>1.0160002379255191</v>
      </c>
      <c r="D256" s="45">
        <f t="shared" si="14"/>
        <v>1.024367951252505</v>
      </c>
      <c r="E256" s="45">
        <f t="shared" si="14"/>
        <v>1.0439640220645336</v>
      </c>
      <c r="F256" s="45">
        <f t="shared" si="14"/>
        <v>1.0599991229123475</v>
      </c>
      <c r="G256" s="45">
        <f t="shared" si="14"/>
        <v>1.0804141973471915</v>
      </c>
      <c r="H256" s="45">
        <f t="shared" si="14"/>
        <v>1.0995089202459269</v>
      </c>
      <c r="I256" s="45">
        <f t="shared" si="14"/>
        <v>1.0498962302759258</v>
      </c>
    </row>
    <row r="258" spans="1:8" x14ac:dyDescent="0.25">
      <c r="A258" s="41" t="s">
        <v>546</v>
      </c>
    </row>
    <row r="259" spans="1:8" x14ac:dyDescent="0.25">
      <c r="A259" s="106" t="s">
        <v>547</v>
      </c>
      <c r="B259" s="90" t="s">
        <v>548</v>
      </c>
      <c r="C259" s="83">
        <v>1953</v>
      </c>
      <c r="D259" s="83">
        <v>1954</v>
      </c>
      <c r="E259" s="83">
        <v>1955</v>
      </c>
      <c r="F259" s="83">
        <v>1956</v>
      </c>
      <c r="G259" s="107"/>
      <c r="H259" s="108" t="s">
        <v>549</v>
      </c>
    </row>
    <row r="260" spans="1:8" x14ac:dyDescent="0.25">
      <c r="A260" s="86" t="s">
        <v>550</v>
      </c>
      <c r="B260" s="86"/>
      <c r="C260" s="75"/>
      <c r="D260" s="75"/>
      <c r="E260" s="75"/>
      <c r="F260" s="75"/>
      <c r="G260" s="107"/>
      <c r="H260" s="75"/>
    </row>
    <row r="261" spans="1:8" x14ac:dyDescent="0.25">
      <c r="A261" s="95"/>
      <c r="B261" s="95"/>
      <c r="C261" s="75"/>
      <c r="D261" s="75"/>
      <c r="E261" s="75"/>
      <c r="F261" s="75"/>
      <c r="G261" s="107"/>
      <c r="H261" s="75"/>
    </row>
    <row r="262" spans="1:8" x14ac:dyDescent="0.25">
      <c r="A262" s="76" t="s">
        <v>497</v>
      </c>
      <c r="B262" s="78" t="s">
        <v>551</v>
      </c>
      <c r="C262" s="78">
        <v>3719195.71</v>
      </c>
      <c r="D262" s="78">
        <v>4042411.09</v>
      </c>
      <c r="E262" s="78">
        <v>4640697</v>
      </c>
      <c r="F262" s="78">
        <v>5214537</v>
      </c>
      <c r="G262" s="107"/>
      <c r="H262" s="75"/>
    </row>
    <row r="263" spans="1:8" x14ac:dyDescent="0.25">
      <c r="A263" s="75" t="s">
        <v>419</v>
      </c>
      <c r="B263" s="81" t="s">
        <v>552</v>
      </c>
      <c r="C263" s="81">
        <v>3719195.71</v>
      </c>
      <c r="D263" s="81">
        <v>4042411.09</v>
      </c>
      <c r="E263" s="81">
        <v>4640697</v>
      </c>
      <c r="F263" s="81">
        <v>5214537</v>
      </c>
      <c r="G263" s="107"/>
      <c r="H263" s="75"/>
    </row>
    <row r="264" spans="1:8" x14ac:dyDescent="0.25">
      <c r="A264" s="75" t="s">
        <v>498</v>
      </c>
      <c r="B264" s="81"/>
      <c r="C264" s="81"/>
      <c r="D264" s="81"/>
      <c r="E264" s="81"/>
      <c r="F264" s="81"/>
      <c r="G264" s="107"/>
      <c r="H264" s="75"/>
    </row>
    <row r="265" spans="1:8" x14ac:dyDescent="0.25">
      <c r="A265" s="75" t="s">
        <v>499</v>
      </c>
      <c r="B265" s="81"/>
      <c r="C265" s="81"/>
      <c r="D265" s="81"/>
      <c r="E265" s="81"/>
      <c r="F265" s="81"/>
      <c r="G265" s="107"/>
      <c r="H265" s="75"/>
    </row>
    <row r="266" spans="1:8" x14ac:dyDescent="0.25">
      <c r="A266" s="75" t="s">
        <v>500</v>
      </c>
      <c r="B266" s="81" t="s">
        <v>553</v>
      </c>
      <c r="C266" s="81">
        <v>2943291.88</v>
      </c>
      <c r="D266" s="81">
        <v>3403357.15</v>
      </c>
      <c r="E266" s="81">
        <v>4155763</v>
      </c>
      <c r="F266" s="81">
        <v>4579148</v>
      </c>
      <c r="G266" s="107"/>
      <c r="H266" s="75"/>
    </row>
    <row r="267" spans="1:8" x14ac:dyDescent="0.25">
      <c r="A267" s="75" t="s">
        <v>501</v>
      </c>
      <c r="B267" s="81" t="s">
        <v>554</v>
      </c>
      <c r="C267" s="81">
        <v>775903.83</v>
      </c>
      <c r="D267" s="81">
        <v>639053.93999999994</v>
      </c>
      <c r="E267" s="81">
        <v>484934</v>
      </c>
      <c r="F267" s="81">
        <v>635389</v>
      </c>
      <c r="G267" s="107"/>
      <c r="H267" s="75"/>
    </row>
    <row r="268" spans="1:8" x14ac:dyDescent="0.25">
      <c r="A268" s="75" t="s">
        <v>502</v>
      </c>
      <c r="B268" s="81"/>
      <c r="C268" s="81"/>
      <c r="D268" s="81"/>
      <c r="E268" s="81"/>
      <c r="F268" s="81"/>
      <c r="G268" s="107"/>
      <c r="H268" s="75"/>
    </row>
    <row r="269" spans="1:8" x14ac:dyDescent="0.25">
      <c r="A269" s="75" t="s">
        <v>503</v>
      </c>
      <c r="B269" s="81" t="s">
        <v>555</v>
      </c>
      <c r="C269" s="81">
        <v>0</v>
      </c>
      <c r="D269" s="81">
        <v>0</v>
      </c>
      <c r="E269" s="81">
        <v>0</v>
      </c>
      <c r="F269" s="81">
        <v>0</v>
      </c>
      <c r="G269" s="107"/>
      <c r="H269" s="75"/>
    </row>
    <row r="270" spans="1:8" x14ac:dyDescent="0.25">
      <c r="A270" s="75" t="s">
        <v>530</v>
      </c>
      <c r="B270" s="81"/>
      <c r="C270" s="81"/>
      <c r="D270" s="81"/>
      <c r="E270" s="81"/>
      <c r="F270" s="81"/>
      <c r="G270" s="107"/>
      <c r="H270" s="75"/>
    </row>
    <row r="271" spans="1:8" x14ac:dyDescent="0.25">
      <c r="A271" s="75" t="s">
        <v>531</v>
      </c>
      <c r="B271" s="81"/>
      <c r="C271" s="81"/>
      <c r="D271" s="81"/>
      <c r="E271" s="81"/>
      <c r="F271" s="81"/>
      <c r="G271" s="107"/>
      <c r="H271" s="75"/>
    </row>
    <row r="272" spans="1:8" x14ac:dyDescent="0.25">
      <c r="A272" s="75" t="s">
        <v>505</v>
      </c>
      <c r="B272" s="81"/>
      <c r="C272" s="81"/>
      <c r="D272" s="81"/>
      <c r="E272" s="81"/>
      <c r="F272" s="81"/>
      <c r="G272" s="107"/>
      <c r="H272" s="75"/>
    </row>
    <row r="273" spans="1:28" x14ac:dyDescent="0.25">
      <c r="A273" s="75" t="s">
        <v>502</v>
      </c>
      <c r="B273" s="81"/>
      <c r="C273" s="81"/>
      <c r="D273" s="81"/>
      <c r="E273" s="81"/>
      <c r="F273" s="81"/>
      <c r="G273" s="107"/>
      <c r="H273" s="75"/>
    </row>
    <row r="274" spans="1:28" x14ac:dyDescent="0.25">
      <c r="A274" s="109" t="s">
        <v>556</v>
      </c>
      <c r="B274" s="110" t="s">
        <v>557</v>
      </c>
      <c r="C274" s="110">
        <v>3719195.71</v>
      </c>
      <c r="D274" s="110">
        <v>4042411.09</v>
      </c>
      <c r="E274" s="110">
        <v>4640697</v>
      </c>
      <c r="F274" s="110">
        <v>5214537</v>
      </c>
      <c r="G274" s="107"/>
      <c r="H274" s="75"/>
    </row>
    <row r="275" spans="1:28" x14ac:dyDescent="0.25">
      <c r="A275" s="80"/>
      <c r="B275" s="111"/>
      <c r="C275" s="111"/>
      <c r="D275" s="111"/>
      <c r="E275" s="111"/>
      <c r="F275" s="111"/>
      <c r="G275" s="107"/>
      <c r="H275" s="75"/>
    </row>
    <row r="276" spans="1:28" x14ac:dyDescent="0.25">
      <c r="A276" s="79" t="s">
        <v>506</v>
      </c>
      <c r="B276" s="78" t="s">
        <v>558</v>
      </c>
      <c r="C276" s="78">
        <v>3719195.71</v>
      </c>
      <c r="D276" s="78">
        <v>4042411.09</v>
      </c>
      <c r="E276" s="78">
        <v>4640697</v>
      </c>
      <c r="F276" s="78">
        <v>5214537</v>
      </c>
      <c r="G276" s="107"/>
      <c r="H276" s="75"/>
    </row>
    <row r="277" spans="1:28" x14ac:dyDescent="0.25">
      <c r="A277" s="75" t="s">
        <v>421</v>
      </c>
      <c r="B277" s="81"/>
      <c r="C277" s="81">
        <v>150000</v>
      </c>
      <c r="D277" s="81">
        <v>50000</v>
      </c>
      <c r="E277" s="81">
        <v>0</v>
      </c>
      <c r="F277" s="81">
        <v>0</v>
      </c>
      <c r="G277" s="107"/>
      <c r="H277" s="75"/>
    </row>
    <row r="278" spans="1:28" x14ac:dyDescent="0.25">
      <c r="A278" s="75" t="s">
        <v>507</v>
      </c>
      <c r="B278" s="81" t="s">
        <v>559</v>
      </c>
      <c r="C278" s="81">
        <v>3641715.46</v>
      </c>
      <c r="D278" s="81">
        <v>3958805.9</v>
      </c>
      <c r="E278" s="81">
        <v>4565806</v>
      </c>
      <c r="F278" s="81">
        <v>5160956</v>
      </c>
      <c r="G278" s="107"/>
      <c r="H278" s="75"/>
    </row>
    <row r="279" spans="1:28" x14ac:dyDescent="0.25">
      <c r="A279" s="75" t="s">
        <v>422</v>
      </c>
      <c r="B279" s="81" t="s">
        <v>560</v>
      </c>
      <c r="C279" s="81">
        <v>3591896.45</v>
      </c>
      <c r="D279" s="81">
        <v>3908122.9</v>
      </c>
      <c r="E279" s="81">
        <v>4510154</v>
      </c>
      <c r="F279" s="81">
        <v>5097225</v>
      </c>
      <c r="G279" s="107"/>
      <c r="H279" s="75"/>
    </row>
    <row r="280" spans="1:28" x14ac:dyDescent="0.25">
      <c r="A280" s="75" t="s">
        <v>423</v>
      </c>
      <c r="B280" s="81" t="s">
        <v>561</v>
      </c>
      <c r="C280" s="81">
        <v>49819.01</v>
      </c>
      <c r="D280" s="81">
        <v>50683</v>
      </c>
      <c r="E280" s="81">
        <v>55652</v>
      </c>
      <c r="F280" s="81">
        <v>63731</v>
      </c>
      <c r="G280" s="107"/>
      <c r="H280" s="75"/>
    </row>
    <row r="281" spans="1:28" x14ac:dyDescent="0.25">
      <c r="A281" s="75" t="s">
        <v>426</v>
      </c>
      <c r="B281" s="81"/>
      <c r="C281" s="81"/>
      <c r="D281" s="81"/>
      <c r="E281" s="81"/>
      <c r="F281" s="81"/>
      <c r="G281" s="107"/>
      <c r="H281" s="75"/>
    </row>
    <row r="283" spans="1:28" x14ac:dyDescent="0.25">
      <c r="A283" s="44" t="s">
        <v>428</v>
      </c>
      <c r="B283" s="45" t="e">
        <f>(B263+B277)/(B279+B280)</f>
        <v>#VALUE!</v>
      </c>
      <c r="C283" s="45">
        <f t="shared" ref="C283:F283" si="15">(C263+C277)/(C279+C280)</f>
        <v>1.0624651355929933</v>
      </c>
      <c r="D283" s="45">
        <f t="shared" si="15"/>
        <v>1.0337488609886127</v>
      </c>
      <c r="E283" s="45">
        <f t="shared" si="15"/>
        <v>1.0164025803987291</v>
      </c>
      <c r="F283" s="45">
        <f t="shared" si="15"/>
        <v>1.0103819912434828</v>
      </c>
    </row>
    <row r="285" spans="1:28" x14ac:dyDescent="0.25">
      <c r="A285" s="41" t="s">
        <v>562</v>
      </c>
    </row>
    <row r="286" spans="1:28" x14ac:dyDescent="0.25">
      <c r="A286" s="75" t="s">
        <v>563</v>
      </c>
      <c r="B286" s="83">
        <v>1928</v>
      </c>
      <c r="C286" s="83">
        <v>1929</v>
      </c>
      <c r="D286" s="83">
        <v>1930</v>
      </c>
      <c r="E286" s="83">
        <v>1931</v>
      </c>
      <c r="F286" s="83">
        <v>1932</v>
      </c>
      <c r="G286" s="83">
        <v>1933</v>
      </c>
      <c r="H286" s="83">
        <v>1934</v>
      </c>
      <c r="I286" s="83">
        <v>1935</v>
      </c>
      <c r="J286" s="83">
        <v>1936</v>
      </c>
      <c r="K286" s="83">
        <v>1937</v>
      </c>
      <c r="L286" s="83">
        <v>1938</v>
      </c>
      <c r="M286" s="83">
        <v>1939</v>
      </c>
      <c r="N286" s="83">
        <v>1940</v>
      </c>
      <c r="O286" s="83">
        <v>1941</v>
      </c>
      <c r="P286" s="83">
        <v>1942</v>
      </c>
      <c r="Q286" s="83">
        <v>1943</v>
      </c>
      <c r="R286" s="83">
        <v>1944</v>
      </c>
      <c r="S286" s="83">
        <v>1945</v>
      </c>
      <c r="T286" s="83">
        <v>1946</v>
      </c>
      <c r="U286" s="83">
        <v>1947</v>
      </c>
      <c r="V286" s="83">
        <v>1948</v>
      </c>
      <c r="W286" s="83">
        <v>1949</v>
      </c>
      <c r="X286" s="83">
        <v>1950</v>
      </c>
      <c r="Y286" s="83">
        <v>1951</v>
      </c>
      <c r="Z286" s="83">
        <v>1952</v>
      </c>
      <c r="AA286" s="75"/>
      <c r="AB286" s="75"/>
    </row>
    <row r="287" spans="1:28" x14ac:dyDescent="0.25">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5"/>
      <c r="AB287" s="75"/>
    </row>
    <row r="288" spans="1:28" x14ac:dyDescent="0.25">
      <c r="A288" s="76" t="s">
        <v>497</v>
      </c>
      <c r="B288" s="101">
        <v>1887348.3958000001</v>
      </c>
      <c r="C288" s="101">
        <v>1787664</v>
      </c>
      <c r="D288" s="101">
        <v>2267861.5625</v>
      </c>
      <c r="E288" s="101">
        <v>2526059.3125</v>
      </c>
      <c r="F288" s="101">
        <v>2648463.3333000001</v>
      </c>
      <c r="G288" s="101">
        <v>3379653.8083000001</v>
      </c>
      <c r="H288" s="101">
        <v>4707504.5625</v>
      </c>
      <c r="I288" s="101">
        <v>6174513.5416999999</v>
      </c>
      <c r="J288" s="101">
        <v>6990712.3958000001</v>
      </c>
      <c r="K288" s="101">
        <v>6277081.6708000004</v>
      </c>
      <c r="L288" s="101">
        <v>5720082.7750000004</v>
      </c>
      <c r="M288" s="101">
        <v>7197511.0208000001</v>
      </c>
      <c r="N288" s="101">
        <v>9306414.2083000001</v>
      </c>
      <c r="O288" s="101">
        <v>11939279.0792</v>
      </c>
      <c r="P288" s="101">
        <v>15156041.35</v>
      </c>
      <c r="Q288" s="101">
        <v>27856014.649999999</v>
      </c>
      <c r="R288" s="101">
        <v>38678108.149999999</v>
      </c>
      <c r="S288" s="101">
        <v>46449064.6417</v>
      </c>
      <c r="T288" s="101">
        <v>49394029.558300003</v>
      </c>
      <c r="U288" s="101">
        <v>50836071.987499997</v>
      </c>
      <c r="V288" s="101">
        <v>56139382.558300003</v>
      </c>
      <c r="W288" s="101">
        <v>30058362.679200001</v>
      </c>
      <c r="X288" s="101">
        <v>19435217.145799998</v>
      </c>
      <c r="Y288" s="101">
        <v>7750866.5416999999</v>
      </c>
      <c r="Z288" s="101">
        <v>1293383.4875</v>
      </c>
      <c r="AA288" s="75"/>
      <c r="AB288" s="79"/>
    </row>
    <row r="289" spans="1:28" x14ac:dyDescent="0.25">
      <c r="A289" s="80" t="s">
        <v>419</v>
      </c>
      <c r="B289" s="77">
        <v>1820915.8333000001</v>
      </c>
      <c r="C289" s="77">
        <v>1774371.3792000001</v>
      </c>
      <c r="D289" s="77">
        <v>2267861.5625</v>
      </c>
      <c r="E289" s="77">
        <v>2526059.3125</v>
      </c>
      <c r="F289" s="77">
        <v>2648463.3333000001</v>
      </c>
      <c r="G289" s="77">
        <v>3379653.8083000001</v>
      </c>
      <c r="H289" s="77">
        <v>4707504.5625</v>
      </c>
      <c r="I289" s="77">
        <v>6174513.5416999999</v>
      </c>
      <c r="J289" s="77">
        <v>5990712.3958000001</v>
      </c>
      <c r="K289" s="77">
        <v>5327081.6708000004</v>
      </c>
      <c r="L289" s="77">
        <v>5270082.7750000004</v>
      </c>
      <c r="M289" s="77">
        <v>6797511.0208000001</v>
      </c>
      <c r="N289" s="77">
        <v>7506414.2083000001</v>
      </c>
      <c r="O289" s="77">
        <v>11939279.0792</v>
      </c>
      <c r="P289" s="77">
        <v>15156041.35</v>
      </c>
      <c r="Q289" s="77">
        <v>27856014.649999999</v>
      </c>
      <c r="R289" s="77">
        <v>38678105.212499999</v>
      </c>
      <c r="S289" s="77">
        <v>46449064.020800002</v>
      </c>
      <c r="T289" s="77">
        <v>49394025.620800003</v>
      </c>
      <c r="U289" s="77">
        <v>50836085.337499999</v>
      </c>
      <c r="V289" s="77">
        <v>56139194.5167</v>
      </c>
      <c r="W289" s="77">
        <v>25058355.824999999</v>
      </c>
      <c r="X289" s="77">
        <v>19435222.7958</v>
      </c>
      <c r="Y289" s="77">
        <v>7750863.3375000004</v>
      </c>
      <c r="Z289" s="77">
        <v>1293378.6041999999</v>
      </c>
      <c r="AA289" s="75"/>
      <c r="AB289" s="75"/>
    </row>
    <row r="290" spans="1:28" x14ac:dyDescent="0.25">
      <c r="A290" s="80" t="s">
        <v>498</v>
      </c>
      <c r="B290" s="77">
        <v>232</v>
      </c>
      <c r="C290" s="77">
        <v>0</v>
      </c>
      <c r="D290" s="77">
        <v>0</v>
      </c>
      <c r="E290" s="77">
        <v>0</v>
      </c>
      <c r="F290" s="77">
        <v>0</v>
      </c>
      <c r="G290" s="77">
        <v>0</v>
      </c>
      <c r="H290" s="77">
        <v>0</v>
      </c>
      <c r="I290" s="77">
        <v>0</v>
      </c>
      <c r="J290" s="77">
        <v>0</v>
      </c>
      <c r="K290" s="77">
        <v>0</v>
      </c>
      <c r="L290" s="77">
        <v>0</v>
      </c>
      <c r="M290" s="77">
        <v>0</v>
      </c>
      <c r="N290" s="77">
        <v>0</v>
      </c>
      <c r="O290" s="77">
        <v>0</v>
      </c>
      <c r="P290" s="77">
        <v>0</v>
      </c>
      <c r="Q290" s="77">
        <v>0</v>
      </c>
      <c r="R290" s="77">
        <v>0</v>
      </c>
      <c r="S290" s="77">
        <v>0</v>
      </c>
      <c r="T290" s="77">
        <v>0</v>
      </c>
      <c r="U290" s="77">
        <v>0</v>
      </c>
      <c r="V290" s="77">
        <v>0</v>
      </c>
      <c r="W290" s="77">
        <v>0</v>
      </c>
      <c r="X290" s="77">
        <v>0</v>
      </c>
      <c r="Y290" s="77">
        <v>0</v>
      </c>
      <c r="Z290" s="77">
        <v>0</v>
      </c>
      <c r="AA290" s="75"/>
      <c r="AB290" s="75"/>
    </row>
    <row r="291" spans="1:28" x14ac:dyDescent="0.25">
      <c r="A291" s="80" t="s">
        <v>499</v>
      </c>
      <c r="B291" s="77">
        <v>188959</v>
      </c>
      <c r="C291" s="77">
        <v>141955.2292</v>
      </c>
      <c r="D291" s="77">
        <v>49644.425000000003</v>
      </c>
      <c r="E291" s="77">
        <v>37920.862500000003</v>
      </c>
      <c r="F291" s="77">
        <v>54597.012499999997</v>
      </c>
      <c r="G291" s="77">
        <v>53917.679199999999</v>
      </c>
      <c r="H291" s="77">
        <v>77582.470799999996</v>
      </c>
      <c r="I291" s="77">
        <v>215252.02499999999</v>
      </c>
      <c r="J291" s="77">
        <v>240721.875</v>
      </c>
      <c r="K291" s="77">
        <v>254390.6292</v>
      </c>
      <c r="L291" s="77">
        <v>228571.875</v>
      </c>
      <c r="M291" s="77">
        <v>242240.6208</v>
      </c>
      <c r="N291" s="77">
        <v>360165.03330000001</v>
      </c>
      <c r="O291" s="77">
        <v>414139.86670000001</v>
      </c>
      <c r="P291" s="77">
        <v>414139.86670000001</v>
      </c>
      <c r="Q291" s="77">
        <v>542754.73329999996</v>
      </c>
      <c r="R291" s="77">
        <v>175928.67920000001</v>
      </c>
      <c r="S291" s="77">
        <v>190768.25829999999</v>
      </c>
      <c r="T291" s="77">
        <v>311107.94579999999</v>
      </c>
      <c r="U291" s="77">
        <v>391644.46669999999</v>
      </c>
      <c r="V291" s="77">
        <v>300032.48330000002</v>
      </c>
      <c r="W291" s="77">
        <v>343445.28749999998</v>
      </c>
      <c r="X291" s="77">
        <v>242377.65419999999</v>
      </c>
      <c r="Y291" s="77">
        <v>26044.866699999999</v>
      </c>
      <c r="Z291" s="77">
        <v>62202.4375</v>
      </c>
      <c r="AA291" s="75"/>
      <c r="AB291" s="75"/>
    </row>
    <row r="292" spans="1:28" x14ac:dyDescent="0.25">
      <c r="A292" s="80" t="s">
        <v>500</v>
      </c>
      <c r="B292" s="77">
        <v>1157604.4750000001</v>
      </c>
      <c r="C292" s="77">
        <v>1516403.45</v>
      </c>
      <c r="D292" s="77">
        <v>0</v>
      </c>
      <c r="E292" s="77">
        <v>0</v>
      </c>
      <c r="F292" s="77">
        <v>0</v>
      </c>
      <c r="G292" s="77">
        <v>0</v>
      </c>
      <c r="H292" s="77">
        <v>0</v>
      </c>
      <c r="I292" s="77">
        <v>5044297.5458000004</v>
      </c>
      <c r="J292" s="77">
        <v>5345672.3250000002</v>
      </c>
      <c r="K292" s="77">
        <v>4767711.4541999996</v>
      </c>
      <c r="L292" s="77">
        <v>0</v>
      </c>
      <c r="M292" s="77">
        <v>0</v>
      </c>
      <c r="N292" s="77">
        <v>0</v>
      </c>
      <c r="O292" s="77">
        <v>249390.4167</v>
      </c>
      <c r="P292" s="77">
        <v>13296925.616699999</v>
      </c>
      <c r="Q292" s="77">
        <v>25312061.774999999</v>
      </c>
      <c r="R292" s="77">
        <v>36699971.683300003</v>
      </c>
      <c r="S292" s="77">
        <v>44191637.470799997</v>
      </c>
      <c r="T292" s="77">
        <v>44748806.25</v>
      </c>
      <c r="U292" s="77">
        <v>43797508.5</v>
      </c>
      <c r="V292" s="77">
        <v>40000338</v>
      </c>
      <c r="W292" s="77">
        <v>21436680</v>
      </c>
      <c r="X292" s="77">
        <v>15926669.5833</v>
      </c>
      <c r="Y292" s="77">
        <v>4694293.3333000001</v>
      </c>
      <c r="Z292" s="77">
        <v>999375</v>
      </c>
      <c r="AA292" s="75"/>
      <c r="AB292" s="75"/>
    </row>
    <row r="293" spans="1:28" x14ac:dyDescent="0.25">
      <c r="A293" s="80" t="s">
        <v>501</v>
      </c>
      <c r="B293" s="77">
        <v>0</v>
      </c>
      <c r="C293" s="77">
        <v>0</v>
      </c>
      <c r="D293" s="77">
        <v>0</v>
      </c>
      <c r="E293" s="77">
        <v>0</v>
      </c>
      <c r="F293" s="77">
        <v>0</v>
      </c>
      <c r="G293" s="77">
        <v>0</v>
      </c>
      <c r="H293" s="77">
        <v>0</v>
      </c>
      <c r="I293" s="77">
        <v>914963.20420000004</v>
      </c>
      <c r="J293" s="77">
        <v>404317.25</v>
      </c>
      <c r="K293" s="77">
        <v>304977.4375</v>
      </c>
      <c r="L293" s="77">
        <v>810950.12919999997</v>
      </c>
      <c r="M293" s="77">
        <v>1897973.5458</v>
      </c>
      <c r="N293" s="77">
        <v>641161.60829999996</v>
      </c>
      <c r="O293" s="77">
        <v>1170573.4624999999</v>
      </c>
      <c r="P293" s="77">
        <v>1444975.3792000001</v>
      </c>
      <c r="Q293" s="77">
        <v>1999117.4083</v>
      </c>
      <c r="R293" s="77">
        <v>1802204.85</v>
      </c>
      <c r="S293" s="77">
        <v>2066658.2916999999</v>
      </c>
      <c r="T293" s="77">
        <v>4334111.4249999998</v>
      </c>
      <c r="U293" s="77">
        <v>6646932.3707999997</v>
      </c>
      <c r="V293" s="77">
        <v>15838824.033299999</v>
      </c>
      <c r="W293" s="77">
        <v>3278230.5375000001</v>
      </c>
      <c r="X293" s="77">
        <v>3266175.5583000001</v>
      </c>
      <c r="Y293" s="77">
        <v>3030525.1375000002</v>
      </c>
      <c r="Z293" s="77">
        <v>231801.1667</v>
      </c>
      <c r="AA293" s="75"/>
      <c r="AB293" s="75"/>
    </row>
    <row r="294" spans="1:28" x14ac:dyDescent="0.25">
      <c r="A294" s="80" t="s">
        <v>502</v>
      </c>
      <c r="B294" s="77">
        <v>474120.35830000002</v>
      </c>
      <c r="C294" s="77">
        <v>116012.7</v>
      </c>
      <c r="D294" s="77">
        <v>2218217.1375000002</v>
      </c>
      <c r="E294" s="77">
        <v>2488138.4500000002</v>
      </c>
      <c r="F294" s="77">
        <v>2593866.3207999999</v>
      </c>
      <c r="G294" s="77">
        <v>3325736.1291999999</v>
      </c>
      <c r="H294" s="77">
        <v>4629922.0916999998</v>
      </c>
      <c r="I294" s="77">
        <v>0.76670000000000005</v>
      </c>
      <c r="J294" s="77">
        <v>0.94579999999999997</v>
      </c>
      <c r="K294" s="77">
        <v>2.15</v>
      </c>
      <c r="L294" s="77">
        <v>4230560.7708000001</v>
      </c>
      <c r="M294" s="77">
        <v>4657296.8541999999</v>
      </c>
      <c r="N294" s="77">
        <v>6505087.5667000003</v>
      </c>
      <c r="O294" s="77">
        <v>10105175.3333</v>
      </c>
      <c r="P294" s="77">
        <v>0.48749999999999999</v>
      </c>
      <c r="Q294" s="77">
        <v>2080.7332999999999</v>
      </c>
      <c r="R294" s="77">
        <v>2.9375</v>
      </c>
      <c r="S294" s="77">
        <v>0.62080000000000002</v>
      </c>
      <c r="T294" s="77">
        <v>3.9375</v>
      </c>
      <c r="U294" s="77">
        <v>3.3167</v>
      </c>
      <c r="V294" s="77">
        <v>200.54169999999999</v>
      </c>
      <c r="W294" s="77">
        <v>6.8541999999999996</v>
      </c>
      <c r="X294" s="77">
        <v>6.85</v>
      </c>
      <c r="Y294" s="77">
        <v>3.2042000000000002</v>
      </c>
      <c r="Z294" s="77">
        <v>4.8833000000000002</v>
      </c>
      <c r="AA294" s="75"/>
      <c r="AB294" s="75"/>
    </row>
    <row r="295" spans="1:28" x14ac:dyDescent="0.25">
      <c r="A295" s="80" t="s">
        <v>503</v>
      </c>
      <c r="B295" s="77">
        <v>66432.5625</v>
      </c>
      <c r="C295" s="77">
        <v>13292.620800000001</v>
      </c>
      <c r="D295" s="77">
        <v>0</v>
      </c>
      <c r="E295" s="77">
        <v>0</v>
      </c>
      <c r="F295" s="77">
        <v>0</v>
      </c>
      <c r="G295" s="77">
        <v>0</v>
      </c>
      <c r="H295" s="77">
        <v>0</v>
      </c>
      <c r="I295" s="77">
        <v>0</v>
      </c>
      <c r="J295" s="77">
        <v>1000000</v>
      </c>
      <c r="K295" s="77">
        <v>950000</v>
      </c>
      <c r="L295" s="77">
        <v>450000</v>
      </c>
      <c r="M295" s="77">
        <v>400000</v>
      </c>
      <c r="N295" s="77">
        <v>1800000</v>
      </c>
      <c r="O295" s="77">
        <v>0</v>
      </c>
      <c r="P295" s="77">
        <v>0</v>
      </c>
      <c r="Q295" s="77">
        <v>0</v>
      </c>
      <c r="R295" s="77">
        <v>0</v>
      </c>
      <c r="S295" s="77">
        <v>0</v>
      </c>
      <c r="T295" s="77">
        <v>0</v>
      </c>
      <c r="U295" s="77">
        <v>-16.666699999999999</v>
      </c>
      <c r="V295" s="77">
        <v>-12.5</v>
      </c>
      <c r="W295" s="77">
        <v>5000000</v>
      </c>
      <c r="X295" s="77">
        <v>-12.5</v>
      </c>
      <c r="Y295" s="77">
        <v>0</v>
      </c>
      <c r="Z295" s="77">
        <v>0</v>
      </c>
      <c r="AA295" s="75"/>
      <c r="AB295" s="75"/>
    </row>
    <row r="296" spans="1:28" x14ac:dyDescent="0.25">
      <c r="A296" s="80" t="s">
        <v>504</v>
      </c>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5"/>
      <c r="AB296" s="75"/>
    </row>
    <row r="297" spans="1:28" x14ac:dyDescent="0.25">
      <c r="A297" s="80" t="s">
        <v>505</v>
      </c>
      <c r="B297" s="77">
        <v>0</v>
      </c>
      <c r="C297" s="77">
        <v>0</v>
      </c>
      <c r="D297" s="77">
        <v>0</v>
      </c>
      <c r="E297" s="77">
        <v>0</v>
      </c>
      <c r="F297" s="77">
        <v>0</v>
      </c>
      <c r="G297" s="77">
        <v>0</v>
      </c>
      <c r="H297" s="77">
        <v>0</v>
      </c>
      <c r="I297" s="77">
        <v>0</v>
      </c>
      <c r="J297" s="77">
        <v>1000000</v>
      </c>
      <c r="K297" s="77">
        <v>950000</v>
      </c>
      <c r="L297" s="77">
        <v>450000</v>
      </c>
      <c r="M297" s="77">
        <v>400000</v>
      </c>
      <c r="N297" s="77">
        <v>1800000</v>
      </c>
      <c r="O297" s="77">
        <v>0</v>
      </c>
      <c r="P297" s="77">
        <v>0</v>
      </c>
      <c r="Q297" s="77">
        <v>0</v>
      </c>
      <c r="R297" s="77">
        <v>0</v>
      </c>
      <c r="S297" s="77">
        <v>0</v>
      </c>
      <c r="T297" s="77">
        <v>0</v>
      </c>
      <c r="U297" s="77">
        <v>-16.666699999999999</v>
      </c>
      <c r="V297" s="77">
        <v>-12.5</v>
      </c>
      <c r="W297" s="77">
        <v>0</v>
      </c>
      <c r="X297" s="77">
        <v>-12.5</v>
      </c>
      <c r="Y297" s="77">
        <v>0</v>
      </c>
      <c r="Z297" s="77">
        <v>0</v>
      </c>
      <c r="AA297" s="75"/>
      <c r="AB297" s="75"/>
    </row>
    <row r="298" spans="1:28" x14ac:dyDescent="0.25">
      <c r="A298" s="80" t="s">
        <v>502</v>
      </c>
      <c r="B298" s="77">
        <v>66432.5625</v>
      </c>
      <c r="C298" s="77">
        <v>13292.620800000001</v>
      </c>
      <c r="D298" s="77">
        <v>0</v>
      </c>
      <c r="E298" s="77">
        <v>0</v>
      </c>
      <c r="F298" s="77">
        <v>0</v>
      </c>
      <c r="G298" s="77">
        <v>0</v>
      </c>
      <c r="H298" s="77">
        <v>0</v>
      </c>
      <c r="I298" s="77">
        <v>0</v>
      </c>
      <c r="J298" s="77">
        <v>0</v>
      </c>
      <c r="K298" s="77">
        <v>0</v>
      </c>
      <c r="L298" s="77">
        <v>0</v>
      </c>
      <c r="M298" s="77">
        <v>0</v>
      </c>
      <c r="N298" s="77">
        <v>0</v>
      </c>
      <c r="O298" s="77">
        <v>0</v>
      </c>
      <c r="P298" s="77">
        <v>0</v>
      </c>
      <c r="Q298" s="77">
        <v>0</v>
      </c>
      <c r="R298" s="77">
        <v>0</v>
      </c>
      <c r="S298" s="77">
        <v>0</v>
      </c>
      <c r="T298" s="77">
        <v>0</v>
      </c>
      <c r="U298" s="77">
        <v>0</v>
      </c>
      <c r="V298" s="77">
        <v>0</v>
      </c>
      <c r="W298" s="77">
        <v>5000000</v>
      </c>
      <c r="X298" s="77">
        <v>0</v>
      </c>
      <c r="Y298" s="77">
        <v>0</v>
      </c>
      <c r="Z298" s="77">
        <v>0</v>
      </c>
      <c r="AA298" s="75"/>
      <c r="AB298" s="75"/>
    </row>
    <row r="299" spans="1:28" x14ac:dyDescent="0.25">
      <c r="A299" s="80"/>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5"/>
      <c r="AB299" s="75"/>
    </row>
    <row r="300" spans="1:28" x14ac:dyDescent="0.25">
      <c r="A300" s="76" t="s">
        <v>506</v>
      </c>
      <c r="B300" s="101">
        <v>1887348.3958000001</v>
      </c>
      <c r="C300" s="101">
        <v>1787664</v>
      </c>
      <c r="D300" s="101">
        <v>2267861.5625</v>
      </c>
      <c r="E300" s="101">
        <v>2526059.3125</v>
      </c>
      <c r="F300" s="101">
        <v>2648463.3333000001</v>
      </c>
      <c r="G300" s="101">
        <v>3379653.8083000001</v>
      </c>
      <c r="H300" s="101">
        <v>4707504.5625</v>
      </c>
      <c r="I300" s="101">
        <v>6174513.5416999999</v>
      </c>
      <c r="J300" s="101">
        <v>6990712.3958000001</v>
      </c>
      <c r="K300" s="101">
        <v>6277081.6708000004</v>
      </c>
      <c r="L300" s="101">
        <v>5720082.7750000004</v>
      </c>
      <c r="M300" s="101">
        <v>7197511.0208000001</v>
      </c>
      <c r="N300" s="101">
        <v>9306414.2083000001</v>
      </c>
      <c r="O300" s="101">
        <v>11939279.0792</v>
      </c>
      <c r="P300" s="101">
        <v>15156041.35</v>
      </c>
      <c r="Q300" s="101">
        <v>27856014.649999999</v>
      </c>
      <c r="R300" s="101">
        <v>38678108.149999999</v>
      </c>
      <c r="S300" s="101">
        <v>46449064.6417</v>
      </c>
      <c r="T300" s="101">
        <v>49394029.558300003</v>
      </c>
      <c r="U300" s="101">
        <v>50836071.987499997</v>
      </c>
      <c r="V300" s="101">
        <v>56139382.558300003</v>
      </c>
      <c r="W300" s="101">
        <v>30058362.679200001</v>
      </c>
      <c r="X300" s="101">
        <v>19435217.145799998</v>
      </c>
      <c r="Y300" s="101">
        <v>7750866.5416999999</v>
      </c>
      <c r="Z300" s="101">
        <v>1293383.4875</v>
      </c>
      <c r="AA300" s="75"/>
      <c r="AB300" s="75"/>
    </row>
    <row r="301" spans="1:28" x14ac:dyDescent="0.25">
      <c r="A301" s="80" t="s">
        <v>421</v>
      </c>
      <c r="B301" s="77"/>
      <c r="C301" s="77"/>
      <c r="D301" s="77"/>
      <c r="E301" s="77"/>
      <c r="F301" s="77"/>
      <c r="G301" s="77"/>
      <c r="H301" s="77"/>
      <c r="I301" s="77"/>
      <c r="J301" s="77"/>
      <c r="K301" s="77"/>
      <c r="L301" s="77"/>
      <c r="M301" s="77"/>
      <c r="N301" s="77"/>
      <c r="O301" s="77"/>
      <c r="P301" s="77"/>
      <c r="Q301" s="77"/>
      <c r="R301" s="77">
        <v>0</v>
      </c>
      <c r="S301" s="77">
        <v>0</v>
      </c>
      <c r="T301" s="77">
        <v>0</v>
      </c>
      <c r="U301" s="77">
        <v>0</v>
      </c>
      <c r="V301" s="77">
        <v>0</v>
      </c>
      <c r="W301" s="77">
        <v>0</v>
      </c>
      <c r="X301" s="77">
        <v>0</v>
      </c>
      <c r="Y301" s="77">
        <v>0</v>
      </c>
      <c r="Z301" s="77">
        <v>0</v>
      </c>
      <c r="AA301" s="75"/>
      <c r="AB301" s="75"/>
    </row>
    <row r="302" spans="1:28" x14ac:dyDescent="0.25">
      <c r="A302" s="80" t="s">
        <v>507</v>
      </c>
      <c r="B302" s="77">
        <v>1887348.3958000001</v>
      </c>
      <c r="C302" s="77">
        <v>1787664</v>
      </c>
      <c r="D302" s="77">
        <v>2197664</v>
      </c>
      <c r="E302" s="77">
        <v>2369664</v>
      </c>
      <c r="F302" s="77">
        <v>2408664</v>
      </c>
      <c r="G302" s="77">
        <v>2821664</v>
      </c>
      <c r="H302" s="77">
        <v>4069664</v>
      </c>
      <c r="I302" s="77">
        <v>5326228</v>
      </c>
      <c r="J302" s="77">
        <v>6236134.5</v>
      </c>
      <c r="K302" s="77">
        <v>5626134</v>
      </c>
      <c r="L302" s="77">
        <v>5009134</v>
      </c>
      <c r="M302" s="77">
        <v>6574134</v>
      </c>
      <c r="N302" s="77">
        <v>8541635</v>
      </c>
      <c r="O302" s="77">
        <v>11040635</v>
      </c>
      <c r="P302" s="77">
        <v>14216635</v>
      </c>
      <c r="Q302" s="77">
        <v>26487674.5</v>
      </c>
      <c r="R302" s="77">
        <v>36671873.445799999</v>
      </c>
      <c r="S302" s="77">
        <v>43932640.3125</v>
      </c>
      <c r="T302" s="77">
        <v>45558303.504199997</v>
      </c>
      <c r="U302" s="77">
        <v>46295822.25</v>
      </c>
      <c r="V302" s="77">
        <v>52170424.4208</v>
      </c>
      <c r="W302" s="77">
        <v>25492221.270799998</v>
      </c>
      <c r="X302" s="77">
        <v>15799496.4542</v>
      </c>
      <c r="Y302" s="77">
        <v>4766965.9249999998</v>
      </c>
      <c r="Z302" s="77">
        <v>823663.25419999997</v>
      </c>
      <c r="AA302" s="75"/>
      <c r="AB302" s="75"/>
    </row>
    <row r="303" spans="1:28" x14ac:dyDescent="0.25">
      <c r="A303" s="80" t="s">
        <v>422</v>
      </c>
      <c r="B303" s="77">
        <v>1692500</v>
      </c>
      <c r="C303" s="77">
        <v>1585916</v>
      </c>
      <c r="D303" s="77">
        <v>1948420</v>
      </c>
      <c r="E303" s="77">
        <v>2085328</v>
      </c>
      <c r="F303" s="77">
        <v>2078168</v>
      </c>
      <c r="G303" s="77">
        <v>2487920</v>
      </c>
      <c r="H303" s="77">
        <v>3651580</v>
      </c>
      <c r="I303" s="77">
        <v>4809168</v>
      </c>
      <c r="J303" s="77">
        <v>5664934.5</v>
      </c>
      <c r="K303" s="77">
        <v>5093634</v>
      </c>
      <c r="L303" s="77">
        <v>4511834</v>
      </c>
      <c r="M303" s="77">
        <v>6032390</v>
      </c>
      <c r="N303" s="77">
        <v>7841671</v>
      </c>
      <c r="O303" s="77">
        <v>10150483</v>
      </c>
      <c r="P303" s="77">
        <v>13128915</v>
      </c>
      <c r="Q303" s="77">
        <v>25051054.5</v>
      </c>
      <c r="R303" s="77">
        <v>35387469.5</v>
      </c>
      <c r="S303" s="77">
        <v>42676767</v>
      </c>
      <c r="T303" s="77">
        <v>44514491.5</v>
      </c>
      <c r="U303" s="77">
        <v>45336745</v>
      </c>
      <c r="V303" s="77">
        <v>51124963.5</v>
      </c>
      <c r="W303" s="77">
        <v>23429855</v>
      </c>
      <c r="X303" s="77">
        <v>15213126.75</v>
      </c>
      <c r="Y303" s="77">
        <v>4424401.25</v>
      </c>
      <c r="Z303" s="77">
        <v>603216.5</v>
      </c>
      <c r="AA303" s="75"/>
      <c r="AB303" s="75"/>
    </row>
    <row r="304" spans="1:28" x14ac:dyDescent="0.25">
      <c r="A304" s="80" t="s">
        <v>423</v>
      </c>
      <c r="B304" s="77">
        <v>194848.3958</v>
      </c>
      <c r="C304" s="77">
        <v>201748</v>
      </c>
      <c r="D304" s="77">
        <v>249244</v>
      </c>
      <c r="E304" s="77">
        <v>284336</v>
      </c>
      <c r="F304" s="77">
        <v>330496</v>
      </c>
      <c r="G304" s="77">
        <v>333744</v>
      </c>
      <c r="H304" s="77">
        <v>418084</v>
      </c>
      <c r="I304" s="77">
        <v>517060</v>
      </c>
      <c r="J304" s="77">
        <v>571200</v>
      </c>
      <c r="K304" s="77">
        <v>532500</v>
      </c>
      <c r="L304" s="77">
        <v>497300</v>
      </c>
      <c r="M304" s="77">
        <v>541744</v>
      </c>
      <c r="N304" s="77">
        <v>699964</v>
      </c>
      <c r="O304" s="77">
        <v>890152</v>
      </c>
      <c r="P304" s="77">
        <v>1087720</v>
      </c>
      <c r="Q304" s="77">
        <v>1436620</v>
      </c>
      <c r="R304" s="77">
        <v>1651230</v>
      </c>
      <c r="S304" s="77">
        <v>1610426</v>
      </c>
      <c r="T304" s="77">
        <v>1673650</v>
      </c>
      <c r="U304" s="77">
        <v>1551149</v>
      </c>
      <c r="V304" s="77">
        <v>1509841</v>
      </c>
      <c r="W304" s="77">
        <v>1336977.7083000001</v>
      </c>
      <c r="X304" s="77">
        <v>1147341.2667</v>
      </c>
      <c r="Y304" s="77">
        <v>797193.02500000002</v>
      </c>
      <c r="Z304" s="77">
        <v>393507.7</v>
      </c>
      <c r="AA304" s="75"/>
      <c r="AB304" s="75"/>
    </row>
    <row r="305" spans="1:52" x14ac:dyDescent="0.25">
      <c r="A305" s="80" t="s">
        <v>424</v>
      </c>
      <c r="B305" s="77"/>
      <c r="C305" s="77"/>
      <c r="D305" s="77"/>
      <c r="E305" s="77"/>
      <c r="F305" s="77"/>
      <c r="G305" s="77"/>
      <c r="H305" s="77"/>
      <c r="I305" s="77"/>
      <c r="J305" s="77"/>
      <c r="K305" s="77"/>
      <c r="L305" s="77"/>
      <c r="M305" s="77"/>
      <c r="N305" s="77"/>
      <c r="O305" s="77"/>
      <c r="P305" s="77"/>
      <c r="Q305" s="77"/>
      <c r="R305" s="77">
        <v>0</v>
      </c>
      <c r="S305" s="77">
        <v>0</v>
      </c>
      <c r="T305" s="77">
        <v>0</v>
      </c>
      <c r="U305" s="77">
        <v>0</v>
      </c>
      <c r="V305" s="77">
        <v>95300.274999999994</v>
      </c>
      <c r="W305" s="77">
        <v>1187201.5</v>
      </c>
      <c r="X305" s="77">
        <v>104.5</v>
      </c>
      <c r="Y305" s="77">
        <v>12333.5</v>
      </c>
      <c r="Z305" s="77">
        <v>0</v>
      </c>
      <c r="AA305" s="75"/>
      <c r="AB305" s="75"/>
    </row>
    <row r="306" spans="1:52" x14ac:dyDescent="0.25">
      <c r="A306" s="80" t="s">
        <v>427</v>
      </c>
      <c r="B306" s="77"/>
      <c r="C306" s="77"/>
      <c r="D306" s="77"/>
      <c r="E306" s="77"/>
      <c r="F306" s="77"/>
      <c r="G306" s="77"/>
      <c r="H306" s="77"/>
      <c r="I306" s="77"/>
      <c r="J306" s="77"/>
      <c r="K306" s="77"/>
      <c r="L306" s="77"/>
      <c r="M306" s="77"/>
      <c r="N306" s="77"/>
      <c r="O306" s="77"/>
      <c r="P306" s="77"/>
      <c r="Q306" s="77"/>
      <c r="R306" s="77">
        <v>-366826.05420000001</v>
      </c>
      <c r="S306" s="77">
        <v>-354552.6875</v>
      </c>
      <c r="T306" s="77">
        <v>-629837.99580000003</v>
      </c>
      <c r="U306" s="77">
        <v>-592071.75</v>
      </c>
      <c r="V306" s="77">
        <v>-559680.35419999994</v>
      </c>
      <c r="W306" s="77">
        <v>-461812.9375</v>
      </c>
      <c r="X306" s="77">
        <v>-561076.0625</v>
      </c>
      <c r="Y306" s="77">
        <v>-466961.85</v>
      </c>
      <c r="Z306" s="77">
        <v>-173060.94579999999</v>
      </c>
      <c r="AA306" s="75"/>
      <c r="AB306" s="75"/>
    </row>
    <row r="308" spans="1:52" x14ac:dyDescent="0.25">
      <c r="A308" s="44" t="s">
        <v>428</v>
      </c>
      <c r="B308" s="45">
        <f>(B289-B301)/(B303+B304+B305+B306)</f>
        <v>0.96480111321903506</v>
      </c>
      <c r="C308" s="45">
        <f t="shared" ref="C308:Z308" si="16">(C289-C301)/(C303+C304+C305+C306)</f>
        <v>0.99256425100018797</v>
      </c>
      <c r="D308" s="45">
        <f t="shared" si="16"/>
        <v>1.0319418994441369</v>
      </c>
      <c r="E308" s="45">
        <f t="shared" si="16"/>
        <v>1.0659989401451007</v>
      </c>
      <c r="F308" s="45">
        <f t="shared" si="16"/>
        <v>1.0995569881477865</v>
      </c>
      <c r="G308" s="45">
        <f t="shared" si="16"/>
        <v>1.1977520386197649</v>
      </c>
      <c r="H308" s="45">
        <f t="shared" si="16"/>
        <v>1.1567305218563497</v>
      </c>
      <c r="I308" s="45">
        <f t="shared" si="16"/>
        <v>1.1592657208253194</v>
      </c>
      <c r="J308" s="45">
        <f t="shared" si="16"/>
        <v>0.96064515539233475</v>
      </c>
      <c r="K308" s="45">
        <f t="shared" si="16"/>
        <v>0.94684585735071369</v>
      </c>
      <c r="L308" s="45">
        <f t="shared" si="16"/>
        <v>1.0520945886055355</v>
      </c>
      <c r="M308" s="45">
        <f t="shared" si="16"/>
        <v>1.0339781666756411</v>
      </c>
      <c r="N308" s="45">
        <f t="shared" si="16"/>
        <v>0.87880297019247489</v>
      </c>
      <c r="O308" s="45">
        <f t="shared" si="16"/>
        <v>1.08139423857414</v>
      </c>
      <c r="P308" s="45">
        <f t="shared" si="16"/>
        <v>1.0660779678172789</v>
      </c>
      <c r="Q308" s="45">
        <f t="shared" si="16"/>
        <v>1.0516595048765038</v>
      </c>
      <c r="R308" s="45">
        <f t="shared" si="16"/>
        <v>1.0547076431659581</v>
      </c>
      <c r="S308" s="45">
        <f t="shared" si="16"/>
        <v>1.0572791366601295</v>
      </c>
      <c r="T308" s="45">
        <f t="shared" si="16"/>
        <v>1.0841936995359451</v>
      </c>
      <c r="U308" s="45">
        <f t="shared" si="16"/>
        <v>1.0980706868749912</v>
      </c>
      <c r="V308" s="45">
        <f t="shared" si="16"/>
        <v>1.076073180158329</v>
      </c>
      <c r="W308" s="45">
        <f t="shared" si="16"/>
        <v>0.98298047701723923</v>
      </c>
      <c r="X308" s="45">
        <f t="shared" si="16"/>
        <v>1.2301165959395821</v>
      </c>
      <c r="Y308" s="45">
        <f t="shared" si="16"/>
        <v>1.6259531659018518</v>
      </c>
      <c r="Z308" s="45">
        <f t="shared" si="16"/>
        <v>1.5702759563509006</v>
      </c>
    </row>
    <row r="310" spans="1:52" x14ac:dyDescent="0.25">
      <c r="A310" s="41" t="s">
        <v>564</v>
      </c>
    </row>
    <row r="311" spans="1:52" x14ac:dyDescent="0.25">
      <c r="A311" s="85" t="s">
        <v>565</v>
      </c>
      <c r="B311" s="112">
        <v>1930</v>
      </c>
      <c r="C311" s="112">
        <v>1931</v>
      </c>
      <c r="D311" s="112">
        <v>1932</v>
      </c>
      <c r="E311" s="112">
        <v>1933</v>
      </c>
      <c r="F311" s="112">
        <v>1934</v>
      </c>
      <c r="G311" s="112">
        <v>1935</v>
      </c>
      <c r="H311" s="112">
        <v>1936</v>
      </c>
      <c r="I311" s="112">
        <v>1937</v>
      </c>
      <c r="J311" s="112">
        <v>1938</v>
      </c>
      <c r="K311" s="112">
        <v>1939</v>
      </c>
      <c r="L311" s="112">
        <v>1940</v>
      </c>
      <c r="M311" s="112">
        <v>1941</v>
      </c>
      <c r="N311" s="112">
        <v>1942</v>
      </c>
      <c r="O311" s="112">
        <v>1943</v>
      </c>
      <c r="P311" s="112">
        <v>1944</v>
      </c>
      <c r="Q311" s="112">
        <v>1945</v>
      </c>
      <c r="R311" s="112">
        <v>1946</v>
      </c>
      <c r="S311" s="112">
        <v>1947</v>
      </c>
      <c r="T311" s="112">
        <v>1948</v>
      </c>
      <c r="U311" s="112">
        <v>1949</v>
      </c>
      <c r="V311" s="112">
        <v>1950</v>
      </c>
      <c r="W311" s="112">
        <v>1951</v>
      </c>
      <c r="X311" s="112">
        <v>1952</v>
      </c>
      <c r="Y311" s="112">
        <v>1953</v>
      </c>
      <c r="Z311" s="112">
        <v>1954</v>
      </c>
      <c r="AA311" s="112">
        <v>1955</v>
      </c>
      <c r="AB311" s="112">
        <v>1956</v>
      </c>
      <c r="AC311" s="112">
        <v>1957</v>
      </c>
      <c r="AD311" s="112">
        <v>1958</v>
      </c>
      <c r="AE311" s="112">
        <v>1959</v>
      </c>
      <c r="AF311" s="112">
        <v>1960</v>
      </c>
      <c r="AG311" s="112">
        <v>1961</v>
      </c>
      <c r="AH311" s="112">
        <v>1962</v>
      </c>
      <c r="AI311" s="112">
        <v>1963</v>
      </c>
      <c r="AJ311" s="112">
        <v>1964</v>
      </c>
      <c r="AK311" s="112">
        <v>1965</v>
      </c>
      <c r="AL311" s="112">
        <v>1966</v>
      </c>
      <c r="AM311" s="112">
        <v>1967</v>
      </c>
      <c r="AN311" s="112">
        <v>1968</v>
      </c>
      <c r="AO311" s="112">
        <v>1969</v>
      </c>
      <c r="AP311" s="112">
        <v>1970</v>
      </c>
      <c r="AQ311" s="112">
        <v>1971</v>
      </c>
      <c r="AR311" s="112">
        <v>1972</v>
      </c>
      <c r="AS311" s="112">
        <v>1973</v>
      </c>
      <c r="AT311" s="112">
        <v>1974</v>
      </c>
      <c r="AU311" s="112">
        <v>1975</v>
      </c>
      <c r="AV311" s="112">
        <v>1976</v>
      </c>
      <c r="AW311" s="112">
        <v>1977</v>
      </c>
      <c r="AX311" s="112">
        <v>1978</v>
      </c>
      <c r="AY311" s="75"/>
      <c r="AZ311" s="75"/>
    </row>
    <row r="312" spans="1:52" x14ac:dyDescent="0.25">
      <c r="A312" s="95"/>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3"/>
      <c r="AL312" s="113"/>
      <c r="AM312" s="113"/>
      <c r="AN312" s="113"/>
      <c r="AO312" s="113"/>
      <c r="AP312" s="113"/>
      <c r="AQ312" s="113"/>
      <c r="AR312" s="113"/>
      <c r="AS312" s="113"/>
      <c r="AT312" s="113"/>
      <c r="AU312" s="113"/>
      <c r="AV312" s="113"/>
      <c r="AW312" s="113"/>
      <c r="AX312" s="113"/>
      <c r="AY312" s="75"/>
      <c r="AZ312" s="75"/>
    </row>
    <row r="313" spans="1:52" x14ac:dyDescent="0.25">
      <c r="A313" s="76" t="s">
        <v>497</v>
      </c>
      <c r="B313" s="114">
        <v>165867</v>
      </c>
      <c r="C313" s="114">
        <v>232567</v>
      </c>
      <c r="D313" s="114">
        <v>250067</v>
      </c>
      <c r="E313" s="114">
        <v>299117</v>
      </c>
      <c r="F313" s="114">
        <v>305117</v>
      </c>
      <c r="G313" s="114">
        <v>335117</v>
      </c>
      <c r="H313" s="114">
        <v>392602</v>
      </c>
      <c r="I313" s="114">
        <v>497976</v>
      </c>
      <c r="J313" s="114" t="s">
        <v>420</v>
      </c>
      <c r="K313" s="114" t="s">
        <v>420</v>
      </c>
      <c r="L313" s="114" t="s">
        <v>420</v>
      </c>
      <c r="M313" s="114" t="s">
        <v>420</v>
      </c>
      <c r="N313" s="114" t="s">
        <v>420</v>
      </c>
      <c r="O313" s="114" t="s">
        <v>420</v>
      </c>
      <c r="P313" s="114" t="s">
        <v>420</v>
      </c>
      <c r="Q313" s="114" t="s">
        <v>420</v>
      </c>
      <c r="R313" s="114">
        <v>2282796</v>
      </c>
      <c r="S313" s="114">
        <v>2444931</v>
      </c>
      <c r="T313" s="114">
        <v>2396896</v>
      </c>
      <c r="U313" s="114">
        <v>2440297</v>
      </c>
      <c r="V313" s="114" t="s">
        <v>420</v>
      </c>
      <c r="W313" s="114" t="s">
        <v>420</v>
      </c>
      <c r="X313" s="114">
        <v>3368503.35</v>
      </c>
      <c r="Y313" s="114">
        <v>3380375.84</v>
      </c>
      <c r="Z313" s="114">
        <v>2988779.86</v>
      </c>
      <c r="AA313" s="114">
        <v>2902278.65</v>
      </c>
      <c r="AB313" s="114">
        <v>2833886.74</v>
      </c>
      <c r="AC313" s="114">
        <v>2766567.04</v>
      </c>
      <c r="AD313" s="114">
        <v>3708927.18</v>
      </c>
      <c r="AE313" s="114">
        <v>3960756.52</v>
      </c>
      <c r="AF313" s="114">
        <v>4218833.45</v>
      </c>
      <c r="AG313" s="114">
        <v>3861208.78</v>
      </c>
      <c r="AH313" s="114">
        <v>4328696.46</v>
      </c>
      <c r="AI313" s="114">
        <v>5240683.47</v>
      </c>
      <c r="AJ313" s="114">
        <v>5020025.1100000003</v>
      </c>
      <c r="AK313" s="114">
        <v>6091531.5300000003</v>
      </c>
      <c r="AL313" s="114">
        <v>6974732.0899999999</v>
      </c>
      <c r="AM313" s="114">
        <v>8478768.2799999993</v>
      </c>
      <c r="AN313" s="114">
        <v>9542730.1799999997</v>
      </c>
      <c r="AO313" s="114">
        <v>11106455.560000001</v>
      </c>
      <c r="AP313" s="114">
        <v>12848169.859999999</v>
      </c>
      <c r="AQ313" s="114" t="s">
        <v>420</v>
      </c>
      <c r="AR313" s="114">
        <v>19377480.960000001</v>
      </c>
      <c r="AS313" s="114">
        <v>20348476.059999999</v>
      </c>
      <c r="AT313" s="114">
        <v>21522917.640000001</v>
      </c>
      <c r="AU313" s="114" t="s">
        <v>420</v>
      </c>
      <c r="AV313" s="114" t="s">
        <v>420</v>
      </c>
      <c r="AW313" s="114" t="s">
        <v>420</v>
      </c>
      <c r="AX313" s="114" t="s">
        <v>420</v>
      </c>
      <c r="AY313" s="75"/>
      <c r="AZ313" s="79"/>
    </row>
    <row r="314" spans="1:52" x14ac:dyDescent="0.25">
      <c r="A314" s="80" t="s">
        <v>419</v>
      </c>
      <c r="B314" s="115">
        <v>165867</v>
      </c>
      <c r="C314" s="115">
        <v>232567</v>
      </c>
      <c r="D314" s="115">
        <v>250067</v>
      </c>
      <c r="E314" s="115">
        <v>299117</v>
      </c>
      <c r="F314" s="115">
        <v>305117</v>
      </c>
      <c r="G314" s="115">
        <v>335117</v>
      </c>
      <c r="H314" s="115">
        <v>392602</v>
      </c>
      <c r="I314" s="115">
        <v>497976</v>
      </c>
      <c r="J314" s="115" t="s">
        <v>420</v>
      </c>
      <c r="K314" s="115" t="s">
        <v>420</v>
      </c>
      <c r="L314" s="115" t="s">
        <v>420</v>
      </c>
      <c r="M314" s="115" t="s">
        <v>420</v>
      </c>
      <c r="N314" s="115" t="s">
        <v>420</v>
      </c>
      <c r="O314" s="115" t="s">
        <v>420</v>
      </c>
      <c r="P314" s="115" t="s">
        <v>420</v>
      </c>
      <c r="Q314" s="115" t="s">
        <v>420</v>
      </c>
      <c r="R314" s="115">
        <v>2282796</v>
      </c>
      <c r="S314" s="115">
        <v>2444931</v>
      </c>
      <c r="T314" s="115">
        <v>2396896</v>
      </c>
      <c r="U314" s="115">
        <v>2440297</v>
      </c>
      <c r="V314" s="115" t="s">
        <v>420</v>
      </c>
      <c r="W314" s="115" t="s">
        <v>420</v>
      </c>
      <c r="X314" s="115">
        <v>3291679.08</v>
      </c>
      <c r="Y314" s="115">
        <v>2609355.1800000002</v>
      </c>
      <c r="Z314" s="115">
        <v>2929875.59</v>
      </c>
      <c r="AA314" s="115">
        <v>2732512.24</v>
      </c>
      <c r="AB314" s="115">
        <v>2833886.74</v>
      </c>
      <c r="AC314" s="115">
        <v>2766567.04</v>
      </c>
      <c r="AD314" s="115">
        <v>3708927.18</v>
      </c>
      <c r="AE314" s="115">
        <v>3960756.52</v>
      </c>
      <c r="AF314" s="115">
        <v>4218833.45</v>
      </c>
      <c r="AG314" s="115">
        <v>3866140.16</v>
      </c>
      <c r="AH314" s="115">
        <v>4338648.1399999997</v>
      </c>
      <c r="AI314" s="115">
        <v>5240683.47</v>
      </c>
      <c r="AJ314" s="115">
        <v>5020025.1100000003</v>
      </c>
      <c r="AK314" s="115">
        <v>6091531.5300000003</v>
      </c>
      <c r="AL314" s="115">
        <v>6974732.0899999999</v>
      </c>
      <c r="AM314" s="115">
        <v>8457110.5299999993</v>
      </c>
      <c r="AN314" s="115">
        <v>7695997.4299999997</v>
      </c>
      <c r="AO314" s="115">
        <v>9067927.9900000002</v>
      </c>
      <c r="AP314" s="115">
        <v>10910468.83</v>
      </c>
      <c r="AQ314" s="115" t="s">
        <v>420</v>
      </c>
      <c r="AR314" s="115">
        <v>17273360.629999999</v>
      </c>
      <c r="AS314" s="115">
        <v>18194972</v>
      </c>
      <c r="AT314" s="115">
        <v>19525169.93</v>
      </c>
      <c r="AU314" s="115" t="s">
        <v>420</v>
      </c>
      <c r="AV314" s="115" t="s">
        <v>420</v>
      </c>
      <c r="AW314" s="115" t="s">
        <v>420</v>
      </c>
      <c r="AX314" s="115" t="s">
        <v>420</v>
      </c>
      <c r="AY314" s="75"/>
      <c r="AZ314" s="75"/>
    </row>
    <row r="315" spans="1:52" x14ac:dyDescent="0.25">
      <c r="A315" s="80" t="s">
        <v>498</v>
      </c>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5"/>
      <c r="AL315" s="115"/>
      <c r="AM315" s="115"/>
      <c r="AN315" s="115"/>
      <c r="AO315" s="115"/>
      <c r="AP315" s="115"/>
      <c r="AQ315" s="115"/>
      <c r="AR315" s="115"/>
      <c r="AS315" s="115"/>
      <c r="AT315" s="115"/>
      <c r="AU315" s="115"/>
      <c r="AV315" s="115"/>
      <c r="AW315" s="115"/>
      <c r="AX315" s="115"/>
      <c r="AY315" s="75"/>
      <c r="AZ315" s="75"/>
    </row>
    <row r="316" spans="1:52" x14ac:dyDescent="0.25">
      <c r="A316" s="80" t="s">
        <v>499</v>
      </c>
      <c r="B316" s="115">
        <v>0</v>
      </c>
      <c r="C316" s="115">
        <v>0</v>
      </c>
      <c r="D316" s="115">
        <v>0</v>
      </c>
      <c r="E316" s="115">
        <v>0</v>
      </c>
      <c r="F316" s="115">
        <v>0</v>
      </c>
      <c r="G316" s="115">
        <v>0</v>
      </c>
      <c r="H316" s="115">
        <v>0</v>
      </c>
      <c r="I316" s="115">
        <v>0</v>
      </c>
      <c r="J316" s="115">
        <v>0</v>
      </c>
      <c r="K316" s="115">
        <v>0</v>
      </c>
      <c r="L316" s="115">
        <v>0</v>
      </c>
      <c r="M316" s="115">
        <v>0</v>
      </c>
      <c r="N316" s="115">
        <v>0</v>
      </c>
      <c r="O316" s="115">
        <v>0</v>
      </c>
      <c r="P316" s="115">
        <v>0</v>
      </c>
      <c r="Q316" s="115">
        <v>0</v>
      </c>
      <c r="R316" s="115">
        <v>0</v>
      </c>
      <c r="S316" s="115">
        <v>0</v>
      </c>
      <c r="T316" s="115">
        <v>0</v>
      </c>
      <c r="U316" s="115">
        <v>0</v>
      </c>
      <c r="V316" s="115">
        <v>0</v>
      </c>
      <c r="W316" s="115">
        <v>0</v>
      </c>
      <c r="X316" s="115">
        <v>0</v>
      </c>
      <c r="Y316" s="115">
        <v>0</v>
      </c>
      <c r="Z316" s="115">
        <v>0</v>
      </c>
      <c r="AA316" s="115">
        <v>0</v>
      </c>
      <c r="AB316" s="115">
        <v>111796.89</v>
      </c>
      <c r="AC316" s="115">
        <v>75918</v>
      </c>
      <c r="AD316" s="115">
        <v>74687.55</v>
      </c>
      <c r="AE316" s="115">
        <v>78994.06</v>
      </c>
      <c r="AF316" s="115">
        <v>48367.11</v>
      </c>
      <c r="AG316" s="115">
        <v>53622.77</v>
      </c>
      <c r="AH316" s="115">
        <v>63143.87</v>
      </c>
      <c r="AI316" s="115">
        <v>68092.95</v>
      </c>
      <c r="AJ316" s="115">
        <v>68323.33</v>
      </c>
      <c r="AK316" s="115">
        <v>67866.33</v>
      </c>
      <c r="AL316" s="115">
        <v>68171</v>
      </c>
      <c r="AM316" s="115">
        <v>132228.95000000001</v>
      </c>
      <c r="AN316" s="115">
        <v>119432.56</v>
      </c>
      <c r="AO316" s="115">
        <v>64997.5</v>
      </c>
      <c r="AP316" s="115">
        <v>64997.5</v>
      </c>
      <c r="AQ316" s="115">
        <v>0</v>
      </c>
      <c r="AR316" s="115">
        <v>64997.5</v>
      </c>
      <c r="AS316" s="115">
        <v>64997.5</v>
      </c>
      <c r="AT316" s="115">
        <v>64997.5</v>
      </c>
      <c r="AU316" s="115">
        <v>0</v>
      </c>
      <c r="AV316" s="115">
        <v>0</v>
      </c>
      <c r="AW316" s="115">
        <v>0</v>
      </c>
      <c r="AX316" s="115">
        <v>0</v>
      </c>
      <c r="AY316" s="75"/>
      <c r="AZ316" s="75"/>
    </row>
    <row r="317" spans="1:52" x14ac:dyDescent="0.25">
      <c r="A317" s="80" t="s">
        <v>500</v>
      </c>
      <c r="B317" s="115">
        <v>0</v>
      </c>
      <c r="C317" s="115">
        <v>0</v>
      </c>
      <c r="D317" s="115">
        <v>0</v>
      </c>
      <c r="E317" s="115">
        <v>0</v>
      </c>
      <c r="F317" s="115">
        <v>0</v>
      </c>
      <c r="G317" s="115">
        <v>0</v>
      </c>
      <c r="H317" s="115">
        <v>0</v>
      </c>
      <c r="I317" s="115">
        <v>0</v>
      </c>
      <c r="J317" s="115">
        <v>0</v>
      </c>
      <c r="K317" s="115">
        <v>0</v>
      </c>
      <c r="L317" s="115">
        <v>0</v>
      </c>
      <c r="M317" s="115">
        <v>0</v>
      </c>
      <c r="N317" s="115">
        <v>0</v>
      </c>
      <c r="O317" s="115">
        <v>0</v>
      </c>
      <c r="P317" s="115">
        <v>0</v>
      </c>
      <c r="Q317" s="115">
        <v>0</v>
      </c>
      <c r="R317" s="115">
        <v>0</v>
      </c>
      <c r="S317" s="115">
        <v>0</v>
      </c>
      <c r="T317" s="115">
        <v>116000</v>
      </c>
      <c r="U317" s="115">
        <v>170800</v>
      </c>
      <c r="V317" s="115">
        <v>0</v>
      </c>
      <c r="W317" s="115">
        <v>0</v>
      </c>
      <c r="X317" s="115">
        <v>2311536.2000000002</v>
      </c>
      <c r="Y317" s="115">
        <v>2338135.2999999998</v>
      </c>
      <c r="Z317" s="115">
        <v>2661710.71</v>
      </c>
      <c r="AA317" s="115">
        <v>2440710.42</v>
      </c>
      <c r="AB317" s="115">
        <v>2558478.8199999998</v>
      </c>
      <c r="AC317" s="115">
        <v>2403380.36</v>
      </c>
      <c r="AD317" s="115">
        <v>3399518.84</v>
      </c>
      <c r="AE317" s="115">
        <v>3540939.64</v>
      </c>
      <c r="AF317" s="115">
        <v>3835159.73</v>
      </c>
      <c r="AG317" s="115">
        <v>2084113</v>
      </c>
      <c r="AH317" s="115">
        <v>4275504.2699999996</v>
      </c>
      <c r="AI317" s="115">
        <v>4738074.32</v>
      </c>
      <c r="AJ317" s="115">
        <v>4508835.8099999996</v>
      </c>
      <c r="AK317" s="115">
        <v>0</v>
      </c>
      <c r="AL317" s="115">
        <v>6251234.2800000003</v>
      </c>
      <c r="AM317" s="115">
        <v>2055018.3</v>
      </c>
      <c r="AN317" s="115">
        <v>1791282.49</v>
      </c>
      <c r="AO317" s="115">
        <v>1874804.84</v>
      </c>
      <c r="AP317" s="115">
        <v>1826451.64</v>
      </c>
      <c r="AQ317" s="115">
        <v>0</v>
      </c>
      <c r="AR317" s="115">
        <v>10152429.199999999</v>
      </c>
      <c r="AS317" s="115">
        <v>13723188.029999999</v>
      </c>
      <c r="AT317" s="115">
        <v>18860172.43</v>
      </c>
      <c r="AU317" s="115">
        <v>0</v>
      </c>
      <c r="AV317" s="115">
        <v>0</v>
      </c>
      <c r="AW317" s="115">
        <v>0</v>
      </c>
      <c r="AX317" s="115">
        <v>0</v>
      </c>
      <c r="AY317" s="75"/>
      <c r="AZ317" s="75"/>
    </row>
    <row r="318" spans="1:52" x14ac:dyDescent="0.25">
      <c r="A318" s="80" t="s">
        <v>501</v>
      </c>
      <c r="B318" s="115">
        <v>0</v>
      </c>
      <c r="C318" s="115">
        <v>0</v>
      </c>
      <c r="D318" s="115">
        <v>0</v>
      </c>
      <c r="E318" s="115">
        <v>0</v>
      </c>
      <c r="F318" s="115">
        <v>0</v>
      </c>
      <c r="G318" s="115">
        <v>0</v>
      </c>
      <c r="H318" s="115">
        <v>0</v>
      </c>
      <c r="I318" s="115">
        <v>0</v>
      </c>
      <c r="J318" s="115">
        <v>0</v>
      </c>
      <c r="K318" s="115">
        <v>0</v>
      </c>
      <c r="L318" s="115">
        <v>0</v>
      </c>
      <c r="M318" s="115">
        <v>0</v>
      </c>
      <c r="N318" s="115">
        <v>0</v>
      </c>
      <c r="O318" s="115">
        <v>0</v>
      </c>
      <c r="P318" s="115">
        <v>0</v>
      </c>
      <c r="Q318" s="115">
        <v>0</v>
      </c>
      <c r="R318" s="115">
        <v>0</v>
      </c>
      <c r="S318" s="115">
        <v>0</v>
      </c>
      <c r="T318" s="115">
        <v>0</v>
      </c>
      <c r="U318" s="115">
        <v>0</v>
      </c>
      <c r="V318" s="115">
        <v>0</v>
      </c>
      <c r="W318" s="115">
        <v>0</v>
      </c>
      <c r="X318" s="115">
        <v>268164.88</v>
      </c>
      <c r="Y318" s="115">
        <v>268164.88</v>
      </c>
      <c r="Z318" s="115">
        <v>268164.88</v>
      </c>
      <c r="AA318" s="115">
        <v>286367.15999999997</v>
      </c>
      <c r="AB318" s="115">
        <v>0</v>
      </c>
      <c r="AC318" s="115">
        <v>0</v>
      </c>
      <c r="AD318" s="115">
        <v>0</v>
      </c>
      <c r="AE318" s="115">
        <v>0</v>
      </c>
      <c r="AF318" s="115">
        <v>0</v>
      </c>
      <c r="AG318" s="115">
        <v>1728404.39</v>
      </c>
      <c r="AH318" s="115">
        <v>0</v>
      </c>
      <c r="AI318" s="115">
        <v>0</v>
      </c>
      <c r="AJ318" s="115">
        <v>0</v>
      </c>
      <c r="AK318" s="115">
        <v>0</v>
      </c>
      <c r="AL318" s="115">
        <v>0</v>
      </c>
      <c r="AM318" s="115">
        <v>6204863.2800000003</v>
      </c>
      <c r="AN318" s="115">
        <v>5570282.3799999999</v>
      </c>
      <c r="AO318" s="115">
        <v>7098325.6500000004</v>
      </c>
      <c r="AP318" s="115">
        <v>8972119.6899999995</v>
      </c>
      <c r="AQ318" s="115">
        <v>0</v>
      </c>
      <c r="AR318" s="115">
        <v>6977392.2599999998</v>
      </c>
      <c r="AS318" s="115">
        <v>4129444.8</v>
      </c>
      <c r="AT318" s="115">
        <v>0</v>
      </c>
      <c r="AU318" s="115">
        <v>0</v>
      </c>
      <c r="AV318" s="115">
        <v>0</v>
      </c>
      <c r="AW318" s="115">
        <v>0</v>
      </c>
      <c r="AX318" s="115">
        <v>0</v>
      </c>
      <c r="AY318" s="75"/>
      <c r="AZ318" s="75"/>
    </row>
    <row r="319" spans="1:52" x14ac:dyDescent="0.25">
      <c r="A319" s="80" t="s">
        <v>502</v>
      </c>
      <c r="B319" s="115">
        <v>165867</v>
      </c>
      <c r="C319" s="115">
        <v>232567</v>
      </c>
      <c r="D319" s="115">
        <v>250067</v>
      </c>
      <c r="E319" s="115">
        <v>299117</v>
      </c>
      <c r="F319" s="115">
        <v>305117</v>
      </c>
      <c r="G319" s="115">
        <v>335117</v>
      </c>
      <c r="H319" s="115">
        <v>392602</v>
      </c>
      <c r="I319" s="115">
        <v>497976</v>
      </c>
      <c r="J319" s="115">
        <v>0</v>
      </c>
      <c r="K319" s="115">
        <v>0</v>
      </c>
      <c r="L319" s="115">
        <v>0</v>
      </c>
      <c r="M319" s="115">
        <v>0</v>
      </c>
      <c r="N319" s="115">
        <v>0</v>
      </c>
      <c r="O319" s="115">
        <v>0</v>
      </c>
      <c r="P319" s="115">
        <v>0</v>
      </c>
      <c r="Q319" s="115">
        <v>0</v>
      </c>
      <c r="R319" s="115">
        <v>2282796</v>
      </c>
      <c r="S319" s="115">
        <v>2444931</v>
      </c>
      <c r="T319" s="115">
        <v>2280896</v>
      </c>
      <c r="U319" s="115">
        <v>2269497</v>
      </c>
      <c r="V319" s="115">
        <v>0</v>
      </c>
      <c r="W319" s="115">
        <v>0</v>
      </c>
      <c r="X319" s="115">
        <v>711978</v>
      </c>
      <c r="Y319" s="115">
        <v>3055</v>
      </c>
      <c r="Z319" s="115">
        <v>0</v>
      </c>
      <c r="AA319" s="115">
        <v>5434.66</v>
      </c>
      <c r="AB319" s="115">
        <v>163611.03</v>
      </c>
      <c r="AC319" s="115">
        <v>287268.68</v>
      </c>
      <c r="AD319" s="115">
        <v>234720.79</v>
      </c>
      <c r="AE319" s="115">
        <v>340822.82</v>
      </c>
      <c r="AF319" s="115">
        <v>335306.61</v>
      </c>
      <c r="AG319" s="115">
        <v>0</v>
      </c>
      <c r="AH319" s="115">
        <v>0</v>
      </c>
      <c r="AI319" s="115">
        <v>434516.2</v>
      </c>
      <c r="AJ319" s="115">
        <v>442865.97</v>
      </c>
      <c r="AK319" s="115">
        <v>6023665.2000000002</v>
      </c>
      <c r="AL319" s="115">
        <v>655326.81000000006</v>
      </c>
      <c r="AM319" s="115">
        <v>65000</v>
      </c>
      <c r="AN319" s="115">
        <v>215000</v>
      </c>
      <c r="AO319" s="115">
        <v>29800</v>
      </c>
      <c r="AP319" s="115">
        <v>46900</v>
      </c>
      <c r="AQ319" s="115">
        <v>0</v>
      </c>
      <c r="AR319" s="115">
        <v>78541.67</v>
      </c>
      <c r="AS319" s="115">
        <v>277341.67</v>
      </c>
      <c r="AT319" s="115">
        <v>600000</v>
      </c>
      <c r="AU319" s="115">
        <v>0</v>
      </c>
      <c r="AV319" s="115">
        <v>0</v>
      </c>
      <c r="AW319" s="115">
        <v>0</v>
      </c>
      <c r="AX319" s="115">
        <v>0</v>
      </c>
      <c r="AY319" s="75"/>
      <c r="AZ319" s="75"/>
    </row>
    <row r="320" spans="1:52" x14ac:dyDescent="0.25">
      <c r="A320" s="80" t="s">
        <v>503</v>
      </c>
      <c r="B320" s="115">
        <v>0</v>
      </c>
      <c r="C320" s="115">
        <v>0</v>
      </c>
      <c r="D320" s="115">
        <v>0</v>
      </c>
      <c r="E320" s="115">
        <v>0</v>
      </c>
      <c r="F320" s="115">
        <v>0</v>
      </c>
      <c r="G320" s="115">
        <v>0</v>
      </c>
      <c r="H320" s="115">
        <v>0</v>
      </c>
      <c r="I320" s="115">
        <v>0</v>
      </c>
      <c r="J320" s="115" t="s">
        <v>420</v>
      </c>
      <c r="K320" s="115" t="s">
        <v>420</v>
      </c>
      <c r="L320" s="115" t="s">
        <v>420</v>
      </c>
      <c r="M320" s="115" t="s">
        <v>420</v>
      </c>
      <c r="N320" s="115" t="s">
        <v>420</v>
      </c>
      <c r="O320" s="115" t="s">
        <v>420</v>
      </c>
      <c r="P320" s="115" t="s">
        <v>420</v>
      </c>
      <c r="Q320" s="115" t="s">
        <v>420</v>
      </c>
      <c r="R320" s="115">
        <v>0</v>
      </c>
      <c r="S320" s="115">
        <v>0</v>
      </c>
      <c r="T320" s="115">
        <v>0</v>
      </c>
      <c r="U320" s="115">
        <v>0</v>
      </c>
      <c r="V320" s="115" t="s">
        <v>420</v>
      </c>
      <c r="W320" s="115" t="s">
        <v>420</v>
      </c>
      <c r="X320" s="115">
        <v>76824.27</v>
      </c>
      <c r="Y320" s="115">
        <v>771020.66</v>
      </c>
      <c r="Z320" s="115">
        <v>58904.27</v>
      </c>
      <c r="AA320" s="115">
        <v>169766.41</v>
      </c>
      <c r="AB320" s="115" t="s">
        <v>420</v>
      </c>
      <c r="AC320" s="115" t="s">
        <v>420</v>
      </c>
      <c r="AD320" s="115" t="s">
        <v>420</v>
      </c>
      <c r="AE320" s="115" t="s">
        <v>420</v>
      </c>
      <c r="AF320" s="115" t="s">
        <v>420</v>
      </c>
      <c r="AG320" s="115">
        <v>-4931.38</v>
      </c>
      <c r="AH320" s="115">
        <v>-9951.68</v>
      </c>
      <c r="AI320" s="115">
        <v>0</v>
      </c>
      <c r="AJ320" s="115">
        <v>0</v>
      </c>
      <c r="AK320" s="115">
        <v>0</v>
      </c>
      <c r="AL320" s="115">
        <v>0</v>
      </c>
      <c r="AM320" s="115">
        <v>21657.75</v>
      </c>
      <c r="AN320" s="115">
        <v>1846732.75</v>
      </c>
      <c r="AO320" s="115">
        <v>2038527.57</v>
      </c>
      <c r="AP320" s="115">
        <v>1937701.03</v>
      </c>
      <c r="AQ320" s="115" t="s">
        <v>420</v>
      </c>
      <c r="AR320" s="115">
        <v>2104120.33</v>
      </c>
      <c r="AS320" s="115">
        <v>2153504.06</v>
      </c>
      <c r="AT320" s="115">
        <v>1997747.71</v>
      </c>
      <c r="AU320" s="115" t="s">
        <v>420</v>
      </c>
      <c r="AV320" s="115" t="s">
        <v>420</v>
      </c>
      <c r="AW320" s="115" t="s">
        <v>420</v>
      </c>
      <c r="AX320" s="115" t="s">
        <v>420</v>
      </c>
      <c r="AY320" s="75"/>
      <c r="AZ320" s="75"/>
    </row>
    <row r="321" spans="1:52" x14ac:dyDescent="0.25">
      <c r="A321" s="80" t="s">
        <v>504</v>
      </c>
      <c r="B321" s="115">
        <v>0</v>
      </c>
      <c r="C321" s="115">
        <v>0</v>
      </c>
      <c r="D321" s="115">
        <v>0</v>
      </c>
      <c r="E321" s="115">
        <v>0</v>
      </c>
      <c r="F321" s="115">
        <v>0</v>
      </c>
      <c r="G321" s="115">
        <v>0</v>
      </c>
      <c r="H321" s="115">
        <v>0</v>
      </c>
      <c r="I321" s="115">
        <v>0</v>
      </c>
      <c r="J321" s="115">
        <v>0</v>
      </c>
      <c r="K321" s="115">
        <v>0</v>
      </c>
      <c r="L321" s="115">
        <v>0</v>
      </c>
      <c r="M321" s="115">
        <v>0</v>
      </c>
      <c r="N321" s="115">
        <v>0</v>
      </c>
      <c r="O321" s="115">
        <v>0</v>
      </c>
      <c r="P321" s="115">
        <v>0</v>
      </c>
      <c r="Q321" s="115">
        <v>0</v>
      </c>
      <c r="R321" s="115">
        <v>0</v>
      </c>
      <c r="S321" s="115">
        <v>0</v>
      </c>
      <c r="T321" s="115">
        <v>0</v>
      </c>
      <c r="U321" s="115">
        <v>0</v>
      </c>
      <c r="V321" s="115">
        <v>0</v>
      </c>
      <c r="W321" s="115">
        <v>0</v>
      </c>
      <c r="X321" s="115">
        <v>0</v>
      </c>
      <c r="Y321" s="115">
        <v>771020.66</v>
      </c>
      <c r="Z321" s="115">
        <v>58829.27</v>
      </c>
      <c r="AA321" s="115">
        <v>169766.22</v>
      </c>
      <c r="AB321" s="115">
        <v>0</v>
      </c>
      <c r="AC321" s="115">
        <v>0</v>
      </c>
      <c r="AD321" s="115">
        <v>0</v>
      </c>
      <c r="AE321" s="115">
        <v>0</v>
      </c>
      <c r="AF321" s="115">
        <v>0</v>
      </c>
      <c r="AG321" s="115">
        <v>-4931.38</v>
      </c>
      <c r="AH321" s="115">
        <v>-9951.68</v>
      </c>
      <c r="AI321" s="115">
        <v>0</v>
      </c>
      <c r="AJ321" s="115">
        <v>0</v>
      </c>
      <c r="AK321" s="115">
        <v>0</v>
      </c>
      <c r="AL321" s="115">
        <v>0</v>
      </c>
      <c r="AM321" s="115">
        <v>21657.75</v>
      </c>
      <c r="AN321" s="115">
        <v>1833657.75</v>
      </c>
      <c r="AO321" s="115">
        <v>1883657.75</v>
      </c>
      <c r="AP321" s="115">
        <v>1898602.59</v>
      </c>
      <c r="AQ321" s="115">
        <v>0</v>
      </c>
      <c r="AR321" s="115">
        <v>1833657.75</v>
      </c>
      <c r="AS321" s="115">
        <v>2153504.06</v>
      </c>
      <c r="AT321" s="115">
        <v>1997747.71</v>
      </c>
      <c r="AU321" s="115">
        <v>0</v>
      </c>
      <c r="AV321" s="115">
        <v>0</v>
      </c>
      <c r="AW321" s="115">
        <v>0</v>
      </c>
      <c r="AX321" s="115">
        <v>0</v>
      </c>
      <c r="AY321" s="75"/>
      <c r="AZ321" s="75"/>
    </row>
    <row r="322" spans="1:52" x14ac:dyDescent="0.25">
      <c r="A322" s="80" t="s">
        <v>505</v>
      </c>
      <c r="B322" s="115">
        <v>0</v>
      </c>
      <c r="C322" s="115">
        <v>0</v>
      </c>
      <c r="D322" s="115">
        <v>0</v>
      </c>
      <c r="E322" s="115">
        <v>0</v>
      </c>
      <c r="F322" s="115">
        <v>0</v>
      </c>
      <c r="G322" s="115">
        <v>0</v>
      </c>
      <c r="H322" s="115">
        <v>0</v>
      </c>
      <c r="I322" s="115">
        <v>0</v>
      </c>
      <c r="J322" s="115">
        <v>0</v>
      </c>
      <c r="K322" s="115">
        <v>0</v>
      </c>
      <c r="L322" s="115">
        <v>0</v>
      </c>
      <c r="M322" s="115">
        <v>0</v>
      </c>
      <c r="N322" s="115">
        <v>0</v>
      </c>
      <c r="O322" s="115">
        <v>0</v>
      </c>
      <c r="P322" s="115">
        <v>0</v>
      </c>
      <c r="Q322" s="115">
        <v>0</v>
      </c>
      <c r="R322" s="115">
        <v>0</v>
      </c>
      <c r="S322" s="115">
        <v>0</v>
      </c>
      <c r="T322" s="115">
        <v>0</v>
      </c>
      <c r="U322" s="115">
        <v>0</v>
      </c>
      <c r="V322" s="115">
        <v>0</v>
      </c>
      <c r="W322" s="115">
        <v>0</v>
      </c>
      <c r="X322" s="115">
        <v>0</v>
      </c>
      <c r="Y322" s="115">
        <v>0</v>
      </c>
      <c r="Z322" s="115">
        <v>0</v>
      </c>
      <c r="AA322" s="115">
        <v>0</v>
      </c>
      <c r="AB322" s="115">
        <v>0</v>
      </c>
      <c r="AC322" s="115">
        <v>0</v>
      </c>
      <c r="AD322" s="115">
        <v>0</v>
      </c>
      <c r="AE322" s="115">
        <v>0</v>
      </c>
      <c r="AF322" s="115">
        <v>0</v>
      </c>
      <c r="AG322" s="115">
        <v>0</v>
      </c>
      <c r="AH322" s="115">
        <v>0</v>
      </c>
      <c r="AI322" s="115">
        <v>0</v>
      </c>
      <c r="AJ322" s="115">
        <v>0</v>
      </c>
      <c r="AK322" s="115">
        <v>0</v>
      </c>
      <c r="AL322" s="115">
        <v>0</v>
      </c>
      <c r="AM322" s="115">
        <v>0</v>
      </c>
      <c r="AN322" s="115">
        <v>13075</v>
      </c>
      <c r="AO322" s="115">
        <v>0</v>
      </c>
      <c r="AP322" s="115">
        <v>0</v>
      </c>
      <c r="AQ322" s="115">
        <v>0</v>
      </c>
      <c r="AR322" s="115">
        <v>0</v>
      </c>
      <c r="AS322" s="115">
        <v>0</v>
      </c>
      <c r="AT322" s="115">
        <v>0</v>
      </c>
      <c r="AU322" s="115">
        <v>0</v>
      </c>
      <c r="AV322" s="115">
        <v>0</v>
      </c>
      <c r="AW322" s="115">
        <v>0</v>
      </c>
      <c r="AX322" s="115">
        <v>0</v>
      </c>
      <c r="AY322" s="75"/>
      <c r="AZ322" s="75"/>
    </row>
    <row r="323" spans="1:52" x14ac:dyDescent="0.25">
      <c r="A323" s="80" t="s">
        <v>502</v>
      </c>
      <c r="B323" s="115">
        <v>0</v>
      </c>
      <c r="C323" s="115">
        <v>0</v>
      </c>
      <c r="D323" s="115">
        <v>0</v>
      </c>
      <c r="E323" s="115">
        <v>0</v>
      </c>
      <c r="F323" s="115">
        <v>0</v>
      </c>
      <c r="G323" s="115">
        <v>0</v>
      </c>
      <c r="H323" s="115">
        <v>0</v>
      </c>
      <c r="I323" s="115">
        <v>0</v>
      </c>
      <c r="J323" s="115">
        <v>0</v>
      </c>
      <c r="K323" s="115">
        <v>0</v>
      </c>
      <c r="L323" s="115">
        <v>0</v>
      </c>
      <c r="M323" s="115">
        <v>0</v>
      </c>
      <c r="N323" s="115">
        <v>0</v>
      </c>
      <c r="O323" s="115">
        <v>0</v>
      </c>
      <c r="P323" s="115">
        <v>0</v>
      </c>
      <c r="Q323" s="115">
        <v>0</v>
      </c>
      <c r="R323" s="115">
        <v>0</v>
      </c>
      <c r="S323" s="115">
        <v>0</v>
      </c>
      <c r="T323" s="115">
        <v>0</v>
      </c>
      <c r="U323" s="115">
        <v>0</v>
      </c>
      <c r="V323" s="115">
        <v>0</v>
      </c>
      <c r="W323" s="115">
        <v>0</v>
      </c>
      <c r="X323" s="115">
        <v>76824.27</v>
      </c>
      <c r="Y323" s="115">
        <v>0</v>
      </c>
      <c r="Z323" s="115">
        <v>75</v>
      </c>
      <c r="AA323" s="115">
        <v>0.19</v>
      </c>
      <c r="AB323" s="115">
        <v>0</v>
      </c>
      <c r="AC323" s="115">
        <v>0</v>
      </c>
      <c r="AD323" s="115">
        <v>0</v>
      </c>
      <c r="AE323" s="115">
        <v>0</v>
      </c>
      <c r="AF323" s="115">
        <v>0</v>
      </c>
      <c r="AG323" s="115">
        <v>0</v>
      </c>
      <c r="AH323" s="115">
        <v>0</v>
      </c>
      <c r="AI323" s="115">
        <v>0</v>
      </c>
      <c r="AJ323" s="115">
        <v>0</v>
      </c>
      <c r="AK323" s="115">
        <v>0</v>
      </c>
      <c r="AL323" s="115">
        <v>0</v>
      </c>
      <c r="AM323" s="115">
        <v>0</v>
      </c>
      <c r="AN323" s="115">
        <v>0</v>
      </c>
      <c r="AO323" s="115">
        <v>154869.82</v>
      </c>
      <c r="AP323" s="115">
        <v>39098.44</v>
      </c>
      <c r="AQ323" s="115">
        <v>0</v>
      </c>
      <c r="AR323" s="115">
        <v>270462.58</v>
      </c>
      <c r="AS323" s="115">
        <v>0</v>
      </c>
      <c r="AT323" s="115">
        <v>0</v>
      </c>
      <c r="AU323" s="115">
        <v>0</v>
      </c>
      <c r="AV323" s="115">
        <v>0</v>
      </c>
      <c r="AW323" s="115">
        <v>0</v>
      </c>
      <c r="AX323" s="115">
        <v>0</v>
      </c>
      <c r="AY323" s="75"/>
      <c r="AZ323" s="75"/>
    </row>
    <row r="324" spans="1:52" x14ac:dyDescent="0.25">
      <c r="A324" s="80"/>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5"/>
      <c r="AL324" s="115"/>
      <c r="AM324" s="115"/>
      <c r="AN324" s="115"/>
      <c r="AO324" s="115"/>
      <c r="AP324" s="115"/>
      <c r="AQ324" s="115"/>
      <c r="AR324" s="115"/>
      <c r="AS324" s="115"/>
      <c r="AT324" s="115"/>
      <c r="AU324" s="115"/>
      <c r="AV324" s="115"/>
      <c r="AW324" s="115"/>
      <c r="AX324" s="115"/>
      <c r="AY324" s="75"/>
      <c r="AZ324" s="75"/>
    </row>
    <row r="325" spans="1:52" x14ac:dyDescent="0.25">
      <c r="A325" s="76" t="s">
        <v>506</v>
      </c>
      <c r="B325" s="114">
        <v>165867</v>
      </c>
      <c r="C325" s="114">
        <v>232567</v>
      </c>
      <c r="D325" s="114">
        <v>250067</v>
      </c>
      <c r="E325" s="114">
        <v>299117</v>
      </c>
      <c r="F325" s="114">
        <v>305117</v>
      </c>
      <c r="G325" s="114">
        <v>335117</v>
      </c>
      <c r="H325" s="114">
        <v>392602</v>
      </c>
      <c r="I325" s="114">
        <v>497976</v>
      </c>
      <c r="J325" s="114" t="s">
        <v>420</v>
      </c>
      <c r="K325" s="114" t="s">
        <v>420</v>
      </c>
      <c r="L325" s="114" t="s">
        <v>420</v>
      </c>
      <c r="M325" s="114" t="s">
        <v>420</v>
      </c>
      <c r="N325" s="114" t="s">
        <v>420</v>
      </c>
      <c r="O325" s="114" t="s">
        <v>420</v>
      </c>
      <c r="P325" s="114" t="s">
        <v>420</v>
      </c>
      <c r="Q325" s="114" t="s">
        <v>420</v>
      </c>
      <c r="R325" s="114">
        <v>2282796</v>
      </c>
      <c r="S325" s="114">
        <v>2444931</v>
      </c>
      <c r="T325" s="114">
        <v>2396896</v>
      </c>
      <c r="U325" s="114">
        <v>2440297</v>
      </c>
      <c r="V325" s="114" t="s">
        <v>420</v>
      </c>
      <c r="W325" s="114" t="s">
        <v>420</v>
      </c>
      <c r="X325" s="114">
        <v>3368503.35</v>
      </c>
      <c r="Y325" s="114">
        <v>3380375.84</v>
      </c>
      <c r="Z325" s="114">
        <v>2988779.86</v>
      </c>
      <c r="AA325" s="114">
        <v>2902278.65</v>
      </c>
      <c r="AB325" s="114">
        <v>2833886.74</v>
      </c>
      <c r="AC325" s="114">
        <v>2766567.04</v>
      </c>
      <c r="AD325" s="114">
        <v>3708927.18</v>
      </c>
      <c r="AE325" s="114">
        <v>3960756.52</v>
      </c>
      <c r="AF325" s="114">
        <v>4218833.45</v>
      </c>
      <c r="AG325" s="114">
        <v>3861208.78</v>
      </c>
      <c r="AH325" s="114">
        <v>4328696.46</v>
      </c>
      <c r="AI325" s="114">
        <v>5240683.47</v>
      </c>
      <c r="AJ325" s="114">
        <v>5020025.1100000003</v>
      </c>
      <c r="AK325" s="114">
        <v>6091531.5300000003</v>
      </c>
      <c r="AL325" s="114">
        <v>6974732.0899999999</v>
      </c>
      <c r="AM325" s="114">
        <v>8478768.2799999993</v>
      </c>
      <c r="AN325" s="114">
        <v>9542730.1799999997</v>
      </c>
      <c r="AO325" s="114">
        <v>11106455.560000001</v>
      </c>
      <c r="AP325" s="114">
        <v>12848169.859999999</v>
      </c>
      <c r="AQ325" s="114" t="s">
        <v>420</v>
      </c>
      <c r="AR325" s="114">
        <v>19377480.960000001</v>
      </c>
      <c r="AS325" s="114">
        <v>20348476.059999999</v>
      </c>
      <c r="AT325" s="114">
        <v>21522917.640000001</v>
      </c>
      <c r="AU325" s="114" t="s">
        <v>420</v>
      </c>
      <c r="AV325" s="114" t="s">
        <v>420</v>
      </c>
      <c r="AW325" s="114" t="s">
        <v>420</v>
      </c>
      <c r="AX325" s="114" t="s">
        <v>420</v>
      </c>
      <c r="AY325" s="75"/>
      <c r="AZ325" s="75"/>
    </row>
    <row r="326" spans="1:52" x14ac:dyDescent="0.25">
      <c r="A326" s="80" t="s">
        <v>421</v>
      </c>
      <c r="B326" s="115">
        <v>0</v>
      </c>
      <c r="C326" s="115">
        <v>0</v>
      </c>
      <c r="D326" s="115">
        <v>0</v>
      </c>
      <c r="E326" s="115">
        <v>0</v>
      </c>
      <c r="F326" s="115">
        <v>0</v>
      </c>
      <c r="G326" s="115">
        <v>0</v>
      </c>
      <c r="H326" s="115">
        <v>0</v>
      </c>
      <c r="I326" s="115">
        <v>0</v>
      </c>
      <c r="J326" s="115">
        <v>0</v>
      </c>
      <c r="K326" s="115">
        <v>0</v>
      </c>
      <c r="L326" s="115">
        <v>0</v>
      </c>
      <c r="M326" s="115">
        <v>0</v>
      </c>
      <c r="N326" s="115">
        <v>0</v>
      </c>
      <c r="O326" s="115">
        <v>0</v>
      </c>
      <c r="P326" s="115">
        <v>0</v>
      </c>
      <c r="Q326" s="115">
        <v>0</v>
      </c>
      <c r="R326" s="115">
        <v>0</v>
      </c>
      <c r="S326" s="115">
        <v>0</v>
      </c>
      <c r="T326" s="115">
        <v>0</v>
      </c>
      <c r="U326" s="115">
        <v>0</v>
      </c>
      <c r="V326" s="115">
        <v>0</v>
      </c>
      <c r="W326" s="115">
        <v>0</v>
      </c>
      <c r="X326" s="115">
        <v>0</v>
      </c>
      <c r="Y326" s="115">
        <v>0</v>
      </c>
      <c r="Z326" s="115">
        <v>30</v>
      </c>
      <c r="AA326" s="115">
        <v>11952.06</v>
      </c>
      <c r="AB326" s="115">
        <v>0</v>
      </c>
      <c r="AC326" s="115">
        <v>0</v>
      </c>
      <c r="AD326" s="115">
        <v>0</v>
      </c>
      <c r="AE326" s="115">
        <v>0</v>
      </c>
      <c r="AF326" s="115">
        <v>0</v>
      </c>
      <c r="AG326" s="115">
        <v>0</v>
      </c>
      <c r="AH326" s="115">
        <v>0</v>
      </c>
      <c r="AI326" s="115">
        <v>0</v>
      </c>
      <c r="AJ326" s="115">
        <v>0</v>
      </c>
      <c r="AK326" s="115">
        <v>0</v>
      </c>
      <c r="AL326" s="115">
        <v>0</v>
      </c>
      <c r="AM326" s="115">
        <v>0</v>
      </c>
      <c r="AN326" s="115">
        <v>0</v>
      </c>
      <c r="AO326" s="115">
        <v>0</v>
      </c>
      <c r="AP326" s="115">
        <v>0</v>
      </c>
      <c r="AQ326" s="115">
        <v>0</v>
      </c>
      <c r="AR326" s="115">
        <v>0</v>
      </c>
      <c r="AS326" s="115">
        <v>0</v>
      </c>
      <c r="AT326" s="115">
        <v>0</v>
      </c>
      <c r="AU326" s="115">
        <v>0</v>
      </c>
      <c r="AV326" s="115">
        <v>0</v>
      </c>
      <c r="AW326" s="115">
        <v>0</v>
      </c>
      <c r="AX326" s="115">
        <v>0</v>
      </c>
      <c r="AY326" s="75"/>
      <c r="AZ326" s="75"/>
    </row>
    <row r="327" spans="1:52" x14ac:dyDescent="0.25">
      <c r="A327" s="80" t="s">
        <v>507</v>
      </c>
      <c r="B327" s="115">
        <v>165867</v>
      </c>
      <c r="C327" s="115">
        <v>232567</v>
      </c>
      <c r="D327" s="115">
        <v>250067</v>
      </c>
      <c r="E327" s="115">
        <v>299117</v>
      </c>
      <c r="F327" s="115">
        <v>305117</v>
      </c>
      <c r="G327" s="115">
        <v>335117</v>
      </c>
      <c r="H327" s="115">
        <v>392602</v>
      </c>
      <c r="I327" s="115">
        <v>497976</v>
      </c>
      <c r="J327" s="115" t="s">
        <v>420</v>
      </c>
      <c r="K327" s="115" t="s">
        <v>420</v>
      </c>
      <c r="L327" s="115" t="s">
        <v>420</v>
      </c>
      <c r="M327" s="115" t="s">
        <v>420</v>
      </c>
      <c r="N327" s="115" t="s">
        <v>420</v>
      </c>
      <c r="O327" s="115" t="s">
        <v>420</v>
      </c>
      <c r="P327" s="115" t="s">
        <v>420</v>
      </c>
      <c r="Q327" s="115" t="s">
        <v>420</v>
      </c>
      <c r="R327" s="115">
        <v>2282796</v>
      </c>
      <c r="S327" s="115">
        <v>2444931</v>
      </c>
      <c r="T327" s="115">
        <v>2426696</v>
      </c>
      <c r="U327" s="115">
        <v>2440297</v>
      </c>
      <c r="V327" s="115" t="s">
        <v>420</v>
      </c>
      <c r="W327" s="115" t="s">
        <v>420</v>
      </c>
      <c r="X327" s="115">
        <v>3368503.35</v>
      </c>
      <c r="Y327" s="115">
        <v>3327507.6</v>
      </c>
      <c r="Z327" s="115">
        <v>2853000.04</v>
      </c>
      <c r="AA327" s="115">
        <v>2890326.59</v>
      </c>
      <c r="AB327" s="115">
        <v>2407650.5299999998</v>
      </c>
      <c r="AC327" s="115">
        <v>2662808.1800000002</v>
      </c>
      <c r="AD327" s="115">
        <v>3410195.29</v>
      </c>
      <c r="AE327" s="115">
        <v>3556232.32</v>
      </c>
      <c r="AF327" s="115">
        <v>3910651.11</v>
      </c>
      <c r="AG327" s="115">
        <v>3618635.5</v>
      </c>
      <c r="AH327" s="115">
        <v>3700170.5</v>
      </c>
      <c r="AI327" s="115">
        <v>4381770.5</v>
      </c>
      <c r="AJ327" s="115">
        <v>4493370.5</v>
      </c>
      <c r="AK327" s="115">
        <v>5134970.5</v>
      </c>
      <c r="AL327" s="115">
        <v>5770820.5</v>
      </c>
      <c r="AM327" s="115">
        <v>7700086.0599999996</v>
      </c>
      <c r="AN327" s="115">
        <v>8693781.8200000003</v>
      </c>
      <c r="AO327" s="115">
        <v>10081141.359999999</v>
      </c>
      <c r="AP327" s="115">
        <v>11808260.199999999</v>
      </c>
      <c r="AQ327" s="115" t="s">
        <v>420</v>
      </c>
      <c r="AR327" s="115">
        <v>18125785.109999999</v>
      </c>
      <c r="AS327" s="115">
        <v>20071134.390000001</v>
      </c>
      <c r="AT327" s="115">
        <v>21522917.640000001</v>
      </c>
      <c r="AU327" s="115" t="s">
        <v>420</v>
      </c>
      <c r="AV327" s="115" t="s">
        <v>420</v>
      </c>
      <c r="AW327" s="115" t="s">
        <v>420</v>
      </c>
      <c r="AX327" s="115" t="s">
        <v>420</v>
      </c>
      <c r="AY327" s="75"/>
      <c r="AZ327" s="75"/>
    </row>
    <row r="328" spans="1:52" x14ac:dyDescent="0.25">
      <c r="A328" s="80" t="s">
        <v>422</v>
      </c>
      <c r="B328" s="115">
        <v>165867</v>
      </c>
      <c r="C328" s="115">
        <v>232567</v>
      </c>
      <c r="D328" s="115">
        <v>250067</v>
      </c>
      <c r="E328" s="115">
        <v>299117</v>
      </c>
      <c r="F328" s="115">
        <v>305117</v>
      </c>
      <c r="G328" s="115">
        <v>335117</v>
      </c>
      <c r="H328" s="115">
        <v>392602</v>
      </c>
      <c r="I328" s="115">
        <v>497976</v>
      </c>
      <c r="J328" s="115">
        <v>0</v>
      </c>
      <c r="K328" s="115">
        <v>0</v>
      </c>
      <c r="L328" s="115">
        <v>0</v>
      </c>
      <c r="M328" s="115">
        <v>0</v>
      </c>
      <c r="N328" s="115">
        <v>0</v>
      </c>
      <c r="O328" s="115">
        <v>0</v>
      </c>
      <c r="P328" s="115">
        <v>0</v>
      </c>
      <c r="Q328" s="115">
        <v>0</v>
      </c>
      <c r="R328" s="115">
        <v>2136996</v>
      </c>
      <c r="S328" s="115">
        <v>2299131</v>
      </c>
      <c r="T328" s="115">
        <v>2280896</v>
      </c>
      <c r="U328" s="115">
        <v>2269497</v>
      </c>
      <c r="V328" s="115">
        <v>0</v>
      </c>
      <c r="W328" s="115">
        <v>0</v>
      </c>
      <c r="X328" s="115">
        <v>2507428.5</v>
      </c>
      <c r="Y328" s="115">
        <v>2635619.5</v>
      </c>
      <c r="Z328" s="115">
        <v>2698869.5</v>
      </c>
      <c r="AA328" s="115">
        <v>2655439.5</v>
      </c>
      <c r="AB328" s="115">
        <v>2244039.5</v>
      </c>
      <c r="AC328" s="115">
        <v>2375539.5</v>
      </c>
      <c r="AD328" s="115">
        <v>3175474.5</v>
      </c>
      <c r="AE328" s="115">
        <v>3215409.5</v>
      </c>
      <c r="AF328" s="115">
        <v>3575344.5</v>
      </c>
      <c r="AG328" s="115">
        <v>3275344.5</v>
      </c>
      <c r="AH328" s="115">
        <v>3345279.5</v>
      </c>
      <c r="AI328" s="115">
        <v>3936979.5</v>
      </c>
      <c r="AJ328" s="115">
        <v>4036979.5</v>
      </c>
      <c r="AK328" s="115">
        <v>4661979.5</v>
      </c>
      <c r="AL328" s="115">
        <v>5360604.5</v>
      </c>
      <c r="AM328" s="115">
        <v>6632354.5</v>
      </c>
      <c r="AN328" s="115">
        <v>7632354.5</v>
      </c>
      <c r="AO328" s="115">
        <v>8752554.5</v>
      </c>
      <c r="AP328" s="115">
        <v>10482804.5</v>
      </c>
      <c r="AQ328" s="115">
        <v>0</v>
      </c>
      <c r="AR328" s="115">
        <v>16640818.5</v>
      </c>
      <c r="AS328" s="115">
        <v>18469018.5</v>
      </c>
      <c r="AT328" s="115">
        <v>21522917.640000001</v>
      </c>
      <c r="AU328" s="115">
        <v>0</v>
      </c>
      <c r="AV328" s="115">
        <v>0</v>
      </c>
      <c r="AW328" s="115">
        <v>0</v>
      </c>
      <c r="AX328" s="115">
        <v>0</v>
      </c>
      <c r="AY328" s="75"/>
      <c r="AZ328" s="75"/>
    </row>
    <row r="329" spans="1:52" x14ac:dyDescent="0.25">
      <c r="A329" s="80" t="s">
        <v>423</v>
      </c>
      <c r="B329" s="115">
        <v>0</v>
      </c>
      <c r="C329" s="115">
        <v>0</v>
      </c>
      <c r="D329" s="115">
        <v>0</v>
      </c>
      <c r="E329" s="115">
        <v>0</v>
      </c>
      <c r="F329" s="115">
        <v>0</v>
      </c>
      <c r="G329" s="115">
        <v>0</v>
      </c>
      <c r="H329" s="115">
        <v>0</v>
      </c>
      <c r="I329" s="115">
        <v>0</v>
      </c>
      <c r="J329" s="115">
        <v>0</v>
      </c>
      <c r="K329" s="115">
        <v>0</v>
      </c>
      <c r="L329" s="115">
        <v>0</v>
      </c>
      <c r="M329" s="115">
        <v>0</v>
      </c>
      <c r="N329" s="115">
        <v>0</v>
      </c>
      <c r="O329" s="115">
        <v>0</v>
      </c>
      <c r="P329" s="115">
        <v>0</v>
      </c>
      <c r="Q329" s="115">
        <v>0</v>
      </c>
      <c r="R329" s="115">
        <v>145800</v>
      </c>
      <c r="S329" s="115">
        <v>145800</v>
      </c>
      <c r="T329" s="115">
        <v>145800</v>
      </c>
      <c r="U329" s="115">
        <v>170800</v>
      </c>
      <c r="V329" s="115">
        <v>0</v>
      </c>
      <c r="W329" s="115">
        <v>0</v>
      </c>
      <c r="X329" s="115">
        <v>183400</v>
      </c>
      <c r="Y329" s="115">
        <v>120797.58</v>
      </c>
      <c r="Z329" s="115">
        <v>154130.54</v>
      </c>
      <c r="AA329" s="115">
        <v>198171.58</v>
      </c>
      <c r="AB329" s="115">
        <v>163611.03</v>
      </c>
      <c r="AC329" s="115">
        <v>287268.68</v>
      </c>
      <c r="AD329" s="115">
        <v>234720.79</v>
      </c>
      <c r="AE329" s="115">
        <v>340822.82</v>
      </c>
      <c r="AF329" s="115">
        <v>335306.61</v>
      </c>
      <c r="AG329" s="115">
        <v>343291</v>
      </c>
      <c r="AH329" s="115">
        <v>354891</v>
      </c>
      <c r="AI329" s="115">
        <v>444791</v>
      </c>
      <c r="AJ329" s="115">
        <v>456391</v>
      </c>
      <c r="AK329" s="115">
        <v>472991</v>
      </c>
      <c r="AL329" s="115">
        <v>410216</v>
      </c>
      <c r="AM329" s="115">
        <v>539991</v>
      </c>
      <c r="AN329" s="115">
        <v>613391</v>
      </c>
      <c r="AO329" s="115">
        <v>696028.5</v>
      </c>
      <c r="AP329" s="115">
        <v>804871.5</v>
      </c>
      <c r="AQ329" s="115">
        <v>0</v>
      </c>
      <c r="AR329" s="115">
        <v>1217988.33</v>
      </c>
      <c r="AS329" s="115">
        <v>1597263.43</v>
      </c>
      <c r="AT329" s="115">
        <v>0</v>
      </c>
      <c r="AU329" s="115">
        <v>0</v>
      </c>
      <c r="AV329" s="115">
        <v>0</v>
      </c>
      <c r="AW329" s="115">
        <v>0</v>
      </c>
      <c r="AX329" s="115">
        <v>0</v>
      </c>
      <c r="AY329" s="75"/>
      <c r="AZ329" s="75"/>
    </row>
    <row r="330" spans="1:52" x14ac:dyDescent="0.25">
      <c r="A330" s="80" t="s">
        <v>424</v>
      </c>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5"/>
      <c r="AL330" s="115"/>
      <c r="AM330" s="115"/>
      <c r="AN330" s="115"/>
      <c r="AO330" s="115"/>
      <c r="AP330" s="115"/>
      <c r="AQ330" s="115"/>
      <c r="AR330" s="115"/>
      <c r="AS330" s="115"/>
      <c r="AT330" s="115"/>
      <c r="AU330" s="115"/>
      <c r="AV330" s="115"/>
      <c r="AW330" s="115"/>
      <c r="AX330" s="115"/>
      <c r="AY330" s="75"/>
      <c r="AZ330" s="75"/>
    </row>
    <row r="332" spans="1:52" x14ac:dyDescent="0.25">
      <c r="A332" s="44" t="s">
        <v>428</v>
      </c>
      <c r="B332" s="45">
        <f>(B314-B326)/(B328+B329+B330)</f>
        <v>1</v>
      </c>
      <c r="C332" s="45">
        <f t="shared" ref="C332:AT332" si="17">(C314-C326)/(C328+C329+C330)</f>
        <v>1</v>
      </c>
      <c r="D332" s="45">
        <f t="shared" si="17"/>
        <v>1</v>
      </c>
      <c r="E332" s="45">
        <f t="shared" si="17"/>
        <v>1</v>
      </c>
      <c r="F332" s="45">
        <f t="shared" si="17"/>
        <v>1</v>
      </c>
      <c r="G332" s="45">
        <f t="shared" si="17"/>
        <v>1</v>
      </c>
      <c r="H332" s="45">
        <f t="shared" si="17"/>
        <v>1</v>
      </c>
      <c r="I332" s="45">
        <f t="shared" si="17"/>
        <v>1</v>
      </c>
      <c r="R332" s="45">
        <f t="shared" si="17"/>
        <v>1</v>
      </c>
      <c r="S332" s="45">
        <f t="shared" si="17"/>
        <v>1</v>
      </c>
      <c r="T332" s="45">
        <f t="shared" si="17"/>
        <v>0.98771992866020297</v>
      </c>
      <c r="U332" s="45">
        <f t="shared" si="17"/>
        <v>1</v>
      </c>
      <c r="X332" s="45">
        <f t="shared" si="17"/>
        <v>1.2232957544488621</v>
      </c>
      <c r="Y332" s="45">
        <f t="shared" si="17"/>
        <v>0.94664744277379098</v>
      </c>
      <c r="Z332" s="45">
        <f t="shared" si="17"/>
        <v>1.0269349978698212</v>
      </c>
      <c r="AA332" s="45">
        <f t="shared" si="17"/>
        <v>0.9533745502558113</v>
      </c>
      <c r="AB332" s="45">
        <f t="shared" si="17"/>
        <v>1.1770340855904866</v>
      </c>
      <c r="AC332" s="45">
        <f t="shared" si="17"/>
        <v>1.038965953604664</v>
      </c>
      <c r="AD332" s="45">
        <f t="shared" si="17"/>
        <v>1.0875996430104742</v>
      </c>
      <c r="AE332" s="45">
        <f t="shared" si="17"/>
        <v>1.1137507799265489</v>
      </c>
      <c r="AF332" s="45">
        <f t="shared" si="17"/>
        <v>1.0788058896923689</v>
      </c>
      <c r="AG332" s="45">
        <f t="shared" si="17"/>
        <v>1.0683972342613672</v>
      </c>
      <c r="AH332" s="45">
        <f t="shared" si="17"/>
        <v>1.1725535728691421</v>
      </c>
      <c r="AI332" s="45">
        <f t="shared" si="17"/>
        <v>1.196019615815114</v>
      </c>
      <c r="AJ332" s="45">
        <f t="shared" si="17"/>
        <v>1.1172070297786485</v>
      </c>
      <c r="AK332" s="45">
        <f t="shared" si="17"/>
        <v>1.1862836466149125</v>
      </c>
      <c r="AL332" s="45">
        <f t="shared" si="17"/>
        <v>1.2086205228528595</v>
      </c>
      <c r="AM332" s="45">
        <f t="shared" si="17"/>
        <v>1.1791275991933181</v>
      </c>
      <c r="AN332" s="45">
        <f t="shared" si="17"/>
        <v>0.93332948852229303</v>
      </c>
      <c r="AO332" s="45">
        <f t="shared" si="17"/>
        <v>0.9597130056432801</v>
      </c>
      <c r="AP332" s="45">
        <f t="shared" si="17"/>
        <v>0.96658238861569024</v>
      </c>
      <c r="AR332" s="45">
        <f t="shared" si="17"/>
        <v>0.96721806750176942</v>
      </c>
      <c r="AS332" s="45">
        <f t="shared" si="17"/>
        <v>0.90674356432706615</v>
      </c>
      <c r="AT332" s="45">
        <f t="shared" si="17"/>
        <v>0.90718044163830192</v>
      </c>
    </row>
    <row r="335" spans="1:52" x14ac:dyDescent="0.25">
      <c r="A335" s="41" t="s">
        <v>566</v>
      </c>
    </row>
    <row r="336" spans="1:52" x14ac:dyDescent="0.25">
      <c r="A336" s="95" t="s">
        <v>567</v>
      </c>
      <c r="B336" s="96">
        <v>1967</v>
      </c>
      <c r="C336" s="96">
        <v>1968</v>
      </c>
      <c r="D336" s="96">
        <v>1969</v>
      </c>
      <c r="E336" s="96">
        <v>1970</v>
      </c>
      <c r="F336" s="75"/>
      <c r="G336" s="75"/>
    </row>
    <row r="337" spans="1:7" x14ac:dyDescent="0.25">
      <c r="A337" s="76"/>
      <c r="B337" s="97"/>
      <c r="C337" s="77"/>
      <c r="D337" s="77"/>
      <c r="E337" s="77"/>
      <c r="F337" s="75"/>
      <c r="G337" s="75"/>
    </row>
    <row r="338" spans="1:7" x14ac:dyDescent="0.25">
      <c r="A338" s="76" t="s">
        <v>497</v>
      </c>
      <c r="B338" s="78">
        <v>425084122.06999999</v>
      </c>
      <c r="C338" s="78">
        <v>529858368.93000001</v>
      </c>
      <c r="D338" s="78">
        <v>652925347.17999995</v>
      </c>
      <c r="E338" s="78">
        <v>774154927.82000005</v>
      </c>
      <c r="F338" s="75"/>
      <c r="G338" s="79"/>
    </row>
    <row r="339" spans="1:7" x14ac:dyDescent="0.25">
      <c r="A339" s="80" t="s">
        <v>419</v>
      </c>
      <c r="B339" s="81">
        <v>424354904.08999997</v>
      </c>
      <c r="C339" s="81">
        <v>525318112.14999998</v>
      </c>
      <c r="D339" s="81">
        <v>645372770.59000003</v>
      </c>
      <c r="E339" s="81">
        <v>753087485.35000002</v>
      </c>
      <c r="F339" s="75"/>
      <c r="G339" s="75"/>
    </row>
    <row r="340" spans="1:7" x14ac:dyDescent="0.25">
      <c r="A340" s="80" t="s">
        <v>498</v>
      </c>
      <c r="B340" s="81"/>
      <c r="C340" s="81"/>
      <c r="D340" s="81"/>
      <c r="E340" s="81"/>
      <c r="F340" s="75"/>
      <c r="G340" s="75"/>
    </row>
    <row r="341" spans="1:7" x14ac:dyDescent="0.25">
      <c r="A341" s="80" t="s">
        <v>499</v>
      </c>
      <c r="B341" s="81"/>
      <c r="C341" s="81"/>
      <c r="D341" s="81"/>
      <c r="E341" s="81"/>
      <c r="F341" s="75"/>
      <c r="G341" s="75"/>
    </row>
    <row r="342" spans="1:7" x14ac:dyDescent="0.25">
      <c r="A342" s="80" t="s">
        <v>500</v>
      </c>
      <c r="B342" s="81">
        <v>0</v>
      </c>
      <c r="C342" s="81">
        <v>0</v>
      </c>
      <c r="D342" s="81">
        <v>0</v>
      </c>
      <c r="E342" s="81">
        <v>0</v>
      </c>
      <c r="F342" s="75"/>
      <c r="G342" s="75"/>
    </row>
    <row r="343" spans="1:7" x14ac:dyDescent="0.25">
      <c r="A343" s="80" t="s">
        <v>501</v>
      </c>
      <c r="B343" s="81"/>
      <c r="C343" s="81"/>
      <c r="D343" s="81"/>
      <c r="E343" s="81"/>
      <c r="F343" s="75"/>
      <c r="G343" s="75"/>
    </row>
    <row r="344" spans="1:7" x14ac:dyDescent="0.25">
      <c r="A344" s="80" t="s">
        <v>502</v>
      </c>
      <c r="B344" s="81">
        <v>424354904.08999997</v>
      </c>
      <c r="C344" s="81">
        <v>525318112.14999998</v>
      </c>
      <c r="D344" s="81">
        <v>645372770.59000003</v>
      </c>
      <c r="E344" s="81">
        <v>753087485.35000002</v>
      </c>
      <c r="F344" s="75"/>
      <c r="G344" s="75"/>
    </row>
    <row r="345" spans="1:7" x14ac:dyDescent="0.25">
      <c r="A345" s="80" t="s">
        <v>503</v>
      </c>
      <c r="B345" s="81">
        <v>729217.98</v>
      </c>
      <c r="C345" s="81">
        <v>4540256.78</v>
      </c>
      <c r="D345" s="81">
        <v>7552576.5899999999</v>
      </c>
      <c r="E345" s="81">
        <v>21067442.469999999</v>
      </c>
      <c r="F345" s="75"/>
      <c r="G345" s="75"/>
    </row>
    <row r="346" spans="1:7" x14ac:dyDescent="0.25">
      <c r="A346" s="80" t="s">
        <v>504</v>
      </c>
      <c r="B346" s="81"/>
      <c r="C346" s="81"/>
      <c r="D346" s="81"/>
      <c r="E346" s="81"/>
      <c r="F346" s="75"/>
      <c r="G346" s="75"/>
    </row>
    <row r="347" spans="1:7" x14ac:dyDescent="0.25">
      <c r="A347" s="80" t="s">
        <v>505</v>
      </c>
      <c r="B347" s="81"/>
      <c r="C347" s="81"/>
      <c r="D347" s="81"/>
      <c r="E347" s="81"/>
      <c r="F347" s="75"/>
      <c r="G347" s="75"/>
    </row>
    <row r="348" spans="1:7" x14ac:dyDescent="0.25">
      <c r="A348" s="80" t="s">
        <v>502</v>
      </c>
      <c r="B348" s="81">
        <v>729217.98</v>
      </c>
      <c r="C348" s="81">
        <v>4540256.78</v>
      </c>
      <c r="D348" s="81">
        <v>7552576.5899999999</v>
      </c>
      <c r="E348" s="81">
        <v>21067442.469999999</v>
      </c>
      <c r="F348" s="75"/>
      <c r="G348" s="75"/>
    </row>
    <row r="349" spans="1:7" x14ac:dyDescent="0.25">
      <c r="A349" s="80"/>
      <c r="B349" s="81"/>
      <c r="C349" s="81"/>
      <c r="D349" s="81"/>
      <c r="E349" s="81"/>
      <c r="F349" s="75"/>
      <c r="G349" s="75"/>
    </row>
    <row r="350" spans="1:7" x14ac:dyDescent="0.25">
      <c r="A350" s="76" t="s">
        <v>506</v>
      </c>
      <c r="B350" s="78">
        <v>425084122.06999999</v>
      </c>
      <c r="C350" s="78">
        <v>529858368.93000001</v>
      </c>
      <c r="D350" s="78">
        <v>652925347.17999995</v>
      </c>
      <c r="E350" s="78">
        <v>774154927.82000005</v>
      </c>
      <c r="F350" s="75"/>
      <c r="G350" s="75"/>
    </row>
    <row r="351" spans="1:7" x14ac:dyDescent="0.25">
      <c r="A351" s="80" t="s">
        <v>421</v>
      </c>
      <c r="B351" s="81"/>
      <c r="C351" s="81"/>
      <c r="D351" s="81"/>
      <c r="E351" s="81"/>
      <c r="F351" s="75"/>
      <c r="G351" s="75"/>
    </row>
    <row r="352" spans="1:7" x14ac:dyDescent="0.25">
      <c r="A352" s="80" t="s">
        <v>507</v>
      </c>
      <c r="B352" s="81">
        <v>425084122.06999999</v>
      </c>
      <c r="C352" s="81">
        <v>529858368.93000001</v>
      </c>
      <c r="D352" s="81">
        <v>652925347.17999995</v>
      </c>
      <c r="E352" s="81">
        <v>774154927.82000005</v>
      </c>
      <c r="F352" s="75"/>
      <c r="G352" s="75"/>
    </row>
    <row r="353" spans="1:7" x14ac:dyDescent="0.25">
      <c r="A353" s="80" t="s">
        <v>422</v>
      </c>
      <c r="B353" s="81">
        <v>418107404</v>
      </c>
      <c r="C353" s="81">
        <v>504507966</v>
      </c>
      <c r="D353" s="81">
        <v>645372770.59000003</v>
      </c>
      <c r="E353" s="81">
        <v>753087485.35000002</v>
      </c>
      <c r="F353" s="75"/>
      <c r="G353" s="75"/>
    </row>
    <row r="354" spans="1:7" x14ac:dyDescent="0.25">
      <c r="A354" s="80" t="s">
        <v>423</v>
      </c>
      <c r="B354" s="81">
        <v>6247500.0899999999</v>
      </c>
      <c r="C354" s="81">
        <v>20810146.149999999</v>
      </c>
      <c r="D354" s="81"/>
      <c r="E354" s="81"/>
      <c r="F354" s="75"/>
      <c r="G354" s="75"/>
    </row>
    <row r="355" spans="1:7" x14ac:dyDescent="0.25">
      <c r="A355" s="80" t="s">
        <v>424</v>
      </c>
      <c r="B355" s="81"/>
      <c r="C355" s="81"/>
      <c r="D355" s="81"/>
      <c r="E355" s="81"/>
      <c r="F355" s="75"/>
      <c r="G355" s="75"/>
    </row>
    <row r="356" spans="1:7" x14ac:dyDescent="0.25">
      <c r="A356" s="80" t="s">
        <v>427</v>
      </c>
      <c r="B356" s="81">
        <v>729217.98</v>
      </c>
      <c r="C356" s="81">
        <v>4540256.78</v>
      </c>
      <c r="D356" s="81">
        <v>7552576.5899999999</v>
      </c>
      <c r="E356" s="81">
        <v>21067442.469999999</v>
      </c>
      <c r="F356" s="75"/>
      <c r="G356" s="75"/>
    </row>
    <row r="358" spans="1:7" x14ac:dyDescent="0.25">
      <c r="A358" s="44" t="s">
        <v>428</v>
      </c>
      <c r="B358" s="45">
        <f>(B339-B351)/(B353+B354+B355+B356)</f>
        <v>0.99828453253805627</v>
      </c>
      <c r="C358" s="45">
        <f t="shared" ref="C358:E358" si="18">(C339-C351)/(C353+C354+C355+C356)</f>
        <v>0.99143118794335816</v>
      </c>
      <c r="D358" s="45">
        <f t="shared" si="18"/>
        <v>0.98843271038163893</v>
      </c>
      <c r="E358" s="45">
        <f t="shared" si="18"/>
        <v>0.97278652926833986</v>
      </c>
    </row>
    <row r="360" spans="1:7" x14ac:dyDescent="0.25">
      <c r="A360" s="41" t="s">
        <v>568</v>
      </c>
    </row>
    <row r="361" spans="1:7" x14ac:dyDescent="0.25">
      <c r="A361" s="86" t="s">
        <v>569</v>
      </c>
      <c r="B361" s="83">
        <v>1965</v>
      </c>
      <c r="C361" s="83">
        <v>1966</v>
      </c>
      <c r="D361" s="83">
        <v>1967</v>
      </c>
      <c r="E361" s="83">
        <v>1968</v>
      </c>
      <c r="F361" s="75"/>
      <c r="G361" s="75"/>
    </row>
    <row r="362" spans="1:7" x14ac:dyDescent="0.25">
      <c r="A362" s="76"/>
      <c r="B362" s="97"/>
      <c r="C362" s="77"/>
      <c r="D362" s="77"/>
      <c r="E362" s="77"/>
      <c r="F362" s="75"/>
      <c r="G362" s="75"/>
    </row>
    <row r="363" spans="1:7" x14ac:dyDescent="0.25">
      <c r="A363" s="76" t="s">
        <v>497</v>
      </c>
      <c r="B363" s="88">
        <v>16635935</v>
      </c>
      <c r="C363" s="88">
        <v>20064884</v>
      </c>
      <c r="D363" s="88">
        <v>22526041</v>
      </c>
      <c r="E363" s="88">
        <v>24581475</v>
      </c>
      <c r="F363" s="75"/>
      <c r="G363" s="79"/>
    </row>
    <row r="364" spans="1:7" x14ac:dyDescent="0.25">
      <c r="A364" s="80" t="s">
        <v>419</v>
      </c>
      <c r="B364" s="92">
        <v>15642455</v>
      </c>
      <c r="C364" s="92">
        <v>19071404</v>
      </c>
      <c r="D364" s="92">
        <v>21511109</v>
      </c>
      <c r="E364" s="92">
        <v>23584716</v>
      </c>
      <c r="F364" s="75"/>
      <c r="G364" s="75"/>
    </row>
    <row r="365" spans="1:7" x14ac:dyDescent="0.25">
      <c r="A365" s="80" t="s">
        <v>498</v>
      </c>
      <c r="B365" s="92">
        <v>0</v>
      </c>
      <c r="C365" s="92">
        <v>503871</v>
      </c>
      <c r="D365" s="92">
        <v>583369</v>
      </c>
      <c r="E365" s="92">
        <v>583369</v>
      </c>
      <c r="F365" s="75"/>
      <c r="G365" s="75"/>
    </row>
    <row r="366" spans="1:7" x14ac:dyDescent="0.25">
      <c r="A366" s="80" t="s">
        <v>499</v>
      </c>
      <c r="B366" s="92"/>
      <c r="C366" s="92"/>
      <c r="D366" s="92"/>
      <c r="E366" s="92"/>
      <c r="F366" s="75"/>
      <c r="G366" s="75"/>
    </row>
    <row r="367" spans="1:7" x14ac:dyDescent="0.25">
      <c r="A367" s="80" t="s">
        <v>500</v>
      </c>
      <c r="B367" s="92">
        <v>8554175</v>
      </c>
      <c r="C367" s="92">
        <v>11641979</v>
      </c>
      <c r="D367" s="92">
        <v>15687567</v>
      </c>
      <c r="E367" s="92">
        <v>14837151</v>
      </c>
      <c r="F367" s="75"/>
      <c r="G367" s="75"/>
    </row>
    <row r="368" spans="1:7" x14ac:dyDescent="0.25">
      <c r="A368" s="80" t="s">
        <v>501</v>
      </c>
      <c r="B368" s="92">
        <v>379</v>
      </c>
      <c r="C368" s="92">
        <v>2118</v>
      </c>
      <c r="D368" s="92">
        <v>4313</v>
      </c>
      <c r="E368" s="92">
        <v>283</v>
      </c>
      <c r="F368" s="75"/>
      <c r="G368" s="75"/>
    </row>
    <row r="369" spans="1:7" x14ac:dyDescent="0.25">
      <c r="A369" s="80" t="s">
        <v>502</v>
      </c>
      <c r="B369" s="92">
        <v>7087901</v>
      </c>
      <c r="C369" s="92">
        <v>6923436</v>
      </c>
      <c r="D369" s="92">
        <v>5235860</v>
      </c>
      <c r="E369" s="92">
        <v>8163913</v>
      </c>
      <c r="F369" s="75"/>
      <c r="G369" s="75"/>
    </row>
    <row r="370" spans="1:7" x14ac:dyDescent="0.25">
      <c r="A370" s="80" t="s">
        <v>503</v>
      </c>
      <c r="B370" s="92">
        <v>993480</v>
      </c>
      <c r="C370" s="92">
        <v>993480</v>
      </c>
      <c r="D370" s="92">
        <v>1014932</v>
      </c>
      <c r="E370" s="92">
        <v>996759</v>
      </c>
      <c r="F370" s="75"/>
      <c r="G370" s="75"/>
    </row>
    <row r="371" spans="1:7" x14ac:dyDescent="0.25">
      <c r="A371" s="80" t="s">
        <v>504</v>
      </c>
      <c r="B371" s="92">
        <v>993480</v>
      </c>
      <c r="C371" s="92">
        <v>993480</v>
      </c>
      <c r="D371" s="92">
        <v>993480</v>
      </c>
      <c r="E371" s="92">
        <v>993480</v>
      </c>
      <c r="F371" s="75"/>
      <c r="G371" s="75"/>
    </row>
    <row r="372" spans="1:7" x14ac:dyDescent="0.25">
      <c r="A372" s="80" t="s">
        <v>505</v>
      </c>
      <c r="B372" s="92"/>
      <c r="C372" s="92"/>
      <c r="D372" s="92"/>
      <c r="E372" s="92"/>
      <c r="F372" s="75"/>
      <c r="G372" s="75"/>
    </row>
    <row r="373" spans="1:7" x14ac:dyDescent="0.25">
      <c r="A373" s="80" t="s">
        <v>502</v>
      </c>
      <c r="B373" s="92">
        <v>0</v>
      </c>
      <c r="C373" s="92">
        <v>0</v>
      </c>
      <c r="D373" s="92">
        <v>21452</v>
      </c>
      <c r="E373" s="92">
        <v>3279</v>
      </c>
      <c r="F373" s="75"/>
      <c r="G373" s="75"/>
    </row>
    <row r="374" spans="1:7" x14ac:dyDescent="0.25">
      <c r="A374" s="80"/>
      <c r="B374" s="92"/>
      <c r="C374" s="92"/>
      <c r="D374" s="92"/>
      <c r="E374" s="92"/>
      <c r="F374" s="75"/>
      <c r="G374" s="75"/>
    </row>
    <row r="375" spans="1:7" x14ac:dyDescent="0.25">
      <c r="A375" s="76" t="s">
        <v>506</v>
      </c>
      <c r="B375" s="88">
        <v>16635935</v>
      </c>
      <c r="C375" s="88">
        <v>20064884</v>
      </c>
      <c r="D375" s="88">
        <v>22526041</v>
      </c>
      <c r="E375" s="88">
        <v>24581475</v>
      </c>
      <c r="F375" s="75"/>
      <c r="G375" s="75"/>
    </row>
    <row r="376" spans="1:7" x14ac:dyDescent="0.25">
      <c r="A376" s="80" t="s">
        <v>421</v>
      </c>
      <c r="B376" s="92"/>
      <c r="C376" s="92"/>
      <c r="D376" s="92"/>
      <c r="E376" s="92"/>
      <c r="F376" s="75"/>
      <c r="G376" s="75"/>
    </row>
    <row r="377" spans="1:7" x14ac:dyDescent="0.25">
      <c r="A377" s="80" t="s">
        <v>507</v>
      </c>
      <c r="B377" s="92">
        <v>16285935</v>
      </c>
      <c r="C377" s="92">
        <v>19472774</v>
      </c>
      <c r="D377" s="92">
        <v>21923931</v>
      </c>
      <c r="E377" s="92">
        <v>23979365</v>
      </c>
      <c r="F377" s="75"/>
      <c r="G377" s="75"/>
    </row>
    <row r="378" spans="1:7" x14ac:dyDescent="0.25">
      <c r="A378" s="80" t="s">
        <v>422</v>
      </c>
      <c r="B378" s="92">
        <v>15709370</v>
      </c>
      <c r="C378" s="92">
        <v>18504645</v>
      </c>
      <c r="D378" s="92">
        <v>20501699</v>
      </c>
      <c r="E378" s="92">
        <v>20721496</v>
      </c>
      <c r="F378" s="75"/>
      <c r="G378" s="75"/>
    </row>
    <row r="379" spans="1:7" x14ac:dyDescent="0.25">
      <c r="A379" s="80" t="s">
        <v>423</v>
      </c>
      <c r="B379" s="92">
        <v>167634</v>
      </c>
      <c r="C379" s="92">
        <v>315702</v>
      </c>
      <c r="D379" s="92">
        <v>326650</v>
      </c>
      <c r="E379" s="92">
        <v>324249</v>
      </c>
      <c r="F379" s="75"/>
      <c r="G379" s="75"/>
    </row>
    <row r="380" spans="1:7" x14ac:dyDescent="0.25">
      <c r="A380" s="80" t="s">
        <v>424</v>
      </c>
      <c r="B380" s="92">
        <v>338931</v>
      </c>
      <c r="C380" s="92">
        <v>239146</v>
      </c>
      <c r="D380" s="92">
        <v>260845</v>
      </c>
      <c r="E380" s="92">
        <v>1682797</v>
      </c>
      <c r="F380" s="75"/>
      <c r="G380" s="75"/>
    </row>
    <row r="381" spans="1:7" x14ac:dyDescent="0.25">
      <c r="A381" s="80" t="s">
        <v>427</v>
      </c>
      <c r="B381" s="92">
        <v>70000</v>
      </c>
      <c r="C381" s="92">
        <v>413281</v>
      </c>
      <c r="D381" s="92">
        <v>834737</v>
      </c>
      <c r="E381" s="92">
        <v>1250823</v>
      </c>
      <c r="F381" s="75"/>
      <c r="G381" s="75"/>
    </row>
    <row r="383" spans="1:7" x14ac:dyDescent="0.25">
      <c r="A383" s="44" t="s">
        <v>428</v>
      </c>
      <c r="B383" s="45">
        <f>(B364)/(B378+B379+B380+B381)</f>
        <v>0.96048860565880922</v>
      </c>
      <c r="C383" s="45">
        <f t="shared" ref="C383:E383" si="19">(C364)/(C378+C379+C380+C381)</f>
        <v>0.97938814469884983</v>
      </c>
      <c r="D383" s="45">
        <f t="shared" si="19"/>
        <v>0.98117025637418764</v>
      </c>
      <c r="E383" s="45">
        <f t="shared" si="19"/>
        <v>0.98354214133693696</v>
      </c>
    </row>
    <row r="385" spans="1:7" x14ac:dyDescent="0.25">
      <c r="A385" s="41" t="s">
        <v>570</v>
      </c>
    </row>
    <row r="386" spans="1:7" x14ac:dyDescent="0.25">
      <c r="A386" s="95" t="s">
        <v>571</v>
      </c>
      <c r="B386" s="96">
        <v>1957</v>
      </c>
      <c r="C386" s="96">
        <v>1958</v>
      </c>
      <c r="D386" s="96">
        <v>1959</v>
      </c>
      <c r="E386" s="96">
        <v>1960</v>
      </c>
      <c r="F386" s="75"/>
      <c r="G386" s="75"/>
    </row>
    <row r="387" spans="1:7" x14ac:dyDescent="0.25">
      <c r="A387" s="76"/>
      <c r="B387" s="97" t="s">
        <v>572</v>
      </c>
      <c r="C387" s="77" t="s">
        <v>573</v>
      </c>
      <c r="D387" s="77" t="s">
        <v>573</v>
      </c>
      <c r="E387" s="77" t="s">
        <v>574</v>
      </c>
      <c r="F387" s="75"/>
      <c r="G387" s="75"/>
    </row>
    <row r="388" spans="1:7" x14ac:dyDescent="0.25">
      <c r="A388" s="76" t="s">
        <v>497</v>
      </c>
      <c r="B388" s="98">
        <v>24698241.453000002</v>
      </c>
      <c r="C388" s="98">
        <v>24719173</v>
      </c>
      <c r="D388" s="98">
        <v>39108529</v>
      </c>
      <c r="E388" s="98">
        <v>44012956</v>
      </c>
      <c r="F388" s="75"/>
      <c r="G388" s="79"/>
    </row>
    <row r="389" spans="1:7" x14ac:dyDescent="0.25">
      <c r="A389" s="80" t="s">
        <v>419</v>
      </c>
      <c r="B389" s="99">
        <v>12220419.953</v>
      </c>
      <c r="C389" s="99">
        <v>12581352</v>
      </c>
      <c r="D389" s="99">
        <v>26130717</v>
      </c>
      <c r="E389" s="99">
        <v>30988215</v>
      </c>
      <c r="F389" s="75"/>
      <c r="G389" s="75"/>
    </row>
    <row r="390" spans="1:7" x14ac:dyDescent="0.25">
      <c r="A390" s="80" t="s">
        <v>498</v>
      </c>
      <c r="B390" s="99"/>
      <c r="C390" s="99"/>
      <c r="D390" s="99"/>
      <c r="E390" s="99"/>
      <c r="F390" s="75"/>
      <c r="G390" s="75"/>
    </row>
    <row r="391" spans="1:7" x14ac:dyDescent="0.25">
      <c r="A391" s="80" t="s">
        <v>499</v>
      </c>
      <c r="B391" s="99"/>
      <c r="C391" s="99"/>
      <c r="D391" s="99"/>
      <c r="E391" s="99"/>
      <c r="F391" s="75"/>
      <c r="G391" s="75"/>
    </row>
    <row r="392" spans="1:7" x14ac:dyDescent="0.25">
      <c r="A392" s="80" t="s">
        <v>500</v>
      </c>
      <c r="B392" s="99">
        <v>12120560.085999999</v>
      </c>
      <c r="C392" s="99">
        <v>12483412</v>
      </c>
      <c r="D392" s="99">
        <v>26027074</v>
      </c>
      <c r="E392" s="99">
        <v>30862596</v>
      </c>
      <c r="F392" s="75"/>
      <c r="G392" s="75"/>
    </row>
    <row r="393" spans="1:7" x14ac:dyDescent="0.25">
      <c r="A393" s="80" t="s">
        <v>501</v>
      </c>
      <c r="B393" s="99">
        <v>99859.866999999998</v>
      </c>
      <c r="C393" s="99">
        <v>97940</v>
      </c>
      <c r="D393" s="99">
        <v>103643</v>
      </c>
      <c r="E393" s="99">
        <v>125619</v>
      </c>
      <c r="F393" s="75"/>
      <c r="G393" s="75"/>
    </row>
    <row r="394" spans="1:7" x14ac:dyDescent="0.25">
      <c r="A394" s="80" t="s">
        <v>502</v>
      </c>
      <c r="B394" s="99"/>
      <c r="C394" s="99"/>
      <c r="D394" s="99"/>
      <c r="E394" s="99"/>
      <c r="F394" s="75"/>
      <c r="G394" s="75"/>
    </row>
    <row r="395" spans="1:7" x14ac:dyDescent="0.25">
      <c r="A395" s="80" t="s">
        <v>503</v>
      </c>
      <c r="B395" s="99">
        <v>12220419.953</v>
      </c>
      <c r="C395" s="99">
        <v>12581352</v>
      </c>
      <c r="D395" s="99">
        <v>26130717</v>
      </c>
      <c r="E395" s="99">
        <v>30988215</v>
      </c>
      <c r="F395" s="75"/>
      <c r="G395" s="75"/>
    </row>
    <row r="396" spans="1:7" x14ac:dyDescent="0.25">
      <c r="A396" s="80" t="s">
        <v>504</v>
      </c>
      <c r="B396" s="99">
        <v>12127821.5</v>
      </c>
      <c r="C396" s="99">
        <v>12127821</v>
      </c>
      <c r="D396" s="99">
        <v>12977812</v>
      </c>
      <c r="E396" s="99">
        <v>13024741</v>
      </c>
      <c r="F396" s="75"/>
      <c r="G396" s="75"/>
    </row>
    <row r="397" spans="1:7" x14ac:dyDescent="0.25">
      <c r="A397" s="80" t="s">
        <v>505</v>
      </c>
      <c r="B397" s="99"/>
      <c r="C397" s="99"/>
      <c r="D397" s="99"/>
      <c r="E397" s="99"/>
      <c r="F397" s="75"/>
      <c r="G397" s="75"/>
    </row>
    <row r="398" spans="1:7" x14ac:dyDescent="0.25">
      <c r="A398" s="80" t="s">
        <v>502</v>
      </c>
      <c r="B398" s="99">
        <v>350000</v>
      </c>
      <c r="C398" s="99">
        <v>10000</v>
      </c>
      <c r="D398" s="99">
        <v>0</v>
      </c>
      <c r="E398" s="99">
        <v>0</v>
      </c>
      <c r="F398" s="75"/>
      <c r="G398" s="75"/>
    </row>
    <row r="399" spans="1:7" x14ac:dyDescent="0.25">
      <c r="A399" s="80"/>
      <c r="B399" s="99"/>
      <c r="C399" s="99"/>
      <c r="D399" s="99"/>
      <c r="E399" s="99"/>
      <c r="F399" s="75"/>
      <c r="G399" s="75"/>
    </row>
    <row r="400" spans="1:7" x14ac:dyDescent="0.25">
      <c r="A400" s="76" t="s">
        <v>506</v>
      </c>
      <c r="B400" s="98">
        <v>24698241.453000002</v>
      </c>
      <c r="C400" s="98">
        <v>24719173</v>
      </c>
      <c r="D400" s="98">
        <v>39108529</v>
      </c>
      <c r="E400" s="98">
        <v>44012956</v>
      </c>
      <c r="F400" s="75"/>
      <c r="G400" s="75"/>
    </row>
    <row r="401" spans="1:54" x14ac:dyDescent="0.25">
      <c r="A401" s="80" t="s">
        <v>421</v>
      </c>
      <c r="B401" s="99">
        <v>0</v>
      </c>
      <c r="C401" s="99">
        <v>0</v>
      </c>
      <c r="D401" s="99">
        <v>0</v>
      </c>
      <c r="E401" s="99">
        <v>20272750</v>
      </c>
      <c r="F401" s="75"/>
      <c r="G401" s="75"/>
    </row>
    <row r="402" spans="1:54" x14ac:dyDescent="0.25">
      <c r="A402" s="80" t="s">
        <v>507</v>
      </c>
      <c r="B402" s="99">
        <v>24661553</v>
      </c>
      <c r="C402" s="99">
        <v>24556790</v>
      </c>
      <c r="D402" s="99">
        <v>38279519</v>
      </c>
      <c r="E402" s="99">
        <v>22549137</v>
      </c>
      <c r="F402" s="75"/>
      <c r="G402" s="75"/>
    </row>
    <row r="403" spans="1:54" x14ac:dyDescent="0.25">
      <c r="A403" s="80" t="s">
        <v>422</v>
      </c>
      <c r="B403" s="99">
        <v>22872000</v>
      </c>
      <c r="C403" s="99">
        <v>22422000</v>
      </c>
      <c r="D403" s="99">
        <v>35995043</v>
      </c>
      <c r="E403" s="99">
        <v>20243993</v>
      </c>
      <c r="F403" s="75"/>
      <c r="G403" s="75"/>
    </row>
    <row r="404" spans="1:54" x14ac:dyDescent="0.25">
      <c r="A404" s="80" t="s">
        <v>423</v>
      </c>
      <c r="B404" s="99">
        <v>1439553</v>
      </c>
      <c r="C404" s="99">
        <v>2124790</v>
      </c>
      <c r="D404" s="99">
        <v>2284476</v>
      </c>
      <c r="E404" s="99">
        <v>2305144</v>
      </c>
      <c r="F404" s="75"/>
      <c r="G404" s="75"/>
    </row>
    <row r="405" spans="1:54" x14ac:dyDescent="0.25">
      <c r="A405" s="80" t="s">
        <v>426</v>
      </c>
      <c r="B405" s="99"/>
      <c r="C405" s="99"/>
      <c r="D405" s="99"/>
      <c r="E405" s="99"/>
      <c r="F405" s="75"/>
      <c r="G405" s="75"/>
    </row>
    <row r="406" spans="1:54" x14ac:dyDescent="0.25">
      <c r="A406" s="80" t="s">
        <v>427</v>
      </c>
      <c r="B406" s="99"/>
      <c r="C406" s="99"/>
      <c r="D406" s="99"/>
      <c r="E406" s="99"/>
      <c r="F406" s="75"/>
      <c r="G406" s="75"/>
    </row>
    <row r="408" spans="1:54" x14ac:dyDescent="0.25">
      <c r="A408" s="44" t="s">
        <v>428</v>
      </c>
      <c r="B408" s="45">
        <f>(B389-B401)/(B403+B404)</f>
        <v>0.50265896024824086</v>
      </c>
      <c r="C408" s="45">
        <f t="shared" ref="C408:E408" si="20">(C389-C401)/(C403+C404)</f>
        <v>0.5125457137165389</v>
      </c>
      <c r="D408" s="45">
        <f t="shared" si="20"/>
        <v>0.68262918873144673</v>
      </c>
      <c r="E408" s="45">
        <f t="shared" si="20"/>
        <v>0.47520510430177437</v>
      </c>
    </row>
    <row r="410" spans="1:54" x14ac:dyDescent="0.25">
      <c r="A410" s="41" t="s">
        <v>575</v>
      </c>
    </row>
    <row r="411" spans="1:54" s="5" customFormat="1" x14ac:dyDescent="0.25">
      <c r="A411" s="5" t="s">
        <v>477</v>
      </c>
      <c r="B411" s="67">
        <v>1920</v>
      </c>
      <c r="C411" s="67">
        <v>1921</v>
      </c>
      <c r="D411" s="67">
        <v>1922</v>
      </c>
      <c r="E411" s="67">
        <v>1923</v>
      </c>
      <c r="F411" s="67">
        <v>1924</v>
      </c>
      <c r="G411" s="67">
        <v>1925</v>
      </c>
      <c r="H411" s="67">
        <v>1926</v>
      </c>
      <c r="I411" s="67">
        <v>1927</v>
      </c>
      <c r="J411" s="67">
        <v>1928</v>
      </c>
      <c r="K411" s="67">
        <v>1929</v>
      </c>
      <c r="L411" s="67">
        <v>1930</v>
      </c>
      <c r="M411" s="67">
        <v>1931</v>
      </c>
      <c r="N411" s="67">
        <v>1932</v>
      </c>
      <c r="O411" s="67">
        <v>1933</v>
      </c>
      <c r="P411" s="67">
        <v>1934</v>
      </c>
      <c r="Q411" s="67">
        <v>1935</v>
      </c>
      <c r="R411" s="67">
        <v>1936</v>
      </c>
      <c r="S411" s="67">
        <v>1937</v>
      </c>
      <c r="T411" s="67">
        <v>1938</v>
      </c>
      <c r="U411" s="67">
        <v>1939</v>
      </c>
      <c r="V411" s="67">
        <v>1940</v>
      </c>
      <c r="W411" s="67">
        <v>1941</v>
      </c>
      <c r="X411" s="67">
        <v>1942</v>
      </c>
      <c r="Y411" s="67">
        <v>1943</v>
      </c>
      <c r="Z411" s="67">
        <v>1944</v>
      </c>
      <c r="AA411" s="67">
        <v>1945</v>
      </c>
      <c r="AB411" s="67">
        <v>1946</v>
      </c>
      <c r="AC411" s="67">
        <v>1947</v>
      </c>
      <c r="AD411" s="67">
        <v>1948</v>
      </c>
      <c r="AE411" s="67">
        <v>1949</v>
      </c>
      <c r="AF411" s="67">
        <v>1950</v>
      </c>
      <c r="AG411" s="67">
        <v>1951</v>
      </c>
      <c r="AH411" s="67">
        <v>1952</v>
      </c>
      <c r="AI411" s="67">
        <v>1953</v>
      </c>
      <c r="AJ411" s="67">
        <v>1954</v>
      </c>
      <c r="AK411" s="67">
        <v>1955</v>
      </c>
      <c r="AL411" s="67">
        <v>1956</v>
      </c>
      <c r="AM411" s="67">
        <v>1957</v>
      </c>
      <c r="AN411" s="67">
        <v>1958</v>
      </c>
      <c r="AO411" s="67">
        <v>1959</v>
      </c>
      <c r="AP411" s="67">
        <v>1960</v>
      </c>
      <c r="AQ411" s="67">
        <v>1961</v>
      </c>
      <c r="AR411" s="67">
        <v>1962</v>
      </c>
      <c r="AS411" s="67">
        <v>1963</v>
      </c>
      <c r="AT411" s="67">
        <v>1964</v>
      </c>
      <c r="AU411" s="67">
        <v>1965</v>
      </c>
      <c r="AV411" s="67">
        <v>1966</v>
      </c>
      <c r="AW411" s="67">
        <v>1967</v>
      </c>
      <c r="AX411" s="67">
        <v>1968</v>
      </c>
      <c r="AY411" s="67">
        <v>1969</v>
      </c>
      <c r="AZ411" s="67">
        <v>1970</v>
      </c>
      <c r="BA411" s="67">
        <v>1971</v>
      </c>
      <c r="BB411" s="67">
        <v>1972</v>
      </c>
    </row>
    <row r="412" spans="1:54" s="5" customFormat="1" x14ac:dyDescent="0.25">
      <c r="A412" s="5" t="s">
        <v>419</v>
      </c>
      <c r="B412" s="6"/>
      <c r="C412" s="6">
        <v>0</v>
      </c>
      <c r="D412" s="6">
        <v>2269905.4249999998</v>
      </c>
      <c r="E412" s="6">
        <v>2050232.1645833333</v>
      </c>
      <c r="F412" s="6">
        <v>1474536.8499999999</v>
      </c>
      <c r="G412" s="6">
        <v>2096207.84375</v>
      </c>
      <c r="H412" s="6">
        <v>3472221.7875000001</v>
      </c>
      <c r="I412" s="6">
        <v>3174512.0916666668</v>
      </c>
      <c r="J412" s="6">
        <v>3151126.104166667</v>
      </c>
      <c r="K412" s="6">
        <v>2992835.1062500002</v>
      </c>
      <c r="L412" s="6">
        <v>3095240.8683750001</v>
      </c>
      <c r="M412" s="6">
        <v>2184343.2777499999</v>
      </c>
      <c r="N412" s="6">
        <v>1542785.8271250001</v>
      </c>
      <c r="O412" s="6">
        <v>1246803.3956666668</v>
      </c>
      <c r="P412" s="6">
        <v>1332668.749875</v>
      </c>
      <c r="Q412" s="6">
        <v>1284754.7958333334</v>
      </c>
      <c r="R412" s="6">
        <v>1722591.1791666667</v>
      </c>
      <c r="S412" s="6">
        <v>2251627.270833333</v>
      </c>
      <c r="T412" s="6">
        <v>3107605.7208333332</v>
      </c>
      <c r="U412" s="6">
        <v>3617975.520833333</v>
      </c>
      <c r="V412" s="6">
        <v>3560326.6625000001</v>
      </c>
      <c r="W412" s="6">
        <v>4145784.7124999999</v>
      </c>
      <c r="X412" s="6">
        <v>5647518.0791666666</v>
      </c>
      <c r="Y412" s="6">
        <v>11616241.408333335</v>
      </c>
      <c r="Z412" s="6">
        <v>18789100.820833333</v>
      </c>
      <c r="AA412" s="6">
        <v>24362333.745833337</v>
      </c>
      <c r="AB412" s="6">
        <v>27826190.695833329</v>
      </c>
      <c r="AC412" s="6">
        <v>23516330.241666663</v>
      </c>
      <c r="AD412" s="6">
        <v>24294566.720833331</v>
      </c>
      <c r="AE412" s="6">
        <v>23207082.737499997</v>
      </c>
      <c r="AF412" s="6">
        <v>26729164.458333332</v>
      </c>
      <c r="AG412" s="6">
        <v>29956508.600000001</v>
      </c>
      <c r="AH412" s="6">
        <v>39923001.845833331</v>
      </c>
      <c r="AI412" s="6">
        <v>46528053.5625</v>
      </c>
      <c r="AJ412" s="6">
        <v>50313928.5</v>
      </c>
      <c r="AK412" s="6">
        <v>57568947.799999997</v>
      </c>
      <c r="AL412" s="6">
        <v>61763670.483333334</v>
      </c>
      <c r="AM412" s="6">
        <v>61131706.300000004</v>
      </c>
      <c r="AN412" s="6">
        <v>57996643.0625</v>
      </c>
      <c r="AO412" s="6">
        <v>57612809.958333336</v>
      </c>
      <c r="AP412" s="6">
        <v>55508993.895833328</v>
      </c>
      <c r="AQ412" s="6">
        <v>54957554.854166664</v>
      </c>
      <c r="AR412" s="6">
        <v>56233044.841666661</v>
      </c>
      <c r="AS412" s="6">
        <v>56366207.604000002</v>
      </c>
      <c r="AT412" s="6">
        <v>59792410.649499997</v>
      </c>
      <c r="AU412" s="6">
        <v>59457752.223000005</v>
      </c>
      <c r="AV412" s="6">
        <v>46048947.937000006</v>
      </c>
      <c r="AW412" s="6">
        <v>45320038.125</v>
      </c>
      <c r="AX412" s="6">
        <v>21574070.149999999</v>
      </c>
      <c r="AY412" s="6">
        <v>13556957.3265</v>
      </c>
      <c r="AZ412" s="6">
        <v>5286299.7530000005</v>
      </c>
      <c r="BA412" s="6">
        <v>2612037.7395000001</v>
      </c>
      <c r="BB412" s="6">
        <v>1439065.084</v>
      </c>
    </row>
    <row r="413" spans="1:54" s="5" customFormat="1" x14ac:dyDescent="0.25">
      <c r="A413" s="5" t="s">
        <v>421</v>
      </c>
      <c r="B413" s="6"/>
      <c r="C413" s="6">
        <v>0</v>
      </c>
      <c r="D413" s="6">
        <v>0</v>
      </c>
      <c r="E413" s="6">
        <v>0</v>
      </c>
      <c r="F413" s="6">
        <v>0</v>
      </c>
      <c r="G413" s="6">
        <v>0</v>
      </c>
      <c r="H413" s="6">
        <v>0</v>
      </c>
      <c r="I413" s="6">
        <v>0</v>
      </c>
      <c r="J413" s="6">
        <v>0</v>
      </c>
      <c r="K413" s="6">
        <v>0</v>
      </c>
      <c r="L413" s="6">
        <v>0</v>
      </c>
      <c r="M413" s="6">
        <v>141000</v>
      </c>
      <c r="N413" s="6">
        <v>238000</v>
      </c>
      <c r="O413" s="6">
        <v>0</v>
      </c>
      <c r="P413" s="6">
        <v>0</v>
      </c>
      <c r="Q413" s="6"/>
      <c r="R413" s="6"/>
      <c r="S413" s="6"/>
      <c r="T413" s="6"/>
      <c r="U413" s="6"/>
      <c r="V413" s="6"/>
      <c r="W413" s="6"/>
      <c r="X413" s="6"/>
      <c r="Y413" s="6"/>
      <c r="Z413" s="6"/>
      <c r="AA413" s="6">
        <v>0</v>
      </c>
      <c r="AB413" s="6">
        <v>0</v>
      </c>
      <c r="AC413" s="6">
        <v>65212</v>
      </c>
      <c r="AD413" s="6">
        <v>59646.15</v>
      </c>
      <c r="AE413" s="6">
        <v>14470</v>
      </c>
      <c r="AF413" s="6">
        <v>0</v>
      </c>
      <c r="AG413" s="6">
        <v>44250</v>
      </c>
      <c r="AH413" s="6">
        <v>61119.75</v>
      </c>
      <c r="AI413" s="6">
        <v>4750</v>
      </c>
      <c r="AJ413" s="6">
        <v>0</v>
      </c>
      <c r="AK413" s="6">
        <v>0</v>
      </c>
      <c r="AL413" s="6">
        <v>0</v>
      </c>
      <c r="AM413" s="6">
        <v>0</v>
      </c>
      <c r="AN413" s="6">
        <v>0</v>
      </c>
      <c r="AO413" s="6">
        <v>0</v>
      </c>
      <c r="AP413" s="6">
        <v>0</v>
      </c>
      <c r="AQ413" s="6">
        <v>0</v>
      </c>
      <c r="AR413" s="6">
        <v>0</v>
      </c>
      <c r="AS413" s="6">
        <v>0</v>
      </c>
      <c r="AT413" s="6">
        <v>0</v>
      </c>
      <c r="AU413" s="6">
        <v>0</v>
      </c>
      <c r="AV413" s="6">
        <v>0</v>
      </c>
      <c r="AW413" s="6">
        <v>0</v>
      </c>
      <c r="AX413" s="6">
        <v>0</v>
      </c>
      <c r="AY413" s="6">
        <v>0</v>
      </c>
      <c r="AZ413" s="6">
        <v>0</v>
      </c>
      <c r="BA413" s="6">
        <v>0</v>
      </c>
      <c r="BB413" s="6">
        <v>0</v>
      </c>
    </row>
    <row r="414" spans="1:54" s="5" customFormat="1" x14ac:dyDescent="0.25">
      <c r="A414" s="5" t="s">
        <v>422</v>
      </c>
      <c r="B414" s="6"/>
      <c r="C414" s="6">
        <v>74000</v>
      </c>
      <c r="D414" s="6">
        <v>1067991</v>
      </c>
      <c r="E414" s="6">
        <v>1355664.6</v>
      </c>
      <c r="F414" s="6">
        <v>1140393</v>
      </c>
      <c r="G414" s="6">
        <v>1232169</v>
      </c>
      <c r="H414" s="6">
        <v>1386567.75</v>
      </c>
      <c r="I414" s="6">
        <v>1683382.25</v>
      </c>
      <c r="J414" s="6">
        <v>2009553</v>
      </c>
      <c r="K414" s="6">
        <v>1507795</v>
      </c>
      <c r="L414" s="6">
        <v>1391122.5</v>
      </c>
      <c r="M414" s="6">
        <v>1572016.5</v>
      </c>
      <c r="N414" s="6">
        <v>1453297</v>
      </c>
      <c r="O414" s="6">
        <v>1319170.75</v>
      </c>
      <c r="P414" s="6">
        <v>1473740.25</v>
      </c>
      <c r="Q414" s="6">
        <v>1565293.75</v>
      </c>
      <c r="R414" s="6">
        <v>1416777.25</v>
      </c>
      <c r="S414" s="6">
        <v>1935021.75</v>
      </c>
      <c r="T414" s="6">
        <v>2163245</v>
      </c>
      <c r="U414" s="6">
        <v>2700354</v>
      </c>
      <c r="V414" s="6">
        <v>3058177.5</v>
      </c>
      <c r="W414" s="6">
        <v>3436802.5</v>
      </c>
      <c r="X414" s="6">
        <v>4297010</v>
      </c>
      <c r="Y414" s="6">
        <v>9258447.625</v>
      </c>
      <c r="Z414" s="6">
        <v>15290699.5</v>
      </c>
      <c r="AA414" s="6">
        <v>18246806.600000001</v>
      </c>
      <c r="AB414" s="6">
        <v>21067230.850000001</v>
      </c>
      <c r="AC414" s="6">
        <v>17317029.924999997</v>
      </c>
      <c r="AD414" s="6">
        <v>17028922.774999999</v>
      </c>
      <c r="AE414" s="6">
        <v>16584750.050000001</v>
      </c>
      <c r="AF414" s="6">
        <v>18864485</v>
      </c>
      <c r="AG414" s="6">
        <v>20634836.324999999</v>
      </c>
      <c r="AH414" s="6">
        <v>28429948.699999999</v>
      </c>
      <c r="AI414" s="6">
        <v>35569339.450000003</v>
      </c>
      <c r="AJ414" s="6">
        <v>37258891.899999999</v>
      </c>
      <c r="AK414" s="6">
        <v>41830731.899999999</v>
      </c>
      <c r="AL414" s="6">
        <v>49082476.049999997</v>
      </c>
      <c r="AM414" s="6">
        <v>49475667.200000003</v>
      </c>
      <c r="AN414" s="6">
        <v>50119464.100000001</v>
      </c>
      <c r="AO414" s="6">
        <v>48705830.200000003</v>
      </c>
      <c r="AP414" s="6">
        <v>47758684</v>
      </c>
      <c r="AQ414" s="6">
        <v>51051289.649999999</v>
      </c>
      <c r="AR414" s="6">
        <v>50452834.600000001</v>
      </c>
      <c r="AS414" s="6">
        <v>50220181.700000003</v>
      </c>
      <c r="AT414" s="6">
        <v>57085724.75</v>
      </c>
      <c r="AU414" s="6">
        <v>59781258</v>
      </c>
      <c r="AV414" s="6">
        <v>52593119.100000001</v>
      </c>
      <c r="AW414" s="6">
        <v>47295104.600000001</v>
      </c>
      <c r="AX414" s="6">
        <v>6748069.5499999998</v>
      </c>
      <c r="AY414" s="6">
        <v>3959677.9284999999</v>
      </c>
      <c r="AZ414" s="6">
        <v>1689845.05</v>
      </c>
      <c r="BA414" s="6">
        <v>1591901.8</v>
      </c>
      <c r="BB414" s="6">
        <v>1552952.8</v>
      </c>
    </row>
    <row r="415" spans="1:54" s="5" customFormat="1" x14ac:dyDescent="0.25">
      <c r="A415" s="5" t="s">
        <v>423</v>
      </c>
      <c r="B415" s="6"/>
      <c r="C415" s="6">
        <v>0</v>
      </c>
      <c r="D415" s="6">
        <v>5200</v>
      </c>
      <c r="E415" s="6">
        <v>955604.32500000007</v>
      </c>
      <c r="F415" s="6">
        <v>1866280.7</v>
      </c>
      <c r="G415" s="6">
        <v>2956241.9249999998</v>
      </c>
      <c r="H415" s="6">
        <v>4220275.4000000004</v>
      </c>
      <c r="I415" s="6">
        <v>3617151.7</v>
      </c>
      <c r="J415" s="6">
        <v>3245509.5</v>
      </c>
      <c r="K415" s="6">
        <v>3535246.0249999999</v>
      </c>
      <c r="L415" s="6">
        <v>3682814.5734999999</v>
      </c>
      <c r="M415" s="6">
        <v>3092388.611</v>
      </c>
      <c r="N415" s="6">
        <v>2539977.3585000001</v>
      </c>
      <c r="O415" s="6">
        <v>2250000.5660000001</v>
      </c>
      <c r="P415" s="6">
        <v>2348693.1995000001</v>
      </c>
      <c r="Q415" s="6">
        <v>2586374.3624999998</v>
      </c>
      <c r="R415" s="6">
        <v>2849136.85</v>
      </c>
      <c r="S415" s="6">
        <v>3172103.8791666664</v>
      </c>
      <c r="T415" s="6">
        <v>3842685.083333333</v>
      </c>
      <c r="U415" s="6">
        <v>3800023.0375000001</v>
      </c>
      <c r="V415" s="6">
        <v>3441598.7374999998</v>
      </c>
      <c r="W415" s="6">
        <v>3490400.2875000001</v>
      </c>
      <c r="X415" s="6">
        <v>3926666.2749999999</v>
      </c>
      <c r="Y415" s="6">
        <v>4796926.979166667</v>
      </c>
      <c r="Z415" s="6">
        <v>5827818.729166667</v>
      </c>
      <c r="AA415" s="6">
        <v>6581156.1708333334</v>
      </c>
      <c r="AB415" s="6">
        <v>7310849.6333333338</v>
      </c>
      <c r="AC415" s="6">
        <v>7231287.7583333338</v>
      </c>
      <c r="AD415" s="6">
        <v>7340520.4833333334</v>
      </c>
      <c r="AE415" s="6">
        <v>7094233.5708333338</v>
      </c>
      <c r="AF415" s="6">
        <v>8374089.333333334</v>
      </c>
      <c r="AG415" s="6">
        <v>8942693.4750000015</v>
      </c>
      <c r="AH415" s="6">
        <v>10957027.183333334</v>
      </c>
      <c r="AI415" s="6">
        <v>12779442.600000001</v>
      </c>
      <c r="AJ415" s="6">
        <v>11342884.458333334</v>
      </c>
      <c r="AK415" s="6">
        <v>11503155.370833334</v>
      </c>
      <c r="AL415" s="6">
        <v>11329977.608333332</v>
      </c>
      <c r="AM415" s="6">
        <v>11248086.174999999</v>
      </c>
      <c r="AN415" s="6">
        <v>10570486.516666666</v>
      </c>
      <c r="AO415" s="6">
        <v>9946707.3916666675</v>
      </c>
      <c r="AP415" s="6">
        <v>9498668.3833333328</v>
      </c>
      <c r="AQ415" s="6">
        <v>9386448.8833333328</v>
      </c>
      <c r="AR415" s="6">
        <v>8720012.645833334</v>
      </c>
      <c r="AS415" s="6">
        <v>8273764.2790000001</v>
      </c>
      <c r="AT415" s="6">
        <v>8438387.2404999994</v>
      </c>
      <c r="AU415" s="6">
        <v>8530035.6905000005</v>
      </c>
      <c r="AV415" s="6">
        <v>8325661.0154999997</v>
      </c>
      <c r="AW415" s="6">
        <v>8358965.9280000003</v>
      </c>
      <c r="AX415" s="6">
        <v>5406982.1740000006</v>
      </c>
      <c r="AY415" s="6">
        <v>1890197.3</v>
      </c>
      <c r="AZ415" s="6">
        <v>2902074.821</v>
      </c>
      <c r="BA415" s="6">
        <v>2713516.4560000002</v>
      </c>
      <c r="BB415" s="6">
        <v>2675080.1085000001</v>
      </c>
    </row>
    <row r="416" spans="1:54" s="5" customFormat="1" x14ac:dyDescent="0.25">
      <c r="A416" s="5" t="s">
        <v>426</v>
      </c>
      <c r="B416" s="6"/>
      <c r="C416" s="6">
        <v>0</v>
      </c>
      <c r="D416" s="6">
        <v>0</v>
      </c>
      <c r="E416" s="6">
        <v>0</v>
      </c>
      <c r="F416" s="6">
        <v>0</v>
      </c>
      <c r="G416" s="6">
        <v>0</v>
      </c>
      <c r="H416" s="6">
        <v>0</v>
      </c>
      <c r="I416" s="6">
        <v>0</v>
      </c>
      <c r="J416" s="6">
        <v>0</v>
      </c>
      <c r="K416" s="6">
        <v>0</v>
      </c>
      <c r="L416" s="6">
        <v>0</v>
      </c>
      <c r="M416" s="6">
        <v>0</v>
      </c>
      <c r="N416" s="6">
        <v>0</v>
      </c>
      <c r="O416" s="6">
        <v>0</v>
      </c>
      <c r="P416" s="6">
        <v>0</v>
      </c>
      <c r="Q416" s="6"/>
      <c r="R416" s="6"/>
      <c r="S416" s="6"/>
      <c r="T416" s="6"/>
      <c r="U416" s="6"/>
      <c r="V416" s="6"/>
      <c r="W416" s="6"/>
      <c r="X416" s="6"/>
      <c r="Y416" s="6"/>
      <c r="Z416" s="6"/>
      <c r="AA416" s="6">
        <v>0</v>
      </c>
      <c r="AB416" s="6">
        <v>0</v>
      </c>
      <c r="AC416" s="6">
        <v>63399</v>
      </c>
      <c r="AD416" s="6">
        <v>700000</v>
      </c>
      <c r="AE416" s="6">
        <v>0</v>
      </c>
      <c r="AF416" s="6">
        <v>0</v>
      </c>
      <c r="AG416" s="6">
        <v>0</v>
      </c>
      <c r="AH416" s="6">
        <v>0</v>
      </c>
      <c r="AI416" s="6">
        <v>0</v>
      </c>
      <c r="AJ416" s="6">
        <v>0</v>
      </c>
      <c r="AK416" s="6">
        <v>0</v>
      </c>
      <c r="AL416" s="6">
        <v>0</v>
      </c>
      <c r="AM416" s="6">
        <v>0</v>
      </c>
      <c r="AN416" s="6">
        <v>0</v>
      </c>
      <c r="AO416" s="6">
        <v>0</v>
      </c>
      <c r="AP416" s="6">
        <v>0</v>
      </c>
      <c r="AQ416" s="6">
        <v>0</v>
      </c>
      <c r="AR416" s="6">
        <v>0</v>
      </c>
      <c r="AS416" s="6">
        <v>0</v>
      </c>
      <c r="AT416" s="6">
        <v>1334663</v>
      </c>
      <c r="AU416" s="6">
        <v>979352</v>
      </c>
      <c r="AV416" s="6">
        <v>865984.1</v>
      </c>
      <c r="AW416" s="6">
        <v>622942.625</v>
      </c>
      <c r="AX416" s="6">
        <v>0</v>
      </c>
      <c r="AY416" s="6">
        <v>0</v>
      </c>
      <c r="AZ416" s="6">
        <v>0</v>
      </c>
      <c r="BA416" s="6">
        <v>0</v>
      </c>
      <c r="BB416" s="6">
        <v>0</v>
      </c>
    </row>
    <row r="417" spans="1:63" s="5" customFormat="1" x14ac:dyDescent="0.25">
      <c r="A417" s="5" t="s">
        <v>427</v>
      </c>
      <c r="B417" s="6"/>
      <c r="C417" s="6">
        <v>0</v>
      </c>
      <c r="D417" s="6">
        <v>52174.525000000001</v>
      </c>
      <c r="E417" s="6">
        <v>65000</v>
      </c>
      <c r="F417" s="6">
        <v>0</v>
      </c>
      <c r="G417" s="6">
        <v>0</v>
      </c>
      <c r="H417" s="6">
        <v>0</v>
      </c>
      <c r="I417" s="6">
        <v>0</v>
      </c>
      <c r="J417" s="6">
        <v>20000</v>
      </c>
      <c r="K417" s="6">
        <v>0</v>
      </c>
      <c r="L417" s="6">
        <v>0</v>
      </c>
      <c r="M417" s="6">
        <v>0</v>
      </c>
      <c r="N417" s="6">
        <v>0</v>
      </c>
      <c r="O417" s="6">
        <v>0</v>
      </c>
      <c r="P417" s="6">
        <v>0</v>
      </c>
      <c r="Q417" s="6"/>
      <c r="R417" s="6"/>
      <c r="S417" s="6"/>
      <c r="T417" s="6"/>
      <c r="U417" s="6"/>
      <c r="V417" s="6"/>
      <c r="W417" s="6"/>
      <c r="X417" s="6"/>
      <c r="Y417" s="6"/>
      <c r="Z417" s="6"/>
      <c r="AA417" s="6">
        <v>-443500</v>
      </c>
      <c r="AB417" s="6">
        <v>-508400</v>
      </c>
      <c r="AC417" s="6">
        <v>-1156300</v>
      </c>
      <c r="AD417" s="6">
        <v>-1053400</v>
      </c>
      <c r="AE417" s="6">
        <v>-1247000</v>
      </c>
      <c r="AF417" s="6">
        <v>-1343100</v>
      </c>
      <c r="AG417" s="6">
        <v>-1901500</v>
      </c>
      <c r="AH417" s="6">
        <v>-2313000</v>
      </c>
      <c r="AI417" s="6">
        <v>-2406000</v>
      </c>
      <c r="AJ417" s="6">
        <v>-1982000</v>
      </c>
      <c r="AK417" s="6">
        <v>-1737000</v>
      </c>
      <c r="AL417" s="6">
        <v>-2519000</v>
      </c>
      <c r="AM417" s="6">
        <v>-2057000</v>
      </c>
      <c r="AN417" s="6">
        <v>-1815000</v>
      </c>
      <c r="AO417" s="6">
        <v>0</v>
      </c>
      <c r="AP417" s="6">
        <v>0</v>
      </c>
      <c r="AQ417" s="6">
        <v>0</v>
      </c>
      <c r="AR417" s="6">
        <v>0</v>
      </c>
      <c r="AS417" s="6">
        <v>0</v>
      </c>
      <c r="AT417" s="6">
        <v>0</v>
      </c>
      <c r="AU417" s="6">
        <v>0</v>
      </c>
      <c r="AV417" s="6">
        <v>0</v>
      </c>
      <c r="AW417" s="6">
        <v>0</v>
      </c>
      <c r="AX417" s="6">
        <v>0</v>
      </c>
      <c r="AY417" s="6">
        <v>0</v>
      </c>
      <c r="AZ417" s="6">
        <v>0</v>
      </c>
      <c r="BA417" s="6">
        <v>0</v>
      </c>
      <c r="BB417" s="6">
        <v>0</v>
      </c>
    </row>
    <row r="419" spans="1:63" x14ac:dyDescent="0.25">
      <c r="A419" s="44" t="s">
        <v>428</v>
      </c>
      <c r="C419" s="45">
        <f>(C412-C413)/(C414+C415+C416+C417)</f>
        <v>0</v>
      </c>
      <c r="D419" s="45">
        <f t="shared" ref="D419:AU419" si="21">(D412-D413)/(D414+D415+D416+D417)</f>
        <v>2.0170383529387039</v>
      </c>
      <c r="E419" s="45">
        <f t="shared" si="21"/>
        <v>0.86279467067614546</v>
      </c>
      <c r="F419" s="45">
        <f t="shared" si="21"/>
        <v>0.49042130843795911</v>
      </c>
      <c r="G419" s="45">
        <f t="shared" si="21"/>
        <v>0.50047807659894306</v>
      </c>
      <c r="H419" s="45">
        <f t="shared" si="21"/>
        <v>0.61928284680123424</v>
      </c>
      <c r="I419" s="45">
        <f t="shared" si="21"/>
        <v>0.59890420882346518</v>
      </c>
      <c r="J419" s="45">
        <f t="shared" si="21"/>
        <v>0.5973627998088491</v>
      </c>
      <c r="K419" s="45">
        <f t="shared" si="21"/>
        <v>0.59345840960117913</v>
      </c>
      <c r="L419" s="45">
        <f t="shared" si="21"/>
        <v>0.6100274448693358</v>
      </c>
      <c r="M419" s="45">
        <f t="shared" si="21"/>
        <v>0.4380715716418398</v>
      </c>
      <c r="N419" s="45">
        <f t="shared" si="21"/>
        <v>0.32674585064451189</v>
      </c>
      <c r="O419" s="45">
        <f t="shared" si="21"/>
        <v>0.34932573566235248</v>
      </c>
      <c r="P419" s="45">
        <f t="shared" si="21"/>
        <v>0.34864406862317565</v>
      </c>
      <c r="Q419" s="45">
        <f t="shared" si="21"/>
        <v>0.30945508191397691</v>
      </c>
      <c r="R419" s="45">
        <f t="shared" si="21"/>
        <v>0.4038035316197921</v>
      </c>
      <c r="S419" s="45">
        <f t="shared" si="21"/>
        <v>0.44087955423973635</v>
      </c>
      <c r="T419" s="45">
        <f t="shared" si="21"/>
        <v>0.51742289332622238</v>
      </c>
      <c r="U419" s="45">
        <f t="shared" si="21"/>
        <v>0.55657933377734992</v>
      </c>
      <c r="V419" s="45">
        <f t="shared" si="21"/>
        <v>0.5477614201484271</v>
      </c>
      <c r="W419" s="45">
        <f t="shared" si="21"/>
        <v>0.5984789011779742</v>
      </c>
      <c r="X419" s="45">
        <f t="shared" si="21"/>
        <v>0.68673886110219806</v>
      </c>
      <c r="Y419" s="45">
        <f t="shared" si="21"/>
        <v>0.82646259779442233</v>
      </c>
      <c r="Z419" s="45">
        <f t="shared" si="21"/>
        <v>0.88969787638243536</v>
      </c>
      <c r="AA419" s="45">
        <f t="shared" si="21"/>
        <v>0.99909249487233043</v>
      </c>
      <c r="AB419" s="45">
        <f t="shared" si="21"/>
        <v>0.99843953045941758</v>
      </c>
      <c r="AC419" s="45">
        <f t="shared" si="21"/>
        <v>0.99981673991450681</v>
      </c>
      <c r="AD419" s="45">
        <f t="shared" si="21"/>
        <v>1.0091137957300294</v>
      </c>
      <c r="AE419" s="45">
        <f t="shared" si="21"/>
        <v>1.0339082414432685</v>
      </c>
      <c r="AF419" s="45">
        <f t="shared" si="21"/>
        <v>1.0321944334468842</v>
      </c>
      <c r="AG419" s="45">
        <f t="shared" si="21"/>
        <v>1.0808002020578833</v>
      </c>
      <c r="AH419" s="45">
        <f t="shared" si="21"/>
        <v>1.0751984686312888</v>
      </c>
      <c r="AI419" s="45">
        <f t="shared" si="21"/>
        <v>1.0126357500916729</v>
      </c>
      <c r="AJ419" s="45">
        <f t="shared" si="21"/>
        <v>1.0792400228021757</v>
      </c>
      <c r="AK419" s="45">
        <f t="shared" si="21"/>
        <v>1.1157445893551519</v>
      </c>
      <c r="AL419" s="45">
        <f t="shared" si="21"/>
        <v>1.0668506813886187</v>
      </c>
      <c r="AM419" s="45">
        <f t="shared" si="21"/>
        <v>1.0420161809405735</v>
      </c>
      <c r="AN419" s="45">
        <f t="shared" si="21"/>
        <v>0.98508181246918902</v>
      </c>
      <c r="AO419" s="45">
        <f t="shared" si="21"/>
        <v>0.98227310060185602</v>
      </c>
      <c r="AP419" s="45">
        <f t="shared" si="21"/>
        <v>0.9694649086147944</v>
      </c>
      <c r="AQ419" s="45">
        <f t="shared" si="21"/>
        <v>0.90932513670834703</v>
      </c>
      <c r="AR419" s="45">
        <f t="shared" si="21"/>
        <v>0.95031838856843787</v>
      </c>
      <c r="AS419" s="45">
        <f t="shared" si="21"/>
        <v>0.96362463944962984</v>
      </c>
      <c r="AT419" s="45">
        <f t="shared" si="21"/>
        <v>0.89430909641996781</v>
      </c>
      <c r="AU419" s="45">
        <f t="shared" si="21"/>
        <v>0.85809205023978974</v>
      </c>
    </row>
    <row r="421" spans="1:63" x14ac:dyDescent="0.25">
      <c r="A421" s="41" t="s">
        <v>576</v>
      </c>
    </row>
    <row r="422" spans="1:63" x14ac:dyDescent="0.25">
      <c r="A422" s="75" t="s">
        <v>577</v>
      </c>
      <c r="B422" s="90">
        <v>1913</v>
      </c>
      <c r="C422" s="90">
        <v>1914</v>
      </c>
      <c r="D422" s="90">
        <v>1915</v>
      </c>
      <c r="E422" s="90">
        <v>1916</v>
      </c>
      <c r="F422" s="90">
        <v>1917</v>
      </c>
      <c r="G422" s="90">
        <v>1918</v>
      </c>
      <c r="H422" s="90">
        <v>1919</v>
      </c>
      <c r="I422" s="90">
        <v>1920</v>
      </c>
      <c r="J422" s="90">
        <v>1921</v>
      </c>
      <c r="K422" s="90">
        <v>1922</v>
      </c>
      <c r="L422" s="90">
        <v>1923</v>
      </c>
      <c r="M422" s="90">
        <v>1924</v>
      </c>
      <c r="N422" s="90">
        <v>1925</v>
      </c>
      <c r="O422" s="90">
        <v>1926</v>
      </c>
      <c r="P422" s="90">
        <v>1927</v>
      </c>
      <c r="Q422" s="90">
        <v>1928</v>
      </c>
      <c r="R422" s="90">
        <v>1929</v>
      </c>
      <c r="S422" s="90">
        <v>1930</v>
      </c>
      <c r="T422" s="90">
        <v>1931</v>
      </c>
      <c r="U422" s="90">
        <v>1932</v>
      </c>
      <c r="V422" s="90">
        <v>1933</v>
      </c>
      <c r="W422" s="90">
        <v>1934</v>
      </c>
      <c r="X422" s="90">
        <v>1935</v>
      </c>
      <c r="Y422" s="90">
        <v>1936</v>
      </c>
      <c r="Z422" s="90">
        <v>1937</v>
      </c>
      <c r="AA422" s="90">
        <v>1938</v>
      </c>
      <c r="AB422" s="90">
        <v>1939</v>
      </c>
      <c r="AC422" s="90">
        <v>1940</v>
      </c>
      <c r="AD422" s="90">
        <v>1941</v>
      </c>
      <c r="AE422" s="90">
        <v>1942</v>
      </c>
      <c r="AF422" s="90">
        <v>1943</v>
      </c>
      <c r="AG422" s="90">
        <v>1944</v>
      </c>
      <c r="AH422" s="90">
        <v>1945</v>
      </c>
      <c r="AI422" s="90">
        <v>1946</v>
      </c>
      <c r="AJ422" s="90">
        <v>1947</v>
      </c>
      <c r="AK422" s="90">
        <v>1948</v>
      </c>
      <c r="AL422" s="90">
        <v>1949</v>
      </c>
      <c r="AM422" s="90">
        <v>1950</v>
      </c>
      <c r="AN422" s="90">
        <v>1951</v>
      </c>
      <c r="AO422" s="90">
        <v>1952</v>
      </c>
      <c r="AP422" s="90">
        <v>1953</v>
      </c>
      <c r="AQ422" s="90">
        <v>1954</v>
      </c>
      <c r="AR422" s="90">
        <v>1955</v>
      </c>
      <c r="AS422" s="90">
        <v>1956</v>
      </c>
      <c r="AT422" s="90">
        <v>1957</v>
      </c>
      <c r="AU422" s="90">
        <v>1958</v>
      </c>
      <c r="AV422" s="90">
        <v>1959</v>
      </c>
      <c r="AW422" s="90">
        <v>1960</v>
      </c>
      <c r="AX422" s="90">
        <v>1961</v>
      </c>
      <c r="AY422" s="90">
        <v>1962</v>
      </c>
      <c r="AZ422" s="90">
        <v>1963</v>
      </c>
      <c r="BA422" s="90">
        <v>1964</v>
      </c>
      <c r="BB422" s="90">
        <v>1965</v>
      </c>
      <c r="BC422" s="90">
        <v>1966</v>
      </c>
      <c r="BD422" s="90">
        <v>1967</v>
      </c>
      <c r="BE422" s="90">
        <v>1968</v>
      </c>
      <c r="BF422" s="85">
        <v>1969</v>
      </c>
      <c r="BG422" s="85">
        <v>1970</v>
      </c>
      <c r="BH422" s="85">
        <v>1971</v>
      </c>
      <c r="BI422" s="85">
        <v>1972</v>
      </c>
      <c r="BJ422" s="85">
        <v>1973</v>
      </c>
      <c r="BK422" s="85"/>
    </row>
    <row r="423" spans="1:63" x14ac:dyDescent="0.25">
      <c r="A423" s="75"/>
      <c r="B423" s="85"/>
      <c r="C423" s="85"/>
      <c r="D423" s="85"/>
      <c r="E423" s="85"/>
      <c r="F423" s="85"/>
      <c r="G423" s="85"/>
      <c r="H423" s="85"/>
      <c r="I423" s="85"/>
      <c r="J423" s="85"/>
      <c r="K423" s="85"/>
      <c r="L423" s="85"/>
      <c r="M423" s="85"/>
      <c r="N423" s="85"/>
      <c r="O423" s="85"/>
      <c r="P423" s="85"/>
      <c r="Q423" s="85"/>
      <c r="R423" s="85"/>
      <c r="S423" s="85"/>
      <c r="T423" s="85"/>
      <c r="U423" s="85"/>
      <c r="V423" s="85"/>
      <c r="W423" s="85"/>
      <c r="X423" s="85"/>
      <c r="Y423" s="85"/>
      <c r="Z423" s="85"/>
      <c r="AA423" s="85"/>
      <c r="AB423" s="85"/>
      <c r="AC423" s="85"/>
      <c r="AD423" s="85"/>
      <c r="AE423" s="85"/>
      <c r="AF423" s="85"/>
      <c r="AG423" s="85"/>
      <c r="AH423" s="85"/>
      <c r="AI423" s="85"/>
      <c r="AJ423" s="85"/>
      <c r="AK423" s="85"/>
      <c r="AL423" s="85"/>
      <c r="AM423" s="85"/>
      <c r="AN423" s="85"/>
      <c r="AO423" s="85"/>
      <c r="AP423" s="85"/>
      <c r="AQ423" s="85"/>
      <c r="AR423" s="85"/>
      <c r="AS423" s="85"/>
      <c r="AT423" s="85"/>
      <c r="AU423" s="85"/>
      <c r="AV423" s="85"/>
      <c r="AW423" s="85"/>
      <c r="AX423" s="85"/>
      <c r="AY423" s="85"/>
      <c r="AZ423" s="85"/>
      <c r="BA423" s="85"/>
      <c r="BB423" s="85"/>
      <c r="BC423" s="85"/>
      <c r="BD423" s="85"/>
      <c r="BE423" s="85"/>
      <c r="BF423" s="85"/>
      <c r="BG423" s="85"/>
      <c r="BH423" s="85"/>
      <c r="BI423" s="85"/>
      <c r="BJ423" s="85"/>
      <c r="BK423" s="85"/>
    </row>
    <row r="424" spans="1:63" x14ac:dyDescent="0.25">
      <c r="A424" s="79" t="s">
        <v>497</v>
      </c>
      <c r="B424" s="116">
        <v>69821.060599999997</v>
      </c>
      <c r="C424" s="116">
        <v>1135694.3292</v>
      </c>
      <c r="D424" s="116">
        <v>912276.56839999999</v>
      </c>
      <c r="E424" s="116">
        <v>2242704.0466</v>
      </c>
      <c r="F424" s="116">
        <v>3580271.6211999999</v>
      </c>
      <c r="G424" s="116">
        <v>5676066.7411000002</v>
      </c>
      <c r="H424" s="116">
        <v>9899699.7913000006</v>
      </c>
      <c r="I424" s="116">
        <v>14638665.8792</v>
      </c>
      <c r="J424" s="116">
        <v>9186716.5035999995</v>
      </c>
      <c r="K424" s="116">
        <v>8978393.4048999995</v>
      </c>
      <c r="L424" s="116">
        <v>10279505.804199999</v>
      </c>
      <c r="M424" s="116">
        <v>10883375.199999999</v>
      </c>
      <c r="N424" s="116">
        <v>12761722.491699999</v>
      </c>
      <c r="O424" s="116">
        <v>12840424.487500001</v>
      </c>
      <c r="P424" s="116">
        <v>14823581.4375</v>
      </c>
      <c r="Q424" s="116">
        <v>15876587.0583</v>
      </c>
      <c r="R424" s="116">
        <v>15524856.7875</v>
      </c>
      <c r="S424" s="116">
        <v>14152138.1667</v>
      </c>
      <c r="T424" s="116">
        <v>10102694.970799999</v>
      </c>
      <c r="U424" s="116">
        <v>10200269.158299999</v>
      </c>
      <c r="V424" s="116">
        <v>10939567.8333</v>
      </c>
      <c r="W424" s="116">
        <v>9606323.8583000004</v>
      </c>
      <c r="X424" s="116">
        <v>11962528.158299999</v>
      </c>
      <c r="Y424" s="116">
        <v>14209652.6083</v>
      </c>
      <c r="Z424" s="116">
        <v>20107692.083299998</v>
      </c>
      <c r="AA424" s="116">
        <v>19793768.012499999</v>
      </c>
      <c r="AB424" s="116">
        <v>12744007.4375</v>
      </c>
      <c r="AC424" s="116">
        <v>14335473.929199999</v>
      </c>
      <c r="AD424" s="116">
        <v>15933186.762499999</v>
      </c>
      <c r="AE424" s="116">
        <v>20500830.6833</v>
      </c>
      <c r="AF424" s="116">
        <v>26952640.3167</v>
      </c>
      <c r="AG424" s="116">
        <v>29487946.583299998</v>
      </c>
      <c r="AH424" s="116">
        <v>33379325.6917</v>
      </c>
      <c r="AI424" s="116">
        <v>38361626.429200001</v>
      </c>
      <c r="AJ424" s="116">
        <v>46229608.595799997</v>
      </c>
      <c r="AK424" s="116">
        <v>52293084.020800002</v>
      </c>
      <c r="AL424" s="116">
        <v>72204485.008300006</v>
      </c>
      <c r="AM424" s="116">
        <v>71734506.224999994</v>
      </c>
      <c r="AN424" s="116">
        <v>84212494.012500003</v>
      </c>
      <c r="AO424" s="116">
        <v>87914535.133300006</v>
      </c>
      <c r="AP424" s="116">
        <v>97385463.512500003</v>
      </c>
      <c r="AQ424" s="116">
        <v>105051017.4375</v>
      </c>
      <c r="AR424" s="116">
        <v>100078348.7542</v>
      </c>
      <c r="AS424" s="116">
        <v>108010826.09999999</v>
      </c>
      <c r="AT424" s="116">
        <v>120073119.79170001</v>
      </c>
      <c r="AU424" s="116">
        <v>117347350.19580001</v>
      </c>
      <c r="AV424" s="116">
        <v>101199672.21250001</v>
      </c>
      <c r="AW424" s="116">
        <v>54688437.899999999</v>
      </c>
      <c r="AX424" s="116">
        <v>34955720.1083</v>
      </c>
      <c r="AY424" s="116">
        <v>29062883.895799998</v>
      </c>
      <c r="AZ424" s="116">
        <v>22420169.5625</v>
      </c>
      <c r="BA424" s="116">
        <v>23039304.362500001</v>
      </c>
      <c r="BB424" s="116">
        <v>16192942.929199999</v>
      </c>
      <c r="BC424" s="116">
        <v>14595141.529200001</v>
      </c>
      <c r="BD424" s="116">
        <v>9683760.4667000007</v>
      </c>
      <c r="BE424" s="116">
        <v>10048507.429199999</v>
      </c>
      <c r="BF424" s="116">
        <v>10647422.387499999</v>
      </c>
      <c r="BG424" s="116">
        <v>11724278.699999999</v>
      </c>
      <c r="BH424" s="116">
        <v>6633220</v>
      </c>
      <c r="BI424" s="116">
        <v>6798446</v>
      </c>
      <c r="BJ424" s="116">
        <v>7532870</v>
      </c>
      <c r="BK424" s="85"/>
    </row>
    <row r="425" spans="1:63" x14ac:dyDescent="0.25">
      <c r="A425" s="75" t="s">
        <v>419</v>
      </c>
      <c r="B425" s="117">
        <v>69493.431400000001</v>
      </c>
      <c r="C425" s="117">
        <v>988857.94169999997</v>
      </c>
      <c r="D425" s="117">
        <v>911637.48089999997</v>
      </c>
      <c r="E425" s="117">
        <v>2241323.6299000001</v>
      </c>
      <c r="F425" s="117">
        <v>3575960.1211999999</v>
      </c>
      <c r="G425" s="117">
        <v>5675453.8661000002</v>
      </c>
      <c r="H425" s="117">
        <v>9898967.1621000003</v>
      </c>
      <c r="I425" s="117">
        <v>14052323.741699999</v>
      </c>
      <c r="J425" s="117">
        <v>8976424.0077</v>
      </c>
      <c r="K425" s="117">
        <v>8519243.4715999998</v>
      </c>
      <c r="L425" s="117">
        <v>10110677.050000001</v>
      </c>
      <c r="M425" s="117">
        <v>10735337.241699999</v>
      </c>
      <c r="N425" s="117">
        <v>12641874.2292</v>
      </c>
      <c r="O425" s="117">
        <v>12543406.929199999</v>
      </c>
      <c r="P425" s="117">
        <v>14724403.4208</v>
      </c>
      <c r="Q425" s="117">
        <v>15808163.012499999</v>
      </c>
      <c r="R425" s="117">
        <v>15468225.5208</v>
      </c>
      <c r="S425" s="117">
        <v>14123135.6083</v>
      </c>
      <c r="T425" s="117">
        <v>10093945.1458</v>
      </c>
      <c r="U425" s="117">
        <v>10197355.475</v>
      </c>
      <c r="V425" s="117">
        <v>10939517.5458</v>
      </c>
      <c r="W425" s="117">
        <v>9605965.3000000007</v>
      </c>
      <c r="X425" s="117">
        <v>11962485.945800001</v>
      </c>
      <c r="Y425" s="117">
        <v>14209442.383300001</v>
      </c>
      <c r="Z425" s="117">
        <v>20103227.716699999</v>
      </c>
      <c r="AA425" s="117">
        <v>19793663.462499999</v>
      </c>
      <c r="AB425" s="117">
        <v>12744000.0875</v>
      </c>
      <c r="AC425" s="117">
        <v>14335461.7042</v>
      </c>
      <c r="AD425" s="117">
        <v>15933104.820800001</v>
      </c>
      <c r="AE425" s="117">
        <v>20462828.237500001</v>
      </c>
      <c r="AF425" s="117">
        <v>26922640.3167</v>
      </c>
      <c r="AG425" s="117">
        <v>27487822.9958</v>
      </c>
      <c r="AH425" s="117">
        <v>31379321.6917</v>
      </c>
      <c r="AI425" s="117">
        <v>37261573.179200001</v>
      </c>
      <c r="AJ425" s="117">
        <v>43229579.595799997</v>
      </c>
      <c r="AK425" s="117">
        <v>49293084.020800002</v>
      </c>
      <c r="AL425" s="117">
        <v>66204485.008299999</v>
      </c>
      <c r="AM425" s="117">
        <v>65723772.725000001</v>
      </c>
      <c r="AN425" s="117">
        <v>78125346.3125</v>
      </c>
      <c r="AO425" s="117">
        <v>87914468.133300006</v>
      </c>
      <c r="AP425" s="117">
        <v>97385183.512500003</v>
      </c>
      <c r="AQ425" s="117">
        <v>105051017.4375</v>
      </c>
      <c r="AR425" s="117">
        <v>100028337.4042</v>
      </c>
      <c r="AS425" s="117">
        <v>108003143.925</v>
      </c>
      <c r="AT425" s="117">
        <v>119141869.79170001</v>
      </c>
      <c r="AU425" s="117">
        <v>116387350.19580001</v>
      </c>
      <c r="AV425" s="117">
        <v>96941152.212500006</v>
      </c>
      <c r="AW425" s="117">
        <v>49887297.399999999</v>
      </c>
      <c r="AX425" s="117">
        <v>32671230.6083</v>
      </c>
      <c r="AY425" s="117">
        <v>26838807.395799998</v>
      </c>
      <c r="AZ425" s="117">
        <v>20360682.637499999</v>
      </c>
      <c r="BA425" s="117">
        <v>20451553.574999999</v>
      </c>
      <c r="BB425" s="117">
        <v>13621985.9583</v>
      </c>
      <c r="BC425" s="117">
        <v>13222271.6917</v>
      </c>
      <c r="BD425" s="117">
        <v>9654341.4458000008</v>
      </c>
      <c r="BE425" s="117">
        <v>10025932.429199999</v>
      </c>
      <c r="BF425" s="117">
        <v>10647422.387499999</v>
      </c>
      <c r="BG425" s="117">
        <v>11724278.699999999</v>
      </c>
      <c r="BH425" s="117">
        <v>6633220</v>
      </c>
      <c r="BI425" s="117">
        <v>6798446</v>
      </c>
      <c r="BJ425" s="117">
        <v>3531287</v>
      </c>
      <c r="BK425" s="85"/>
    </row>
    <row r="426" spans="1:63" x14ac:dyDescent="0.25">
      <c r="A426" s="75" t="s">
        <v>498</v>
      </c>
      <c r="B426" s="117" t="s">
        <v>414</v>
      </c>
      <c r="C426" s="117" t="s">
        <v>414</v>
      </c>
      <c r="D426" s="117" t="s">
        <v>414</v>
      </c>
      <c r="E426" s="117" t="s">
        <v>414</v>
      </c>
      <c r="F426" s="117" t="s">
        <v>414</v>
      </c>
      <c r="G426" s="117" t="s">
        <v>414</v>
      </c>
      <c r="H426" s="117" t="s">
        <v>414</v>
      </c>
      <c r="I426" s="117" t="s">
        <v>414</v>
      </c>
      <c r="J426" s="117" t="s">
        <v>414</v>
      </c>
      <c r="K426" s="117" t="s">
        <v>414</v>
      </c>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7"/>
      <c r="AL426" s="117"/>
      <c r="AM426" s="117"/>
      <c r="AN426" s="117"/>
      <c r="AO426" s="117"/>
      <c r="AP426" s="117"/>
      <c r="AQ426" s="117"/>
      <c r="AR426" s="117"/>
      <c r="AS426" s="117"/>
      <c r="AT426" s="117"/>
      <c r="AU426" s="117"/>
      <c r="AV426" s="117"/>
      <c r="AW426" s="117"/>
      <c r="AX426" s="117"/>
      <c r="AY426" s="117"/>
      <c r="AZ426" s="117"/>
      <c r="BA426" s="117"/>
      <c r="BB426" s="117"/>
      <c r="BC426" s="117"/>
      <c r="BD426" s="117"/>
      <c r="BE426" s="117"/>
      <c r="BF426" s="117"/>
      <c r="BG426" s="117"/>
      <c r="BH426" s="117"/>
      <c r="BI426" s="117"/>
      <c r="BJ426" s="117"/>
      <c r="BK426" s="85"/>
    </row>
    <row r="427" spans="1:63" x14ac:dyDescent="0.25">
      <c r="A427" s="75" t="s">
        <v>499</v>
      </c>
      <c r="B427" s="117">
        <v>57993.431400000001</v>
      </c>
      <c r="C427" s="117">
        <v>788782.36670000001</v>
      </c>
      <c r="D427" s="117">
        <v>725529.19750000001</v>
      </c>
      <c r="E427" s="117">
        <v>1145577.0174</v>
      </c>
      <c r="F427" s="117">
        <v>2384750.5254000002</v>
      </c>
      <c r="G427" s="117">
        <v>3565697.8328</v>
      </c>
      <c r="H427" s="117">
        <v>5093664.0163000003</v>
      </c>
      <c r="I427" s="117">
        <v>6106381.3416999998</v>
      </c>
      <c r="J427" s="117">
        <v>5215076.2035999997</v>
      </c>
      <c r="K427" s="117">
        <v>3031787.2382999999</v>
      </c>
      <c r="L427" s="117">
        <v>2123174</v>
      </c>
      <c r="M427" s="117">
        <v>1930186</v>
      </c>
      <c r="N427" s="117">
        <v>1662261</v>
      </c>
      <c r="O427" s="117">
        <v>1437868</v>
      </c>
      <c r="P427" s="117">
        <v>1173091</v>
      </c>
      <c r="Q427" s="117">
        <v>1233395</v>
      </c>
      <c r="R427" s="117">
        <v>1139881.9542</v>
      </c>
      <c r="S427" s="117">
        <v>506103.34169999999</v>
      </c>
      <c r="T427" s="117">
        <v>393900.09169999999</v>
      </c>
      <c r="U427" s="117">
        <v>432090.15419999999</v>
      </c>
      <c r="V427" s="117">
        <v>442374.27500000002</v>
      </c>
      <c r="W427" s="117">
        <v>413801.65</v>
      </c>
      <c r="X427" s="117">
        <v>580822.44169999997</v>
      </c>
      <c r="Y427" s="117">
        <v>344954</v>
      </c>
      <c r="Z427" s="117">
        <v>345195</v>
      </c>
      <c r="AA427" s="117">
        <v>317882</v>
      </c>
      <c r="AB427" s="117">
        <v>278596</v>
      </c>
      <c r="AC427" s="117">
        <v>308352</v>
      </c>
      <c r="AD427" s="117">
        <v>305777</v>
      </c>
      <c r="AE427" s="117">
        <v>295950</v>
      </c>
      <c r="AF427" s="117">
        <v>291466</v>
      </c>
      <c r="AG427" s="117">
        <v>19072.237499999999</v>
      </c>
      <c r="AH427" s="117">
        <v>19491.037499999999</v>
      </c>
      <c r="AI427" s="117">
        <v>19025.8</v>
      </c>
      <c r="AJ427" s="117">
        <v>15432.65</v>
      </c>
      <c r="AK427" s="117">
        <v>32832.775000000001</v>
      </c>
      <c r="AL427" s="117">
        <v>6599.1374999999998</v>
      </c>
      <c r="AM427" s="117">
        <v>5414.95</v>
      </c>
      <c r="AN427" s="117">
        <v>9714.9750000000004</v>
      </c>
      <c r="AO427" s="117">
        <v>11546.674999999999</v>
      </c>
      <c r="AP427" s="117">
        <v>12799.525</v>
      </c>
      <c r="AQ427" s="117">
        <v>1374.4</v>
      </c>
      <c r="AR427" s="117">
        <v>2374.1</v>
      </c>
      <c r="AS427" s="117">
        <v>4804.9250000000002</v>
      </c>
      <c r="AT427" s="117">
        <v>5504.9250000000002</v>
      </c>
      <c r="AU427" s="117">
        <v>5604.9250000000002</v>
      </c>
      <c r="AV427" s="117">
        <v>700</v>
      </c>
      <c r="AW427" s="117">
        <v>2065</v>
      </c>
      <c r="AX427" s="117">
        <v>3815</v>
      </c>
      <c r="AY427" s="117">
        <v>0</v>
      </c>
      <c r="AZ427" s="117">
        <v>0</v>
      </c>
      <c r="BA427" s="117">
        <v>0</v>
      </c>
      <c r="BB427" s="117">
        <v>0</v>
      </c>
      <c r="BC427" s="117">
        <v>0</v>
      </c>
      <c r="BD427" s="117">
        <v>0</v>
      </c>
      <c r="BE427" s="117">
        <v>0</v>
      </c>
      <c r="BF427" s="117">
        <v>0</v>
      </c>
      <c r="BG427" s="117">
        <v>0</v>
      </c>
      <c r="BH427" s="117">
        <v>0</v>
      </c>
      <c r="BI427" s="117">
        <v>0</v>
      </c>
      <c r="BJ427" s="117">
        <v>0</v>
      </c>
      <c r="BK427" s="85"/>
    </row>
    <row r="428" spans="1:63" x14ac:dyDescent="0.25">
      <c r="A428" s="75" t="s">
        <v>500</v>
      </c>
      <c r="B428" s="117">
        <v>0</v>
      </c>
      <c r="C428" s="117">
        <v>148875</v>
      </c>
      <c r="D428" s="117">
        <v>170106.33749999999</v>
      </c>
      <c r="E428" s="117">
        <v>797598.5625</v>
      </c>
      <c r="F428" s="117">
        <v>1079668.8125</v>
      </c>
      <c r="G428" s="117">
        <v>2028483.65</v>
      </c>
      <c r="H428" s="117">
        <v>4260437.3916999996</v>
      </c>
      <c r="I428" s="117">
        <v>7887031.7625000002</v>
      </c>
      <c r="J428" s="117">
        <v>3699457.0542000001</v>
      </c>
      <c r="K428" s="117">
        <v>5291519.3375000004</v>
      </c>
      <c r="L428" s="117">
        <v>7506288.3042000001</v>
      </c>
      <c r="M428" s="117">
        <v>8434931.1875</v>
      </c>
      <c r="N428" s="117">
        <v>10552690.8125</v>
      </c>
      <c r="O428" s="117">
        <v>10498757</v>
      </c>
      <c r="P428" s="117">
        <v>12921910</v>
      </c>
      <c r="Q428" s="117">
        <v>14299313</v>
      </c>
      <c r="R428" s="117">
        <v>14130218.75</v>
      </c>
      <c r="S428" s="117">
        <v>13558692.841700001</v>
      </c>
      <c r="T428" s="117">
        <v>9512132.8125</v>
      </c>
      <c r="U428" s="117">
        <v>9573221.25</v>
      </c>
      <c r="V428" s="117">
        <v>10344367.25</v>
      </c>
      <c r="W428" s="117">
        <v>9119960.75</v>
      </c>
      <c r="X428" s="117">
        <v>10942826.5</v>
      </c>
      <c r="Y428" s="117">
        <v>13534350</v>
      </c>
      <c r="Z428" s="117">
        <v>17635173.75</v>
      </c>
      <c r="AA428" s="117">
        <v>19465210</v>
      </c>
      <c r="AB428" s="117">
        <v>12074527</v>
      </c>
      <c r="AC428" s="117">
        <v>39317.449999999997</v>
      </c>
      <c r="AD428" s="117">
        <v>14927632.25</v>
      </c>
      <c r="AE428" s="117">
        <v>16954473.625</v>
      </c>
      <c r="AF428" s="117">
        <v>23322734.5</v>
      </c>
      <c r="AG428" s="117">
        <v>25981294.5</v>
      </c>
      <c r="AH428" s="117">
        <v>29509735.25</v>
      </c>
      <c r="AI428" s="117">
        <v>36753874.5</v>
      </c>
      <c r="AJ428" s="117">
        <v>42750884.5</v>
      </c>
      <c r="AK428" s="117">
        <v>48703563</v>
      </c>
      <c r="AL428" s="117">
        <v>65670691.5</v>
      </c>
      <c r="AM428" s="117">
        <v>65057626</v>
      </c>
      <c r="AN428" s="117">
        <v>77471861</v>
      </c>
      <c r="AO428" s="117">
        <v>87388474.508300006</v>
      </c>
      <c r="AP428" s="117">
        <v>96797534.595799997</v>
      </c>
      <c r="AQ428" s="117">
        <v>104637110.8125</v>
      </c>
      <c r="AR428" s="117">
        <v>99422739.408299997</v>
      </c>
      <c r="AS428" s="117">
        <v>107373595.88330001</v>
      </c>
      <c r="AT428" s="117">
        <v>118553936.83750001</v>
      </c>
      <c r="AU428" s="117">
        <v>115814561.25830001</v>
      </c>
      <c r="AV428" s="117">
        <v>96391950.262500003</v>
      </c>
      <c r="AW428" s="117">
        <v>49322974.458300002</v>
      </c>
      <c r="AX428" s="117">
        <v>32342746.583299998</v>
      </c>
      <c r="AY428" s="117">
        <v>26635358.087499999</v>
      </c>
      <c r="AZ428" s="117">
        <v>20221080.149999999</v>
      </c>
      <c r="BA428" s="117">
        <v>20317447.412500001</v>
      </c>
      <c r="BB428" s="117">
        <v>13489799.4208</v>
      </c>
      <c r="BC428" s="117">
        <v>13100996.449999999</v>
      </c>
      <c r="BD428" s="117">
        <v>9532858.0124999993</v>
      </c>
      <c r="BE428" s="117">
        <v>10000947.283299999</v>
      </c>
      <c r="BF428" s="117">
        <v>10624182.025</v>
      </c>
      <c r="BG428" s="117">
        <v>10145202.0667</v>
      </c>
      <c r="BH428" s="117">
        <v>6304691</v>
      </c>
      <c r="BI428" s="117">
        <v>6126400</v>
      </c>
      <c r="BJ428" s="117">
        <v>2700000</v>
      </c>
      <c r="BK428" s="85"/>
    </row>
    <row r="429" spans="1:63" x14ac:dyDescent="0.25">
      <c r="A429" s="75" t="s">
        <v>501</v>
      </c>
      <c r="B429" s="117">
        <v>11500</v>
      </c>
      <c r="C429" s="117">
        <v>0</v>
      </c>
      <c r="D429" s="117">
        <v>0</v>
      </c>
      <c r="E429" s="117">
        <v>82948.05</v>
      </c>
      <c r="F429" s="117">
        <v>111540.7833</v>
      </c>
      <c r="G429" s="117">
        <v>74843.045800000007</v>
      </c>
      <c r="H429" s="117">
        <v>537565.75419999997</v>
      </c>
      <c r="I429" s="117">
        <v>58910.637499999997</v>
      </c>
      <c r="J429" s="117">
        <v>61110.75</v>
      </c>
      <c r="K429" s="117">
        <v>89802.658299999996</v>
      </c>
      <c r="L429" s="117">
        <v>363680.74579999998</v>
      </c>
      <c r="M429" s="117">
        <v>334876.05420000001</v>
      </c>
      <c r="N429" s="117">
        <v>385478.88329999999</v>
      </c>
      <c r="O429" s="117">
        <v>263839.25420000002</v>
      </c>
      <c r="P429" s="117">
        <v>100146.98330000001</v>
      </c>
      <c r="Q429" s="117">
        <v>259952.7</v>
      </c>
      <c r="R429" s="117">
        <v>166445.71669999999</v>
      </c>
      <c r="S429" s="117">
        <v>38173.699999999997</v>
      </c>
      <c r="T429" s="117">
        <v>153289.2542</v>
      </c>
      <c r="U429" s="117">
        <v>163213.5583</v>
      </c>
      <c r="V429" s="117">
        <v>131472.40830000001</v>
      </c>
      <c r="W429" s="117">
        <v>61968.662499999999</v>
      </c>
      <c r="X429" s="117">
        <v>426098.02919999999</v>
      </c>
      <c r="Y429" s="117">
        <v>319967.1458</v>
      </c>
      <c r="Z429" s="117">
        <v>2018160.1542</v>
      </c>
      <c r="AA429" s="117">
        <v>3.1</v>
      </c>
      <c r="AB429" s="117">
        <v>375758.1667</v>
      </c>
      <c r="AC429" s="117">
        <v>1026920.6292</v>
      </c>
      <c r="AD429" s="117">
        <v>674700.44579999999</v>
      </c>
      <c r="AE429" s="117">
        <v>3197766.7625000002</v>
      </c>
      <c r="AF429" s="117">
        <v>3293517.3166999999</v>
      </c>
      <c r="AG429" s="117">
        <v>1487456.2583000001</v>
      </c>
      <c r="AH429" s="117">
        <v>1850095.4042</v>
      </c>
      <c r="AI429" s="117">
        <v>488672.87920000002</v>
      </c>
      <c r="AJ429" s="117">
        <v>463262.44579999999</v>
      </c>
      <c r="AK429" s="117">
        <v>556688.24580000003</v>
      </c>
      <c r="AL429" s="117">
        <v>527194.37080000003</v>
      </c>
      <c r="AM429" s="117">
        <v>660731.77500000002</v>
      </c>
      <c r="AN429" s="117">
        <v>643770.33750000002</v>
      </c>
      <c r="AO429" s="117">
        <v>514446.95</v>
      </c>
      <c r="AP429" s="117">
        <v>574849.39170000004</v>
      </c>
      <c r="AQ429" s="117">
        <v>412532.22499999998</v>
      </c>
      <c r="AR429" s="117">
        <v>603223.89580000006</v>
      </c>
      <c r="AS429" s="117">
        <v>624743.11670000001</v>
      </c>
      <c r="AT429" s="117">
        <v>582428.02919999999</v>
      </c>
      <c r="AU429" s="117">
        <v>567184.01249999995</v>
      </c>
      <c r="AV429" s="117">
        <v>548501.94999999995</v>
      </c>
      <c r="AW429" s="117">
        <v>562257.94169999997</v>
      </c>
      <c r="AX429" s="117">
        <v>324669.02500000002</v>
      </c>
      <c r="AY429" s="117">
        <v>203449.3083</v>
      </c>
      <c r="AZ429" s="117">
        <v>139602.48749999999</v>
      </c>
      <c r="BA429" s="117">
        <v>134106.16250000001</v>
      </c>
      <c r="BB429" s="117">
        <v>132186.53750000001</v>
      </c>
      <c r="BC429" s="117">
        <v>121275.2417</v>
      </c>
      <c r="BD429" s="117">
        <v>121483.4333</v>
      </c>
      <c r="BE429" s="117">
        <v>24985.145799999998</v>
      </c>
      <c r="BF429" s="117">
        <v>23240.362499999999</v>
      </c>
      <c r="BG429" s="117">
        <v>1579076.6333000001</v>
      </c>
      <c r="BH429" s="117">
        <v>328529</v>
      </c>
      <c r="BI429" s="117">
        <v>672046</v>
      </c>
      <c r="BJ429" s="117">
        <v>831287</v>
      </c>
      <c r="BK429" s="85"/>
    </row>
    <row r="430" spans="1:63" x14ac:dyDescent="0.25">
      <c r="A430" s="75" t="s">
        <v>502</v>
      </c>
      <c r="B430" s="117">
        <v>0</v>
      </c>
      <c r="C430" s="117">
        <v>51200.574999999997</v>
      </c>
      <c r="D430" s="117">
        <v>16001.9458</v>
      </c>
      <c r="E430" s="117">
        <v>215200</v>
      </c>
      <c r="F430" s="117">
        <v>0</v>
      </c>
      <c r="G430" s="117">
        <v>6429.3374999999996</v>
      </c>
      <c r="H430" s="117">
        <v>7300</v>
      </c>
      <c r="I430" s="117">
        <v>0</v>
      </c>
      <c r="J430" s="117">
        <v>780</v>
      </c>
      <c r="K430" s="117">
        <v>106134.2375</v>
      </c>
      <c r="L430" s="117">
        <v>117534</v>
      </c>
      <c r="M430" s="117">
        <v>35344</v>
      </c>
      <c r="N430" s="117">
        <v>41443.533300000003</v>
      </c>
      <c r="O430" s="117">
        <v>342942.67499999999</v>
      </c>
      <c r="P430" s="117">
        <v>529255.4375</v>
      </c>
      <c r="Q430" s="117">
        <v>15502.3125</v>
      </c>
      <c r="R430" s="117">
        <v>31679.1</v>
      </c>
      <c r="S430" s="117">
        <v>20165.724999999999</v>
      </c>
      <c r="T430" s="117">
        <v>34622.987500000003</v>
      </c>
      <c r="U430" s="117">
        <v>28830.512500000001</v>
      </c>
      <c r="V430" s="117">
        <v>21303.612499999999</v>
      </c>
      <c r="W430" s="117">
        <v>10234.237499999999</v>
      </c>
      <c r="X430" s="117">
        <v>12738.975</v>
      </c>
      <c r="Y430" s="117">
        <v>10171.237499999999</v>
      </c>
      <c r="Z430" s="117">
        <v>104698.8125</v>
      </c>
      <c r="AA430" s="117">
        <v>10568.362499999999</v>
      </c>
      <c r="AB430" s="117">
        <v>15118.9208</v>
      </c>
      <c r="AC430" s="117">
        <v>12960871.625</v>
      </c>
      <c r="AD430" s="117">
        <v>24995.125</v>
      </c>
      <c r="AE430" s="117">
        <v>14637.85</v>
      </c>
      <c r="AF430" s="117">
        <v>14922.5</v>
      </c>
      <c r="AG430" s="117"/>
      <c r="AH430" s="117"/>
      <c r="AI430" s="117"/>
      <c r="AJ430" s="117"/>
      <c r="AK430" s="117"/>
      <c r="AL430" s="117"/>
      <c r="AM430" s="117"/>
      <c r="AN430" s="117"/>
      <c r="AO430" s="117"/>
      <c r="AP430" s="117"/>
      <c r="AQ430" s="117"/>
      <c r="AR430" s="117"/>
      <c r="AS430" s="117"/>
      <c r="AT430" s="117"/>
      <c r="AU430" s="117"/>
      <c r="AV430" s="117"/>
      <c r="AW430" s="117"/>
      <c r="AX430" s="117"/>
      <c r="AY430" s="117"/>
      <c r="AZ430" s="117"/>
      <c r="BA430" s="117"/>
      <c r="BB430" s="117"/>
      <c r="BC430" s="117"/>
      <c r="BD430" s="117"/>
      <c r="BE430" s="117"/>
      <c r="BF430" s="117"/>
      <c r="BG430" s="117"/>
      <c r="BH430" s="117"/>
      <c r="BI430" s="117"/>
      <c r="BJ430" s="117"/>
      <c r="BK430" s="85"/>
    </row>
    <row r="431" spans="1:63" x14ac:dyDescent="0.25">
      <c r="A431" s="75" t="s">
        <v>503</v>
      </c>
      <c r="B431" s="117">
        <v>327.62920000000003</v>
      </c>
      <c r="C431" s="117">
        <v>146836.38750000001</v>
      </c>
      <c r="D431" s="117">
        <v>639.08749999999998</v>
      </c>
      <c r="E431" s="117">
        <v>1380.4167</v>
      </c>
      <c r="F431" s="117">
        <v>4311.5</v>
      </c>
      <c r="G431" s="117">
        <v>612.875</v>
      </c>
      <c r="H431" s="117">
        <v>732.62919999999997</v>
      </c>
      <c r="I431" s="117">
        <v>586342.13749999995</v>
      </c>
      <c r="J431" s="117">
        <v>210292.4958</v>
      </c>
      <c r="K431" s="117">
        <v>459149.93329999998</v>
      </c>
      <c r="L431" s="117">
        <v>168828.7542</v>
      </c>
      <c r="M431" s="117">
        <v>148037.9583</v>
      </c>
      <c r="N431" s="117">
        <v>119848.2625</v>
      </c>
      <c r="O431" s="117">
        <v>297017.55829999998</v>
      </c>
      <c r="P431" s="117">
        <v>99178.016699999993</v>
      </c>
      <c r="Q431" s="117">
        <v>68424.045800000007</v>
      </c>
      <c r="R431" s="117">
        <v>56631.2667</v>
      </c>
      <c r="S431" s="117">
        <v>29002.558300000001</v>
      </c>
      <c r="T431" s="117">
        <v>8749.8250000000007</v>
      </c>
      <c r="U431" s="117">
        <v>2913.6833000000001</v>
      </c>
      <c r="V431" s="117">
        <v>50.287500000000001</v>
      </c>
      <c r="W431" s="117">
        <v>358.55829999999997</v>
      </c>
      <c r="X431" s="117">
        <v>42.212499999999999</v>
      </c>
      <c r="Y431" s="117">
        <v>210.22499999999999</v>
      </c>
      <c r="Z431" s="117">
        <v>4464.3666999999996</v>
      </c>
      <c r="AA431" s="117">
        <v>104.55</v>
      </c>
      <c r="AB431" s="117">
        <v>7.35</v>
      </c>
      <c r="AC431" s="117">
        <v>12.225</v>
      </c>
      <c r="AD431" s="117">
        <v>81.941699999999997</v>
      </c>
      <c r="AE431" s="117">
        <v>38002.445800000001</v>
      </c>
      <c r="AF431" s="117">
        <v>30000</v>
      </c>
      <c r="AG431" s="117">
        <v>2000123.5874999999</v>
      </c>
      <c r="AH431" s="117">
        <v>2000004</v>
      </c>
      <c r="AI431" s="117">
        <v>1100053.25</v>
      </c>
      <c r="AJ431" s="117">
        <v>3000029</v>
      </c>
      <c r="AK431" s="117">
        <v>3000000</v>
      </c>
      <c r="AL431" s="117">
        <v>6000000</v>
      </c>
      <c r="AM431" s="117">
        <v>6010733.5</v>
      </c>
      <c r="AN431" s="117">
        <v>6087147.7000000002</v>
      </c>
      <c r="AO431" s="117">
        <v>67</v>
      </c>
      <c r="AP431" s="117">
        <v>280</v>
      </c>
      <c r="AQ431" s="117">
        <v>0</v>
      </c>
      <c r="AR431" s="117">
        <v>50011.35</v>
      </c>
      <c r="AS431" s="117">
        <v>7682.1750000000002</v>
      </c>
      <c r="AT431" s="117">
        <v>931250</v>
      </c>
      <c r="AU431" s="117">
        <v>960000</v>
      </c>
      <c r="AV431" s="117">
        <v>4258520</v>
      </c>
      <c r="AW431" s="117">
        <v>4801140.5</v>
      </c>
      <c r="AX431" s="117">
        <v>2284489.5</v>
      </c>
      <c r="AY431" s="117">
        <v>2224076.5</v>
      </c>
      <c r="AZ431" s="117">
        <v>2059486.925</v>
      </c>
      <c r="BA431" s="117">
        <v>2587750.7875000001</v>
      </c>
      <c r="BB431" s="117">
        <v>2570956.9707999998</v>
      </c>
      <c r="BC431" s="117">
        <v>1372869.8374999999</v>
      </c>
      <c r="BD431" s="117">
        <v>29419.020799999998</v>
      </c>
      <c r="BE431" s="117">
        <v>22575</v>
      </c>
      <c r="BF431" s="117">
        <v>0</v>
      </c>
      <c r="BG431" s="117">
        <v>0</v>
      </c>
      <c r="BH431" s="117">
        <v>0</v>
      </c>
      <c r="BI431" s="117">
        <v>0</v>
      </c>
      <c r="BJ431" s="117">
        <v>4001583</v>
      </c>
      <c r="BK431" s="85"/>
    </row>
    <row r="432" spans="1:63" x14ac:dyDescent="0.25">
      <c r="A432" s="75" t="s">
        <v>578</v>
      </c>
      <c r="B432" s="117">
        <v>0</v>
      </c>
      <c r="C432" s="117">
        <v>0</v>
      </c>
      <c r="D432" s="117">
        <v>0</v>
      </c>
      <c r="E432" s="117">
        <v>0</v>
      </c>
      <c r="F432" s="117">
        <v>0</v>
      </c>
      <c r="G432" s="117">
        <v>0</v>
      </c>
      <c r="H432" s="117">
        <v>0</v>
      </c>
      <c r="I432" s="117">
        <v>583250</v>
      </c>
      <c r="J432" s="117">
        <v>207050</v>
      </c>
      <c r="K432" s="117">
        <v>457293.3958</v>
      </c>
      <c r="L432" s="117">
        <v>167893.3958</v>
      </c>
      <c r="M432" s="117">
        <v>147893.3958</v>
      </c>
      <c r="N432" s="117">
        <v>119818.3958</v>
      </c>
      <c r="O432" s="117">
        <v>296672.3958</v>
      </c>
      <c r="P432" s="117">
        <v>98886.395799999998</v>
      </c>
      <c r="Q432" s="117">
        <v>68356.395799999998</v>
      </c>
      <c r="R432" s="117">
        <v>56345.395799999998</v>
      </c>
      <c r="S432" s="117">
        <v>28847.395799999998</v>
      </c>
      <c r="T432" s="117">
        <v>8595.3958000000002</v>
      </c>
      <c r="U432" s="117">
        <v>2823.3957999999998</v>
      </c>
      <c r="V432" s="117">
        <v>0</v>
      </c>
      <c r="W432" s="117">
        <v>0</v>
      </c>
      <c r="X432" s="117">
        <v>0</v>
      </c>
      <c r="Y432" s="117">
        <v>0</v>
      </c>
      <c r="Z432" s="117">
        <v>0</v>
      </c>
      <c r="AA432" s="117">
        <v>0</v>
      </c>
      <c r="AB432" s="117">
        <v>0</v>
      </c>
      <c r="AC432" s="117">
        <v>0</v>
      </c>
      <c r="AD432" s="117">
        <v>0</v>
      </c>
      <c r="AE432" s="117">
        <v>0</v>
      </c>
      <c r="AF432" s="117">
        <v>0</v>
      </c>
      <c r="AG432" s="117">
        <v>0</v>
      </c>
      <c r="AH432" s="117">
        <v>0</v>
      </c>
      <c r="AI432" s="117">
        <v>0</v>
      </c>
      <c r="AJ432" s="117">
        <v>0</v>
      </c>
      <c r="AK432" s="117">
        <v>0</v>
      </c>
      <c r="AL432" s="117">
        <v>0</v>
      </c>
      <c r="AM432" s="117">
        <v>0</v>
      </c>
      <c r="AN432" s="117">
        <v>0</v>
      </c>
      <c r="AO432" s="117">
        <v>0</v>
      </c>
      <c r="AP432" s="117">
        <v>0</v>
      </c>
      <c r="AQ432" s="117">
        <v>0</v>
      </c>
      <c r="AR432" s="117">
        <v>0</v>
      </c>
      <c r="AS432" s="117">
        <v>0</v>
      </c>
      <c r="AT432" s="117">
        <v>931250</v>
      </c>
      <c r="AU432" s="117">
        <v>910000</v>
      </c>
      <c r="AV432" s="117">
        <v>4258520</v>
      </c>
      <c r="AW432" s="117">
        <v>4780891.5</v>
      </c>
      <c r="AX432" s="117">
        <v>2264740.5</v>
      </c>
      <c r="AY432" s="117">
        <v>2224076.5</v>
      </c>
      <c r="AZ432" s="117">
        <v>2008149</v>
      </c>
      <c r="BA432" s="117">
        <v>2577650</v>
      </c>
      <c r="BB432" s="117">
        <v>2570687.2875000001</v>
      </c>
      <c r="BC432" s="117">
        <v>1372668.0582999999</v>
      </c>
      <c r="BD432" s="117">
        <v>9757.625</v>
      </c>
      <c r="BE432" s="117">
        <v>22575</v>
      </c>
      <c r="BF432" s="117">
        <v>0</v>
      </c>
      <c r="BG432" s="117">
        <v>0</v>
      </c>
      <c r="BH432" s="117">
        <v>0</v>
      </c>
      <c r="BI432" s="117">
        <v>0</v>
      </c>
      <c r="BJ432" s="117">
        <v>4000000</v>
      </c>
      <c r="BK432" s="85"/>
    </row>
    <row r="433" spans="1:63" x14ac:dyDescent="0.25">
      <c r="A433" s="75" t="s">
        <v>505</v>
      </c>
      <c r="B433" s="117">
        <v>165.6208</v>
      </c>
      <c r="C433" s="117">
        <v>146648.07920000001</v>
      </c>
      <c r="D433" s="117">
        <v>0</v>
      </c>
      <c r="E433" s="117">
        <v>0</v>
      </c>
      <c r="F433" s="117">
        <v>0</v>
      </c>
      <c r="G433" s="117">
        <v>0</v>
      </c>
      <c r="H433" s="117">
        <v>0</v>
      </c>
      <c r="I433" s="117">
        <v>0</v>
      </c>
      <c r="J433" s="117">
        <v>0</v>
      </c>
      <c r="K433" s="117">
        <v>0</v>
      </c>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v>2000000</v>
      </c>
      <c r="AH433" s="117">
        <v>2000000</v>
      </c>
      <c r="AI433" s="117">
        <v>1100000</v>
      </c>
      <c r="AJ433" s="117">
        <v>3000000</v>
      </c>
      <c r="AK433" s="117">
        <v>3000000</v>
      </c>
      <c r="AL433" s="117">
        <v>6000000</v>
      </c>
      <c r="AM433" s="117">
        <v>6000000</v>
      </c>
      <c r="AN433" s="117">
        <v>6000000</v>
      </c>
      <c r="AO433" s="117">
        <v>0</v>
      </c>
      <c r="AP433" s="117">
        <v>0</v>
      </c>
      <c r="AQ433" s="117">
        <v>0</v>
      </c>
      <c r="AR433" s="117">
        <v>0</v>
      </c>
      <c r="AS433" s="117">
        <v>0</v>
      </c>
      <c r="AT433" s="117">
        <v>0</v>
      </c>
      <c r="AU433" s="117">
        <v>0</v>
      </c>
      <c r="AV433" s="117">
        <v>0</v>
      </c>
      <c r="AW433" s="117">
        <v>0</v>
      </c>
      <c r="AX433" s="117">
        <v>0</v>
      </c>
      <c r="AY433" s="117">
        <v>0</v>
      </c>
      <c r="AZ433" s="117">
        <v>0</v>
      </c>
      <c r="BA433" s="117">
        <v>0</v>
      </c>
      <c r="BB433" s="117">
        <v>0</v>
      </c>
      <c r="BC433" s="117">
        <v>0</v>
      </c>
      <c r="BD433" s="117">
        <v>0</v>
      </c>
      <c r="BE433" s="117">
        <v>0</v>
      </c>
      <c r="BF433" s="117">
        <v>0</v>
      </c>
      <c r="BG433" s="117">
        <v>0</v>
      </c>
      <c r="BH433" s="117">
        <v>0</v>
      </c>
      <c r="BI433" s="117">
        <v>0</v>
      </c>
      <c r="BJ433" s="117">
        <v>0</v>
      </c>
      <c r="BK433" s="85"/>
    </row>
    <row r="434" spans="1:63" x14ac:dyDescent="0.25">
      <c r="A434" s="75" t="s">
        <v>502</v>
      </c>
      <c r="B434" s="117">
        <v>162.00829999999999</v>
      </c>
      <c r="C434" s="117">
        <v>188.3083</v>
      </c>
      <c r="D434" s="117">
        <v>639.08749999999998</v>
      </c>
      <c r="E434" s="117">
        <v>1380.4167</v>
      </c>
      <c r="F434" s="117">
        <v>4311.5</v>
      </c>
      <c r="G434" s="117">
        <v>612.875</v>
      </c>
      <c r="H434" s="117">
        <v>732.62919999999997</v>
      </c>
      <c r="I434" s="117">
        <v>3092.1374999999998</v>
      </c>
      <c r="J434" s="117">
        <v>3242.4958000000001</v>
      </c>
      <c r="K434" s="117">
        <v>1856.5374999999999</v>
      </c>
      <c r="L434" s="117">
        <v>935.35829999999999</v>
      </c>
      <c r="M434" s="117">
        <v>144.5625</v>
      </c>
      <c r="N434" s="117">
        <v>29.866700000000002</v>
      </c>
      <c r="O434" s="117">
        <v>345.16250000000002</v>
      </c>
      <c r="P434" s="117">
        <v>291.62079999999997</v>
      </c>
      <c r="Q434" s="117">
        <v>67.650000000000006</v>
      </c>
      <c r="R434" s="117">
        <v>285.87079999999997</v>
      </c>
      <c r="S434" s="117">
        <v>155.16249999999999</v>
      </c>
      <c r="T434" s="117">
        <v>154.42920000000001</v>
      </c>
      <c r="U434" s="117">
        <v>90.287499999999994</v>
      </c>
      <c r="V434" s="117">
        <v>50.287500000000001</v>
      </c>
      <c r="W434" s="117">
        <v>358.55829999999997</v>
      </c>
      <c r="X434" s="117">
        <v>42.212499999999999</v>
      </c>
      <c r="Y434" s="117">
        <v>210.22499999999999</v>
      </c>
      <c r="Z434" s="117">
        <v>4464.3666999999996</v>
      </c>
      <c r="AA434" s="117">
        <v>104.55</v>
      </c>
      <c r="AB434" s="117">
        <v>7.35</v>
      </c>
      <c r="AC434" s="117">
        <v>12.225</v>
      </c>
      <c r="AD434" s="117">
        <v>81.941699999999997</v>
      </c>
      <c r="AE434" s="117">
        <v>38002.445800000001</v>
      </c>
      <c r="AF434" s="117">
        <v>30000</v>
      </c>
      <c r="AG434" s="117">
        <v>123.58750000000001</v>
      </c>
      <c r="AH434" s="117">
        <v>4</v>
      </c>
      <c r="AI434" s="117">
        <v>53.25</v>
      </c>
      <c r="AJ434" s="117">
        <v>29</v>
      </c>
      <c r="AK434" s="117">
        <v>0</v>
      </c>
      <c r="AL434" s="117">
        <v>0</v>
      </c>
      <c r="AM434" s="117">
        <v>10733.5</v>
      </c>
      <c r="AN434" s="117">
        <v>87147.7</v>
      </c>
      <c r="AO434" s="117">
        <v>67</v>
      </c>
      <c r="AP434" s="117">
        <v>280</v>
      </c>
      <c r="AQ434" s="117">
        <v>0</v>
      </c>
      <c r="AR434" s="117">
        <v>50011.35</v>
      </c>
      <c r="AS434" s="117">
        <v>7682.1750000000002</v>
      </c>
      <c r="AT434" s="117">
        <v>0</v>
      </c>
      <c r="AU434" s="117">
        <v>50000</v>
      </c>
      <c r="AV434" s="117">
        <v>0</v>
      </c>
      <c r="AW434" s="117">
        <v>20249</v>
      </c>
      <c r="AX434" s="117">
        <v>19749</v>
      </c>
      <c r="AY434" s="117">
        <v>0</v>
      </c>
      <c r="AZ434" s="117">
        <v>51337.925000000003</v>
      </c>
      <c r="BA434" s="117">
        <v>10100.7875</v>
      </c>
      <c r="BB434" s="117">
        <v>269.68329999999997</v>
      </c>
      <c r="BC434" s="117">
        <v>201.7792</v>
      </c>
      <c r="BD434" s="117">
        <v>19661.395799999998</v>
      </c>
      <c r="BE434" s="117">
        <v>0</v>
      </c>
      <c r="BF434" s="117">
        <v>0</v>
      </c>
      <c r="BG434" s="117">
        <v>0</v>
      </c>
      <c r="BH434" s="117">
        <v>0</v>
      </c>
      <c r="BI434" s="117">
        <v>0</v>
      </c>
      <c r="BJ434" s="117">
        <v>1583</v>
      </c>
      <c r="BK434" s="85"/>
    </row>
    <row r="435" spans="1:63" x14ac:dyDescent="0.25">
      <c r="A435" s="75"/>
      <c r="B435" s="117"/>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7"/>
      <c r="AL435" s="117"/>
      <c r="AM435" s="117"/>
      <c r="AN435" s="117"/>
      <c r="AO435" s="117"/>
      <c r="AP435" s="117"/>
      <c r="AQ435" s="117"/>
      <c r="AR435" s="117"/>
      <c r="AS435" s="117"/>
      <c r="AT435" s="117"/>
      <c r="AU435" s="117"/>
      <c r="AV435" s="117"/>
      <c r="AW435" s="117"/>
      <c r="AX435" s="117"/>
      <c r="AY435" s="117"/>
      <c r="AZ435" s="117"/>
      <c r="BA435" s="117"/>
      <c r="BB435" s="117"/>
      <c r="BC435" s="117"/>
      <c r="BD435" s="117"/>
      <c r="BE435" s="117"/>
      <c r="BF435" s="117"/>
      <c r="BG435" s="117"/>
      <c r="BH435" s="117"/>
      <c r="BI435" s="117"/>
      <c r="BJ435" s="117"/>
      <c r="BK435" s="85"/>
    </row>
    <row r="436" spans="1:63" x14ac:dyDescent="0.25">
      <c r="A436" s="79" t="s">
        <v>506</v>
      </c>
      <c r="B436" s="116">
        <v>69821.060599999997</v>
      </c>
      <c r="C436" s="116">
        <v>1135694.3292</v>
      </c>
      <c r="D436" s="116">
        <v>912276.56839999999</v>
      </c>
      <c r="E436" s="116">
        <v>2242704.0466</v>
      </c>
      <c r="F436" s="116">
        <v>3580271.6211999999</v>
      </c>
      <c r="G436" s="116">
        <v>5676066.7411000002</v>
      </c>
      <c r="H436" s="116">
        <v>9899699.7913000006</v>
      </c>
      <c r="I436" s="116">
        <v>14638665.8792</v>
      </c>
      <c r="J436" s="116">
        <v>9186716.5035999995</v>
      </c>
      <c r="K436" s="116">
        <v>8978393.4048999995</v>
      </c>
      <c r="L436" s="116">
        <v>10279505.804199999</v>
      </c>
      <c r="M436" s="116">
        <v>10883375.199999999</v>
      </c>
      <c r="N436" s="116">
        <v>12761722.491699999</v>
      </c>
      <c r="O436" s="116">
        <v>12840424.487500001</v>
      </c>
      <c r="P436" s="116">
        <v>14823581.4375</v>
      </c>
      <c r="Q436" s="116">
        <v>15876587.0583</v>
      </c>
      <c r="R436" s="116">
        <v>15524856.7875</v>
      </c>
      <c r="S436" s="116">
        <v>14152138.1667</v>
      </c>
      <c r="T436" s="116">
        <v>10102694.970799999</v>
      </c>
      <c r="U436" s="116">
        <v>10200269.158299999</v>
      </c>
      <c r="V436" s="116">
        <v>10939567.8333</v>
      </c>
      <c r="W436" s="116">
        <v>9606323.8583000004</v>
      </c>
      <c r="X436" s="116">
        <v>11962528.158299999</v>
      </c>
      <c r="Y436" s="116">
        <v>14209652.6083</v>
      </c>
      <c r="Z436" s="116">
        <v>20107692.083299998</v>
      </c>
      <c r="AA436" s="116">
        <v>19793768.012499999</v>
      </c>
      <c r="AB436" s="116">
        <v>12744007.4375</v>
      </c>
      <c r="AC436" s="116">
        <v>14335473.929199999</v>
      </c>
      <c r="AD436" s="116">
        <v>15933186.762499999</v>
      </c>
      <c r="AE436" s="116">
        <v>20500830.6833</v>
      </c>
      <c r="AF436" s="116">
        <v>26952640.3167</v>
      </c>
      <c r="AG436" s="116">
        <v>29487946.583299998</v>
      </c>
      <c r="AH436" s="116">
        <v>33379325.6917</v>
      </c>
      <c r="AI436" s="116">
        <v>38361626.429200001</v>
      </c>
      <c r="AJ436" s="116">
        <v>46229608.595799997</v>
      </c>
      <c r="AK436" s="116">
        <v>52293084.020800002</v>
      </c>
      <c r="AL436" s="116">
        <v>72204485.008300006</v>
      </c>
      <c r="AM436" s="116">
        <v>71734506.224999994</v>
      </c>
      <c r="AN436" s="116">
        <v>84212494.012500003</v>
      </c>
      <c r="AO436" s="116">
        <v>87914535.133300006</v>
      </c>
      <c r="AP436" s="116">
        <v>97385463.512500003</v>
      </c>
      <c r="AQ436" s="116">
        <v>105051017.4375</v>
      </c>
      <c r="AR436" s="116">
        <v>100078348.7542</v>
      </c>
      <c r="AS436" s="116">
        <v>108010826.09999999</v>
      </c>
      <c r="AT436" s="116">
        <v>120073119.79170001</v>
      </c>
      <c r="AU436" s="116">
        <v>117347350.19580001</v>
      </c>
      <c r="AV436" s="116">
        <v>101199672.21250001</v>
      </c>
      <c r="AW436" s="116">
        <v>54688437.899999999</v>
      </c>
      <c r="AX436" s="116">
        <v>34955720.1083</v>
      </c>
      <c r="AY436" s="116">
        <v>29062883.895799998</v>
      </c>
      <c r="AZ436" s="116">
        <v>22420169.5625</v>
      </c>
      <c r="BA436" s="116">
        <v>23039304.362500001</v>
      </c>
      <c r="BB436" s="116">
        <v>16192942.929199999</v>
      </c>
      <c r="BC436" s="116">
        <v>14595141.529200001</v>
      </c>
      <c r="BD436" s="116">
        <v>9683760.4667000007</v>
      </c>
      <c r="BE436" s="116">
        <v>10048507.429199999</v>
      </c>
      <c r="BF436" s="116">
        <v>10647422.387499999</v>
      </c>
      <c r="BG436" s="116">
        <v>11724278.699999999</v>
      </c>
      <c r="BH436" s="116">
        <v>6633220</v>
      </c>
      <c r="BI436" s="116">
        <v>6798446</v>
      </c>
      <c r="BJ436" s="116">
        <v>7532870</v>
      </c>
      <c r="BK436" s="85"/>
    </row>
    <row r="437" spans="1:63" x14ac:dyDescent="0.25">
      <c r="A437" s="75" t="s">
        <v>421</v>
      </c>
      <c r="B437" s="117">
        <v>0</v>
      </c>
      <c r="C437" s="117">
        <v>0</v>
      </c>
      <c r="D437" s="117">
        <v>111796.78750000001</v>
      </c>
      <c r="E437" s="117">
        <v>0</v>
      </c>
      <c r="F437" s="117">
        <v>0</v>
      </c>
      <c r="G437" s="117">
        <v>0</v>
      </c>
      <c r="H437" s="117">
        <v>0</v>
      </c>
      <c r="I437" s="117">
        <v>0</v>
      </c>
      <c r="J437" s="117">
        <v>0</v>
      </c>
      <c r="K437" s="117">
        <v>0</v>
      </c>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v>-228811.96249999999</v>
      </c>
      <c r="AH437" s="117">
        <v>-261284.4417</v>
      </c>
      <c r="AI437" s="117">
        <v>-446500.75829999999</v>
      </c>
      <c r="AJ437" s="117">
        <v>-385179.42080000002</v>
      </c>
      <c r="AK437" s="117">
        <v>-452841.48330000002</v>
      </c>
      <c r="AL437" s="117">
        <v>-437038.80420000001</v>
      </c>
      <c r="AM437" s="117">
        <v>-635506.05420000001</v>
      </c>
      <c r="AN437" s="117">
        <v>-785602.52919999999</v>
      </c>
      <c r="AO437" s="117">
        <v>-724990.94579999999</v>
      </c>
      <c r="AP437" s="117">
        <v>-738562.21250000002</v>
      </c>
      <c r="AQ437" s="117">
        <v>-729732.0625</v>
      </c>
      <c r="AR437" s="117">
        <v>-785483.91249999998</v>
      </c>
      <c r="AS437" s="117">
        <v>-782414.875</v>
      </c>
      <c r="AT437" s="117">
        <v>-778526.16249999998</v>
      </c>
      <c r="AU437" s="117">
        <v>0</v>
      </c>
      <c r="AV437" s="117">
        <v>8672.4333000000006</v>
      </c>
      <c r="AW437" s="117">
        <v>0</v>
      </c>
      <c r="AX437" s="117">
        <v>0</v>
      </c>
      <c r="AY437" s="117">
        <v>0</v>
      </c>
      <c r="AZ437" s="117">
        <v>0</v>
      </c>
      <c r="BA437" s="117">
        <v>0</v>
      </c>
      <c r="BB437" s="117">
        <v>0</v>
      </c>
      <c r="BC437" s="117">
        <v>0</v>
      </c>
      <c r="BD437" s="117">
        <v>0</v>
      </c>
      <c r="BE437" s="117">
        <v>0</v>
      </c>
      <c r="BF437" s="117">
        <v>0</v>
      </c>
      <c r="BG437" s="117">
        <v>0</v>
      </c>
      <c r="BH437" s="117">
        <v>0</v>
      </c>
      <c r="BI437" s="117">
        <v>0</v>
      </c>
      <c r="BJ437" s="117">
        <v>0</v>
      </c>
      <c r="BK437" s="85"/>
    </row>
    <row r="438" spans="1:63" x14ac:dyDescent="0.25">
      <c r="A438" s="75" t="s">
        <v>507</v>
      </c>
      <c r="B438" s="117">
        <v>70022.8</v>
      </c>
      <c r="C438" s="117">
        <v>1274000</v>
      </c>
      <c r="D438" s="117">
        <v>1098523.5</v>
      </c>
      <c r="E438" s="117">
        <v>2175983</v>
      </c>
      <c r="F438" s="117">
        <v>3208163.5</v>
      </c>
      <c r="G438" s="117">
        <v>4596438.5</v>
      </c>
      <c r="H438" s="117">
        <v>8354651</v>
      </c>
      <c r="I438" s="117">
        <v>13788245.199999999</v>
      </c>
      <c r="J438" s="117">
        <v>11075436.699999999</v>
      </c>
      <c r="K438" s="117">
        <v>9408167.6999999993</v>
      </c>
      <c r="L438" s="117">
        <v>10605545.699999999</v>
      </c>
      <c r="M438" s="117">
        <v>10959757.699999999</v>
      </c>
      <c r="N438" s="117">
        <v>12971786.65</v>
      </c>
      <c r="O438" s="117">
        <v>12813806.1</v>
      </c>
      <c r="P438" s="117">
        <v>14741133.324999999</v>
      </c>
      <c r="Q438" s="117">
        <v>15228639.324999999</v>
      </c>
      <c r="R438" s="117">
        <v>14862136.862500001</v>
      </c>
      <c r="S438" s="117">
        <v>13661863.9375</v>
      </c>
      <c r="T438" s="117">
        <v>9456456.0999999996</v>
      </c>
      <c r="U438" s="117">
        <v>9072037.3499999996</v>
      </c>
      <c r="V438" s="117">
        <v>9572013.8249999993</v>
      </c>
      <c r="W438" s="117">
        <v>8128379.6624999996</v>
      </c>
      <c r="X438" s="117">
        <v>9995245.625</v>
      </c>
      <c r="Y438" s="117">
        <v>12540159.449999999</v>
      </c>
      <c r="Z438" s="117">
        <v>19269111.149999999</v>
      </c>
      <c r="AA438" s="117">
        <v>18056741.100000001</v>
      </c>
      <c r="AB438" s="117">
        <v>11705394.6458</v>
      </c>
      <c r="AC438" s="117">
        <v>12651418.3125</v>
      </c>
      <c r="AD438" s="117">
        <v>13483382.0625</v>
      </c>
      <c r="AE438" s="117">
        <v>17753437.675000001</v>
      </c>
      <c r="AF438" s="117">
        <v>23950868.774999999</v>
      </c>
      <c r="AG438" s="117">
        <v>26401717.387499999</v>
      </c>
      <c r="AH438" s="117">
        <v>29692787.774999999</v>
      </c>
      <c r="AI438" s="117">
        <v>33825406.279200003</v>
      </c>
      <c r="AJ438" s="117">
        <v>41787242.783299997</v>
      </c>
      <c r="AK438" s="117">
        <v>47786411.887500003</v>
      </c>
      <c r="AL438" s="117">
        <v>67927141.474999994</v>
      </c>
      <c r="AM438" s="117">
        <v>66276841.174999997</v>
      </c>
      <c r="AN438" s="117">
        <v>78892391.4833</v>
      </c>
      <c r="AO438" s="117">
        <v>87252414.158299997</v>
      </c>
      <c r="AP438" s="117">
        <v>90536321.9542</v>
      </c>
      <c r="AQ438" s="117">
        <v>94139329.2042</v>
      </c>
      <c r="AR438" s="117">
        <v>93629737.654200003</v>
      </c>
      <c r="AS438" s="117">
        <v>99628097.054199994</v>
      </c>
      <c r="AT438" s="117">
        <v>106911129.0292</v>
      </c>
      <c r="AU438" s="117">
        <v>99542775.2667</v>
      </c>
      <c r="AV438" s="117">
        <v>82695979.637500003</v>
      </c>
      <c r="AW438" s="117">
        <v>38004461.816699997</v>
      </c>
      <c r="AX438" s="117">
        <v>28191160.399999999</v>
      </c>
      <c r="AY438" s="117">
        <v>21977031.1083</v>
      </c>
      <c r="AZ438" s="117">
        <v>15013322.9792</v>
      </c>
      <c r="BA438" s="117">
        <v>15668880.5667</v>
      </c>
      <c r="BB438" s="117">
        <v>8847477.4291999992</v>
      </c>
      <c r="BC438" s="117">
        <v>6866448.9292000001</v>
      </c>
      <c r="BD438" s="117">
        <v>6284244.6708000004</v>
      </c>
      <c r="BE438" s="117">
        <v>6218352.4625000004</v>
      </c>
      <c r="BF438" s="117">
        <v>6164574.2582999999</v>
      </c>
      <c r="BG438" s="117">
        <v>6113318.4249999998</v>
      </c>
      <c r="BH438" s="117">
        <v>6104349</v>
      </c>
      <c r="BI438" s="117">
        <v>6077988</v>
      </c>
      <c r="BJ438" s="117">
        <v>6074479</v>
      </c>
      <c r="BK438" s="85"/>
    </row>
    <row r="439" spans="1:63" x14ac:dyDescent="0.25">
      <c r="A439" s="75" t="s">
        <v>422</v>
      </c>
      <c r="B439" s="117">
        <v>0</v>
      </c>
      <c r="C439" s="117">
        <v>0</v>
      </c>
      <c r="D439" s="117">
        <v>0</v>
      </c>
      <c r="E439" s="117">
        <v>9</v>
      </c>
      <c r="F439" s="117">
        <v>79246</v>
      </c>
      <c r="G439" s="117">
        <v>176445</v>
      </c>
      <c r="H439" s="117">
        <v>2283340</v>
      </c>
      <c r="I439" s="117">
        <v>5848749.7000000002</v>
      </c>
      <c r="J439" s="117">
        <v>1389280.7</v>
      </c>
      <c r="K439" s="117">
        <v>987711.7</v>
      </c>
      <c r="L439" s="117">
        <v>728287.7</v>
      </c>
      <c r="M439" s="117">
        <v>655306.69999999995</v>
      </c>
      <c r="N439" s="117">
        <v>675179.15</v>
      </c>
      <c r="O439" s="117">
        <v>686185.6</v>
      </c>
      <c r="P439" s="117">
        <v>728834.85</v>
      </c>
      <c r="Q439" s="117">
        <v>764671.85</v>
      </c>
      <c r="R439" s="117">
        <v>753588.4</v>
      </c>
      <c r="S439" s="117">
        <v>759369.95</v>
      </c>
      <c r="T439" s="117">
        <v>668964.4</v>
      </c>
      <c r="U439" s="117">
        <v>628122.15</v>
      </c>
      <c r="V439" s="117">
        <v>705140.1</v>
      </c>
      <c r="W439" s="117">
        <v>697023.7</v>
      </c>
      <c r="X439" s="117">
        <v>717295.45</v>
      </c>
      <c r="Y439" s="117">
        <v>976247.05</v>
      </c>
      <c r="Z439" s="117">
        <v>2374908.7000000002</v>
      </c>
      <c r="AA439" s="117">
        <v>2500324.5</v>
      </c>
      <c r="AB439" s="117">
        <v>1715170.9</v>
      </c>
      <c r="AC439" s="117">
        <v>1563700.65</v>
      </c>
      <c r="AD439" s="117">
        <v>2133864.15</v>
      </c>
      <c r="AE439" s="117">
        <v>3384406.7</v>
      </c>
      <c r="AF439" s="117">
        <v>5626405.75</v>
      </c>
      <c r="AG439" s="117">
        <v>5897367.4000000004</v>
      </c>
      <c r="AH439" s="117">
        <v>7624133.0999999996</v>
      </c>
      <c r="AI439" s="117">
        <v>8895670.0999999996</v>
      </c>
      <c r="AJ439" s="117">
        <v>12117289.199999999</v>
      </c>
      <c r="AK439" s="117">
        <v>16114625.050000001</v>
      </c>
      <c r="AL439" s="117">
        <v>30584801.350000001</v>
      </c>
      <c r="AM439" s="117">
        <v>29705377.5</v>
      </c>
      <c r="AN439" s="117">
        <v>37894551.25</v>
      </c>
      <c r="AO439" s="117">
        <v>42539507.75</v>
      </c>
      <c r="AP439" s="117">
        <v>46531047.350000001</v>
      </c>
      <c r="AQ439" s="117">
        <v>51891344.850000001</v>
      </c>
      <c r="AR439" s="117">
        <v>54995569.549999997</v>
      </c>
      <c r="AS439" s="117">
        <v>61925473.549999997</v>
      </c>
      <c r="AT439" s="117">
        <v>70933278.049999997</v>
      </c>
      <c r="AU439" s="117">
        <v>64890568.549999997</v>
      </c>
      <c r="AV439" s="117">
        <v>53060596.549999997</v>
      </c>
      <c r="AW439" s="117">
        <v>16758512.050000001</v>
      </c>
      <c r="AX439" s="117">
        <v>11939746.550000001</v>
      </c>
      <c r="AY439" s="117">
        <v>9482345.0500000007</v>
      </c>
      <c r="AZ439" s="117">
        <v>7425737.0499999998</v>
      </c>
      <c r="BA439" s="117">
        <v>8407920.5500000007</v>
      </c>
      <c r="BB439" s="117">
        <v>1833670.05</v>
      </c>
      <c r="BC439" s="117">
        <v>669308.55000000005</v>
      </c>
      <c r="BD439" s="117">
        <v>608104.55000000005</v>
      </c>
      <c r="BE439" s="117">
        <v>601612.55000000005</v>
      </c>
      <c r="BF439" s="117">
        <v>596934.55000000005</v>
      </c>
      <c r="BG439" s="117">
        <v>576923.55000000005</v>
      </c>
      <c r="BH439" s="117">
        <v>572932</v>
      </c>
      <c r="BI439" s="117">
        <v>572195</v>
      </c>
      <c r="BJ439" s="117">
        <v>571318</v>
      </c>
      <c r="BK439" s="85"/>
    </row>
    <row r="440" spans="1:63" x14ac:dyDescent="0.25">
      <c r="A440" s="75" t="s">
        <v>423</v>
      </c>
      <c r="B440" s="117">
        <v>70022.8</v>
      </c>
      <c r="C440" s="117">
        <v>1274000</v>
      </c>
      <c r="D440" s="117">
        <v>1098523.5</v>
      </c>
      <c r="E440" s="117">
        <v>2175974</v>
      </c>
      <c r="F440" s="117">
        <v>3127717.5</v>
      </c>
      <c r="G440" s="117">
        <v>4419993.5</v>
      </c>
      <c r="H440" s="117">
        <v>6071311</v>
      </c>
      <c r="I440" s="117">
        <v>7939495.5</v>
      </c>
      <c r="J440" s="117">
        <v>9686156</v>
      </c>
      <c r="K440" s="117">
        <v>8420456</v>
      </c>
      <c r="L440" s="117">
        <v>9877258</v>
      </c>
      <c r="M440" s="117">
        <v>10304451</v>
      </c>
      <c r="N440" s="117">
        <v>12296607.5</v>
      </c>
      <c r="O440" s="117">
        <v>12127620.5</v>
      </c>
      <c r="P440" s="117">
        <v>14012298.475</v>
      </c>
      <c r="Q440" s="117">
        <v>14463967.475</v>
      </c>
      <c r="R440" s="117">
        <v>14108548.4625</v>
      </c>
      <c r="S440" s="117">
        <v>12902493.987500001</v>
      </c>
      <c r="T440" s="117">
        <v>8787491.6999999993</v>
      </c>
      <c r="U440" s="117">
        <v>8443915.1999999993</v>
      </c>
      <c r="V440" s="117">
        <v>8866873.7249999996</v>
      </c>
      <c r="W440" s="117">
        <v>7431355.9625000004</v>
      </c>
      <c r="X440" s="117">
        <v>9277950.1750000007</v>
      </c>
      <c r="Y440" s="117">
        <v>11563912.4</v>
      </c>
      <c r="Z440" s="117">
        <v>16894202.449999999</v>
      </c>
      <c r="AA440" s="117">
        <v>15556416.6</v>
      </c>
      <c r="AB440" s="117">
        <v>9990223.7457999997</v>
      </c>
      <c r="AC440" s="117">
        <v>11087717.6625</v>
      </c>
      <c r="AD440" s="117">
        <v>11349517.9125</v>
      </c>
      <c r="AE440" s="117">
        <v>14369030.975</v>
      </c>
      <c r="AF440" s="117">
        <v>18324463.024999999</v>
      </c>
      <c r="AG440" s="117">
        <v>20480758.987500001</v>
      </c>
      <c r="AH440" s="117">
        <v>22068654.675000001</v>
      </c>
      <c r="AI440" s="117">
        <v>24929736.179200001</v>
      </c>
      <c r="AJ440" s="117">
        <v>29649986.583299998</v>
      </c>
      <c r="AK440" s="117">
        <v>31671722.837499999</v>
      </c>
      <c r="AL440" s="117">
        <v>37158505.125</v>
      </c>
      <c r="AM440" s="117">
        <v>36571463.674999997</v>
      </c>
      <c r="AN440" s="117">
        <v>40997840.2333</v>
      </c>
      <c r="AO440" s="117">
        <v>44712906.408299997</v>
      </c>
      <c r="AP440" s="117">
        <v>44005274.604199998</v>
      </c>
      <c r="AQ440" s="117">
        <v>42168296.7042</v>
      </c>
      <c r="AR440" s="117">
        <v>38634168.104199998</v>
      </c>
      <c r="AS440" s="117">
        <v>37502623.504199997</v>
      </c>
      <c r="AT440" s="117">
        <v>35974737.154200003</v>
      </c>
      <c r="AU440" s="117">
        <v>34651019.154200003</v>
      </c>
      <c r="AV440" s="117">
        <v>29634152.154199999</v>
      </c>
      <c r="AW440" s="117">
        <v>21245941.2542</v>
      </c>
      <c r="AX440" s="117">
        <v>16251413.85</v>
      </c>
      <c r="AY440" s="117">
        <v>12494686.0583</v>
      </c>
      <c r="AZ440" s="117">
        <v>7587585.9292000001</v>
      </c>
      <c r="BA440" s="117">
        <v>7260960.0166999996</v>
      </c>
      <c r="BB440" s="117">
        <v>6609873.1541999998</v>
      </c>
      <c r="BC440" s="117">
        <v>5809046.1541999998</v>
      </c>
      <c r="BD440" s="117">
        <v>5292812.8958000001</v>
      </c>
      <c r="BE440" s="117">
        <v>5226418.9083000002</v>
      </c>
      <c r="BF440" s="117">
        <v>5184883.4083000002</v>
      </c>
      <c r="BG440" s="117">
        <v>5154620.6500000004</v>
      </c>
      <c r="BH440" s="117">
        <v>5149806</v>
      </c>
      <c r="BI440" s="117">
        <v>5124299</v>
      </c>
      <c r="BJ440" s="117">
        <v>5121717</v>
      </c>
      <c r="BK440" s="85"/>
    </row>
    <row r="441" spans="1:63" x14ac:dyDescent="0.25">
      <c r="A441" s="75" t="s">
        <v>426</v>
      </c>
      <c r="B441" s="117"/>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7"/>
      <c r="AL441" s="117"/>
      <c r="AM441" s="117"/>
      <c r="AN441" s="117"/>
      <c r="AO441" s="117"/>
      <c r="AP441" s="117"/>
      <c r="AQ441" s="117"/>
      <c r="AR441" s="117"/>
      <c r="AS441" s="117"/>
      <c r="AT441" s="117"/>
      <c r="AU441" s="117"/>
      <c r="AV441" s="117"/>
      <c r="AW441" s="117"/>
      <c r="AX441" s="117"/>
      <c r="AY441" s="117"/>
      <c r="AZ441" s="117"/>
      <c r="BA441" s="117"/>
      <c r="BB441" s="117"/>
      <c r="BC441" s="117"/>
      <c r="BD441" s="117"/>
      <c r="BE441" s="117"/>
      <c r="BF441" s="117"/>
      <c r="BG441" s="117"/>
      <c r="BH441" s="117"/>
      <c r="BI441" s="117"/>
      <c r="BJ441" s="117"/>
      <c r="BK441" s="85"/>
    </row>
    <row r="442" spans="1:63" x14ac:dyDescent="0.25">
      <c r="A442" s="75" t="s">
        <v>427</v>
      </c>
      <c r="B442" s="117">
        <v>0</v>
      </c>
      <c r="C442" s="117">
        <v>0</v>
      </c>
      <c r="D442" s="117">
        <v>0</v>
      </c>
      <c r="E442" s="117">
        <v>0</v>
      </c>
      <c r="F442" s="117">
        <v>1200</v>
      </c>
      <c r="G442" s="117">
        <v>0</v>
      </c>
      <c r="H442" s="117">
        <v>0</v>
      </c>
      <c r="I442" s="117">
        <v>0</v>
      </c>
      <c r="J442" s="117">
        <v>0</v>
      </c>
      <c r="K442" s="117">
        <v>0</v>
      </c>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v>23591</v>
      </c>
      <c r="AH442" s="117">
        <v>0</v>
      </c>
      <c r="AI442" s="117">
        <v>0</v>
      </c>
      <c r="AJ442" s="117">
        <v>19967</v>
      </c>
      <c r="AK442" s="117">
        <v>64</v>
      </c>
      <c r="AL442" s="117">
        <v>183835</v>
      </c>
      <c r="AM442" s="117">
        <v>0</v>
      </c>
      <c r="AN442" s="117">
        <v>0</v>
      </c>
      <c r="AO442" s="117">
        <v>0</v>
      </c>
      <c r="AP442" s="117">
        <v>0</v>
      </c>
      <c r="AQ442" s="117">
        <v>79687.649999999994</v>
      </c>
      <c r="AR442" s="117">
        <v>0</v>
      </c>
      <c r="AS442" s="117">
        <v>0</v>
      </c>
      <c r="AT442" s="117">
        <v>1397.0125</v>
      </c>
      <c r="AU442" s="117">
        <v>0</v>
      </c>
      <c r="AV442" s="117">
        <v>42.070799999999998</v>
      </c>
      <c r="AW442" s="117">
        <v>0</v>
      </c>
      <c r="AX442" s="117">
        <v>0</v>
      </c>
      <c r="AY442" s="117">
        <v>0</v>
      </c>
      <c r="AZ442" s="117">
        <v>0</v>
      </c>
      <c r="BA442" s="117">
        <v>0</v>
      </c>
      <c r="BB442" s="117">
        <v>0</v>
      </c>
      <c r="BC442" s="117">
        <v>0</v>
      </c>
      <c r="BD442" s="117">
        <v>0</v>
      </c>
      <c r="BE442" s="117">
        <v>7372.2791999999999</v>
      </c>
      <c r="BF442" s="117">
        <v>7.4999999999999997E-2</v>
      </c>
      <c r="BG442" s="117">
        <v>0</v>
      </c>
      <c r="BH442" s="117">
        <v>0</v>
      </c>
      <c r="BI442" s="117">
        <v>0</v>
      </c>
      <c r="BJ442" s="117">
        <v>0</v>
      </c>
      <c r="BK442" s="85"/>
    </row>
    <row r="444" spans="1:63" x14ac:dyDescent="0.25">
      <c r="A444" s="75" t="s">
        <v>428</v>
      </c>
      <c r="C444" s="45">
        <f>(C425-C437)/(C439+C440+C441+C442)</f>
        <v>0.77618362770800631</v>
      </c>
      <c r="D444" s="45">
        <f t="shared" ref="D444:AZ444" si="22">(D425-D437)/(D439+D440+D441+D442)</f>
        <v>0.72810521886878155</v>
      </c>
      <c r="E444" s="45">
        <f t="shared" si="22"/>
        <v>1.0300280976000273</v>
      </c>
      <c r="F444" s="45">
        <f t="shared" si="22"/>
        <v>1.1146439765928389</v>
      </c>
      <c r="G444" s="45">
        <f t="shared" si="22"/>
        <v>1.2347503107242706</v>
      </c>
      <c r="H444" s="45">
        <f t="shared" si="22"/>
        <v>1.1848450835468771</v>
      </c>
      <c r="I444" s="45">
        <f t="shared" si="22"/>
        <v>1.0191524402031957</v>
      </c>
      <c r="J444" s="45">
        <f t="shared" si="22"/>
        <v>0.81048036757774078</v>
      </c>
      <c r="K444" s="45">
        <f t="shared" si="22"/>
        <v>0.90551569054195324</v>
      </c>
      <c r="L444" s="45">
        <f t="shared" si="22"/>
        <v>0.95333869053055909</v>
      </c>
      <c r="M444" s="45">
        <f t="shared" si="22"/>
        <v>0.9795232281184465</v>
      </c>
      <c r="N444" s="45">
        <f t="shared" si="22"/>
        <v>0.97456692515059207</v>
      </c>
      <c r="O444" s="45">
        <f t="shared" si="22"/>
        <v>0.97889782561950889</v>
      </c>
      <c r="P444" s="45">
        <f t="shared" si="22"/>
        <v>0.99886508697593646</v>
      </c>
      <c r="Q444" s="45">
        <f t="shared" si="22"/>
        <v>1.0380548567164913</v>
      </c>
      <c r="R444" s="45">
        <f t="shared" si="22"/>
        <v>1.0407807210973328</v>
      </c>
      <c r="S444" s="45">
        <f t="shared" si="22"/>
        <v>1.0337634507934068</v>
      </c>
      <c r="T444" s="45">
        <f t="shared" si="22"/>
        <v>1.0674131026526947</v>
      </c>
      <c r="U444" s="45">
        <f t="shared" si="22"/>
        <v>1.1240424925058317</v>
      </c>
      <c r="V444" s="45">
        <f t="shared" si="22"/>
        <v>1.1428647874732882</v>
      </c>
      <c r="W444" s="45">
        <f t="shared" si="22"/>
        <v>1.1817810804675857</v>
      </c>
      <c r="X444" s="45">
        <f t="shared" si="22"/>
        <v>1.1968176065508145</v>
      </c>
      <c r="Y444" s="45">
        <f t="shared" si="22"/>
        <v>1.1331149687494604</v>
      </c>
      <c r="Z444" s="45">
        <f t="shared" si="22"/>
        <v>1.0432877552164621</v>
      </c>
      <c r="AA444" s="45">
        <f t="shared" si="22"/>
        <v>1.0961924609142231</v>
      </c>
      <c r="AB444" s="45">
        <f t="shared" si="22"/>
        <v>1.088728784729412</v>
      </c>
      <c r="AC444" s="45">
        <f t="shared" si="22"/>
        <v>1.1331110354667595</v>
      </c>
      <c r="AD444" s="45">
        <f t="shared" si="22"/>
        <v>1.1816845912208609</v>
      </c>
      <c r="AE444" s="45">
        <f t="shared" si="22"/>
        <v>1.1526121651535299</v>
      </c>
      <c r="AF444" s="45">
        <f t="shared" si="22"/>
        <v>1.1240778182043212</v>
      </c>
      <c r="AG444" s="45">
        <f t="shared" si="22"/>
        <v>1.0498042438490214</v>
      </c>
      <c r="AH444" s="45">
        <f t="shared" si="22"/>
        <v>1.0655990395095194</v>
      </c>
      <c r="AI444" s="45">
        <f t="shared" si="22"/>
        <v>1.1147855439267123</v>
      </c>
      <c r="AJ444" s="45">
        <f t="shared" si="22"/>
        <v>1.043733831465673</v>
      </c>
      <c r="AK444" s="45">
        <f t="shared" si="22"/>
        <v>1.0410056654015609</v>
      </c>
      <c r="AL444" s="45">
        <f t="shared" si="22"/>
        <v>0.98107357921173299</v>
      </c>
      <c r="AM444" s="45">
        <f t="shared" si="22"/>
        <v>1.0012438372550425</v>
      </c>
      <c r="AN444" s="45">
        <f t="shared" si="22"/>
        <v>1.0002352236768477</v>
      </c>
      <c r="AO444" s="45">
        <f t="shared" si="22"/>
        <v>1.0158969231302131</v>
      </c>
      <c r="AP444" s="45">
        <f t="shared" si="22"/>
        <v>1.0838053016405758</v>
      </c>
      <c r="AQ444" s="45">
        <f t="shared" si="22"/>
        <v>1.1236616023739483</v>
      </c>
      <c r="AR444" s="45">
        <f t="shared" si="22"/>
        <v>1.0767286531233569</v>
      </c>
      <c r="AS444" s="45">
        <f t="shared" si="22"/>
        <v>1.0941128516288419</v>
      </c>
      <c r="AT444" s="45">
        <f t="shared" si="22"/>
        <v>1.121701012733354</v>
      </c>
      <c r="AU444" s="45">
        <f t="shared" si="22"/>
        <v>1.1692334116837602</v>
      </c>
      <c r="AV444" s="45">
        <f t="shared" si="22"/>
        <v>1.17217153427401</v>
      </c>
      <c r="AW444" s="45">
        <f t="shared" si="22"/>
        <v>1.3126697811092256</v>
      </c>
      <c r="AX444" s="45">
        <f t="shared" si="22"/>
        <v>1.1589175523367248</v>
      </c>
      <c r="AY444" s="45">
        <f t="shared" si="22"/>
        <v>1.2212207947261751</v>
      </c>
      <c r="AZ444" s="45">
        <f t="shared" si="22"/>
        <v>1.3561742903758498</v>
      </c>
    </row>
    <row r="446" spans="1:63" x14ac:dyDescent="0.25">
      <c r="A446" s="41" t="s">
        <v>579</v>
      </c>
    </row>
    <row r="447" spans="1:63" x14ac:dyDescent="0.25">
      <c r="A447" s="118" t="s">
        <v>580</v>
      </c>
      <c r="C447" s="119">
        <v>41999</v>
      </c>
      <c r="D447" s="120">
        <v>5838</v>
      </c>
      <c r="E447" s="120">
        <v>6209</v>
      </c>
      <c r="F447" s="120">
        <v>6566</v>
      </c>
      <c r="G447" s="120">
        <v>6937</v>
      </c>
      <c r="H447" s="120">
        <v>7301</v>
      </c>
      <c r="I447" s="120">
        <v>7651</v>
      </c>
      <c r="J447" s="120">
        <v>8036</v>
      </c>
      <c r="K447" s="120">
        <v>8393</v>
      </c>
      <c r="L447" s="120">
        <v>8757</v>
      </c>
      <c r="M447" s="120">
        <v>9121</v>
      </c>
      <c r="N447" s="120">
        <v>9492</v>
      </c>
      <c r="O447" s="120">
        <v>9842</v>
      </c>
      <c r="P447" s="120">
        <v>10227</v>
      </c>
      <c r="Q447" s="120">
        <v>10570</v>
      </c>
      <c r="R447" s="120">
        <v>10955</v>
      </c>
      <c r="S447" s="120">
        <v>11312</v>
      </c>
      <c r="T447" s="120"/>
      <c r="U447" s="120" t="s">
        <v>581</v>
      </c>
      <c r="V447" s="120">
        <v>12411</v>
      </c>
      <c r="W447" s="120">
        <v>12768</v>
      </c>
    </row>
    <row r="448" spans="1:63" x14ac:dyDescent="0.25">
      <c r="A448" s="121" t="s">
        <v>582</v>
      </c>
      <c r="C448" s="122">
        <v>41995</v>
      </c>
      <c r="D448" s="123">
        <v>5835</v>
      </c>
      <c r="E448" s="123">
        <v>6201</v>
      </c>
      <c r="F448" s="123">
        <v>6562</v>
      </c>
      <c r="G448" s="123">
        <v>6931</v>
      </c>
      <c r="H448" s="123">
        <v>7289</v>
      </c>
      <c r="I448" s="123" t="s">
        <v>583</v>
      </c>
      <c r="J448" s="123">
        <v>8027</v>
      </c>
      <c r="K448" s="123">
        <v>8385</v>
      </c>
      <c r="L448" s="123">
        <v>8750</v>
      </c>
      <c r="M448" s="123">
        <v>9116</v>
      </c>
      <c r="N448" s="123">
        <v>9481</v>
      </c>
      <c r="O448" s="123" t="s">
        <v>584</v>
      </c>
      <c r="P448" s="123">
        <v>10218</v>
      </c>
      <c r="Q448" s="123">
        <v>10562</v>
      </c>
      <c r="R448" s="123">
        <v>10949</v>
      </c>
      <c r="S448" s="123">
        <v>11307</v>
      </c>
      <c r="T448" s="123" t="s">
        <v>585</v>
      </c>
      <c r="U448" s="123" t="s">
        <v>586</v>
      </c>
      <c r="V448" s="123">
        <v>12403</v>
      </c>
      <c r="W448" s="123">
        <v>12760</v>
      </c>
    </row>
    <row r="449" spans="1:23" x14ac:dyDescent="0.25">
      <c r="A449" s="118"/>
      <c r="C449" s="124"/>
      <c r="D449" s="125"/>
      <c r="E449" s="125"/>
      <c r="F449" s="125"/>
      <c r="G449" s="125"/>
      <c r="H449" s="125"/>
      <c r="I449" s="125"/>
      <c r="J449" s="125"/>
      <c r="K449" s="125"/>
      <c r="L449" s="125"/>
      <c r="M449" s="125"/>
      <c r="N449" s="125"/>
      <c r="O449" s="125"/>
      <c r="P449" s="125"/>
      <c r="Q449" s="125"/>
      <c r="R449" s="125"/>
      <c r="S449" s="125"/>
      <c r="T449" s="125"/>
      <c r="U449" s="125"/>
      <c r="V449" s="125"/>
      <c r="W449" s="125"/>
    </row>
    <row r="450" spans="1:23" x14ac:dyDescent="0.25">
      <c r="A450" s="118"/>
      <c r="C450" s="124"/>
      <c r="D450" s="125"/>
      <c r="E450" s="125"/>
      <c r="F450" s="125"/>
      <c r="G450" s="125"/>
      <c r="H450" s="125"/>
      <c r="I450" s="125"/>
      <c r="J450" s="125"/>
      <c r="K450" s="125"/>
      <c r="L450" s="125"/>
      <c r="M450" s="125"/>
      <c r="N450" s="125"/>
      <c r="O450" s="125"/>
      <c r="P450" s="125"/>
      <c r="Q450" s="125"/>
      <c r="R450" s="125"/>
      <c r="S450" s="125"/>
      <c r="T450" s="125"/>
      <c r="U450" s="125"/>
      <c r="V450" s="125"/>
      <c r="W450" s="125"/>
    </row>
    <row r="451" spans="1:23" x14ac:dyDescent="0.25">
      <c r="A451" s="126" t="s">
        <v>587</v>
      </c>
      <c r="C451" s="127">
        <v>612592410</v>
      </c>
      <c r="D451" s="128">
        <v>612655975</v>
      </c>
      <c r="E451" s="128">
        <v>795456245</v>
      </c>
      <c r="F451" s="128">
        <v>1105498180</v>
      </c>
      <c r="G451" s="128">
        <v>1468420889</v>
      </c>
      <c r="H451" s="128">
        <v>1814839502</v>
      </c>
      <c r="I451" s="128">
        <v>1602122010</v>
      </c>
      <c r="J451" s="128">
        <v>1738099341</v>
      </c>
      <c r="K451" s="128">
        <v>1758403596</v>
      </c>
      <c r="L451" s="128">
        <v>1794275129</v>
      </c>
      <c r="M451" s="128">
        <v>1796144383</v>
      </c>
      <c r="N451" s="128">
        <v>1910858913</v>
      </c>
      <c r="O451" s="128">
        <v>1891497302</v>
      </c>
      <c r="P451" s="128">
        <v>1816500099</v>
      </c>
      <c r="Q451" s="128">
        <v>1832472834</v>
      </c>
      <c r="R451" s="128">
        <v>1791892011</v>
      </c>
      <c r="S451" s="128">
        <v>1618924223</v>
      </c>
      <c r="T451" s="128"/>
      <c r="U451" s="128">
        <v>1748007815</v>
      </c>
      <c r="V451" s="128">
        <v>1787895560</v>
      </c>
      <c r="W451" s="128">
        <v>1850750963</v>
      </c>
    </row>
    <row r="452" spans="1:23" x14ac:dyDescent="0.25">
      <c r="A452" s="126" t="s">
        <v>588</v>
      </c>
      <c r="C452" s="127">
        <v>612166695</v>
      </c>
      <c r="D452" s="128">
        <v>610535280</v>
      </c>
      <c r="E452" s="128">
        <v>790108170</v>
      </c>
      <c r="F452" s="128">
        <v>1101752450</v>
      </c>
      <c r="G452" s="128">
        <v>1457672014</v>
      </c>
      <c r="H452" s="128">
        <v>1806005162</v>
      </c>
      <c r="I452" s="128">
        <v>1602122010</v>
      </c>
      <c r="J452" s="128">
        <v>1732239354</v>
      </c>
      <c r="K452" s="128">
        <v>1755736596</v>
      </c>
      <c r="L452" s="128"/>
      <c r="M452" s="128"/>
      <c r="N452" s="128"/>
      <c r="O452" s="128"/>
      <c r="P452" s="128"/>
      <c r="Q452" s="128"/>
      <c r="R452" s="128"/>
      <c r="S452" s="128"/>
      <c r="T452" s="128"/>
      <c r="U452" s="128"/>
      <c r="V452" s="128"/>
      <c r="W452" s="128"/>
    </row>
    <row r="453" spans="1:23" x14ac:dyDescent="0.25">
      <c r="A453" s="126" t="s">
        <v>589</v>
      </c>
      <c r="C453" s="127">
        <v>297243531</v>
      </c>
      <c r="D453" s="128">
        <v>296795411</v>
      </c>
      <c r="E453" s="128">
        <v>142766428</v>
      </c>
      <c r="F453" s="128">
        <v>206125920</v>
      </c>
      <c r="G453" s="128">
        <v>88345174</v>
      </c>
      <c r="H453" s="128">
        <v>309129574</v>
      </c>
      <c r="I453" s="128">
        <v>560486442</v>
      </c>
      <c r="J453" s="128">
        <v>704725877</v>
      </c>
      <c r="K453" s="128">
        <v>834317356</v>
      </c>
      <c r="L453" s="128">
        <v>850069634</v>
      </c>
      <c r="M453" s="128">
        <v>766794203</v>
      </c>
      <c r="N453" s="128">
        <v>774240045</v>
      </c>
      <c r="O453" s="128">
        <v>975242212</v>
      </c>
      <c r="P453" s="128">
        <v>1022026575</v>
      </c>
      <c r="Q453" s="128">
        <v>1012271446</v>
      </c>
      <c r="R453" s="128">
        <v>1041103282</v>
      </c>
      <c r="S453" s="128">
        <v>1154504913</v>
      </c>
      <c r="T453" s="128"/>
      <c r="U453" s="128">
        <v>978295103</v>
      </c>
      <c r="V453" s="128">
        <v>916750745</v>
      </c>
      <c r="W453" s="128">
        <v>834603044</v>
      </c>
    </row>
    <row r="454" spans="1:23" x14ac:dyDescent="0.25">
      <c r="A454" s="126" t="s">
        <v>590</v>
      </c>
      <c r="C454" s="127">
        <v>9873218</v>
      </c>
      <c r="D454" s="128">
        <v>115149893</v>
      </c>
      <c r="E454" s="128">
        <v>118416480</v>
      </c>
      <c r="F454" s="128">
        <v>256032083</v>
      </c>
      <c r="G454" s="128">
        <v>196804074</v>
      </c>
      <c r="H454" s="128">
        <v>262814815</v>
      </c>
      <c r="I454" s="128">
        <v>238634308</v>
      </c>
      <c r="J454" s="128"/>
      <c r="K454" s="128"/>
      <c r="L454" s="128">
        <v>223189991</v>
      </c>
      <c r="M454" s="128">
        <v>223161838</v>
      </c>
      <c r="N454" s="128">
        <v>223175048</v>
      </c>
      <c r="O454" s="128">
        <v>223195283</v>
      </c>
      <c r="P454" s="128">
        <v>297618951</v>
      </c>
      <c r="Q454" s="128">
        <v>300913117</v>
      </c>
      <c r="R454" s="128">
        <v>322235022</v>
      </c>
      <c r="S454" s="128">
        <v>317482401</v>
      </c>
      <c r="T454" s="128"/>
      <c r="U454" s="128">
        <v>186774379</v>
      </c>
      <c r="V454" s="128">
        <v>303857224</v>
      </c>
      <c r="W454" s="128">
        <v>415534522</v>
      </c>
    </row>
    <row r="455" spans="1:23" x14ac:dyDescent="0.25">
      <c r="A455" s="126" t="s">
        <v>591</v>
      </c>
      <c r="C455" s="127"/>
      <c r="D455" s="128"/>
      <c r="E455" s="128">
        <v>20193091</v>
      </c>
      <c r="F455" s="128">
        <v>5510873</v>
      </c>
      <c r="G455" s="128">
        <v>150752284</v>
      </c>
      <c r="H455" s="128">
        <v>148235891</v>
      </c>
      <c r="I455" s="128">
        <v>38814904</v>
      </c>
      <c r="J455" s="128"/>
      <c r="K455" s="128"/>
      <c r="L455" s="128">
        <v>56167311</v>
      </c>
      <c r="M455" s="128">
        <v>64940905</v>
      </c>
      <c r="N455" s="128">
        <v>72359517</v>
      </c>
      <c r="O455" s="128">
        <v>80380190</v>
      </c>
      <c r="P455" s="128">
        <v>73293091</v>
      </c>
      <c r="Q455" s="128">
        <v>37575795</v>
      </c>
      <c r="R455" s="128">
        <v>40143534</v>
      </c>
      <c r="S455" s="128">
        <v>58117345</v>
      </c>
      <c r="T455" s="128"/>
      <c r="U455" s="128">
        <v>128340683</v>
      </c>
      <c r="V455" s="128">
        <v>107909183</v>
      </c>
      <c r="W455" s="128">
        <v>137767270</v>
      </c>
    </row>
    <row r="456" spans="1:23" x14ac:dyDescent="0.25">
      <c r="A456" s="126" t="s">
        <v>592</v>
      </c>
      <c r="C456" s="127"/>
      <c r="D456" s="128"/>
      <c r="E456" s="128"/>
      <c r="F456" s="128"/>
      <c r="G456" s="128"/>
      <c r="H456" s="128"/>
      <c r="I456" s="128"/>
      <c r="J456" s="128"/>
      <c r="K456" s="128"/>
      <c r="L456" s="128"/>
      <c r="M456" s="128"/>
      <c r="N456" s="128"/>
      <c r="O456" s="128"/>
      <c r="P456" s="128"/>
      <c r="Q456" s="128"/>
      <c r="R456" s="128"/>
      <c r="S456" s="128"/>
      <c r="T456" s="128"/>
      <c r="U456" s="128"/>
      <c r="V456" s="128"/>
      <c r="W456" s="128"/>
    </row>
    <row r="457" spans="1:23" x14ac:dyDescent="0.25">
      <c r="A457" s="126" t="s">
        <v>593</v>
      </c>
      <c r="C457" s="127"/>
      <c r="D457" s="128"/>
      <c r="E457" s="128"/>
      <c r="F457" s="128"/>
      <c r="G457" s="128"/>
      <c r="H457" s="128"/>
      <c r="I457" s="128"/>
      <c r="J457" s="128"/>
      <c r="K457" s="128"/>
      <c r="L457" s="128"/>
      <c r="M457" s="128"/>
      <c r="N457" s="128"/>
      <c r="O457" s="128"/>
      <c r="P457" s="128"/>
      <c r="Q457" s="128"/>
      <c r="R457" s="128"/>
      <c r="S457" s="128"/>
      <c r="T457" s="128"/>
      <c r="U457" s="128"/>
      <c r="V457" s="128"/>
      <c r="W457" s="128"/>
    </row>
    <row r="458" spans="1:23" x14ac:dyDescent="0.25">
      <c r="A458" s="129"/>
      <c r="C458" s="124"/>
      <c r="D458" s="125"/>
      <c r="E458" s="125"/>
      <c r="F458" s="125"/>
      <c r="G458" s="125"/>
      <c r="H458" s="125"/>
      <c r="I458" s="125"/>
      <c r="J458" s="125"/>
      <c r="K458" s="125"/>
      <c r="L458" s="125"/>
      <c r="M458" s="125"/>
      <c r="N458" s="125"/>
      <c r="O458" s="125"/>
      <c r="P458" s="125"/>
      <c r="Q458" s="125"/>
      <c r="R458" s="125"/>
      <c r="S458" s="125"/>
      <c r="T458" s="125"/>
      <c r="U458" s="125"/>
      <c r="V458" s="125"/>
      <c r="W458" s="125"/>
    </row>
    <row r="459" spans="1:23" x14ac:dyDescent="0.25">
      <c r="A459" s="129"/>
      <c r="C459" s="124"/>
      <c r="D459" s="125"/>
      <c r="E459" s="125"/>
      <c r="F459" s="125"/>
      <c r="G459" s="125"/>
      <c r="H459" s="125"/>
      <c r="I459" s="125"/>
      <c r="J459" s="125"/>
      <c r="K459" s="125"/>
      <c r="L459" s="125"/>
      <c r="M459" s="125"/>
      <c r="N459" s="125"/>
      <c r="O459" s="125"/>
      <c r="P459" s="125"/>
      <c r="Q459" s="125"/>
      <c r="R459" s="125"/>
      <c r="S459" s="125"/>
      <c r="T459" s="125"/>
      <c r="U459" s="125"/>
      <c r="V459" s="125"/>
      <c r="W459" s="125"/>
    </row>
    <row r="460" spans="1:23" x14ac:dyDescent="0.25">
      <c r="A460" s="129" t="s">
        <v>594</v>
      </c>
      <c r="C460" s="124">
        <v>50.133946160000001</v>
      </c>
      <c r="D460" s="125">
        <f t="shared" ref="D460:W460" si="23">100*SUM(D453:D455)/(D451-D457)</f>
        <v>67.23925348153179</v>
      </c>
      <c r="E460" s="125">
        <f t="shared" si="23"/>
        <v>35.372907154685798</v>
      </c>
      <c r="F460" s="125">
        <f t="shared" si="23"/>
        <v>42.303902843150766</v>
      </c>
      <c r="G460" s="125">
        <f t="shared" si="23"/>
        <v>29.685053874223385</v>
      </c>
      <c r="H460" s="125">
        <f t="shared" si="23"/>
        <v>39.68286337201404</v>
      </c>
      <c r="I460" s="125">
        <f t="shared" si="23"/>
        <v>52.301613033828801</v>
      </c>
      <c r="J460" s="125">
        <f t="shared" si="23"/>
        <v>40.545776663981833</v>
      </c>
      <c r="K460" s="125">
        <f t="shared" si="23"/>
        <v>47.447432312917087</v>
      </c>
      <c r="L460" s="125">
        <f t="shared" si="23"/>
        <v>62.946140073259635</v>
      </c>
      <c r="M460" s="125">
        <f t="shared" si="23"/>
        <v>58.731188649659906</v>
      </c>
      <c r="N460" s="125">
        <f t="shared" si="23"/>
        <v>55.983966305522841</v>
      </c>
      <c r="O460" s="125">
        <f t="shared" si="23"/>
        <v>67.60875014983236</v>
      </c>
      <c r="P460" s="125">
        <f t="shared" si="23"/>
        <v>76.682551119420552</v>
      </c>
      <c r="Q460" s="125">
        <f t="shared" si="23"/>
        <v>73.712435619113791</v>
      </c>
      <c r="R460" s="125">
        <f t="shared" si="23"/>
        <v>78.324018935536174</v>
      </c>
      <c r="S460" s="125">
        <f t="shared" si="23"/>
        <v>94.513667610988605</v>
      </c>
      <c r="T460" s="125" t="e">
        <f t="shared" si="23"/>
        <v>#DIV/0!</v>
      </c>
      <c r="U460" s="125">
        <f t="shared" si="23"/>
        <v>73.993385721790958</v>
      </c>
      <c r="V460" s="125">
        <f t="shared" si="23"/>
        <v>74.306194484872478</v>
      </c>
      <c r="W460" s="125">
        <f t="shared" si="23"/>
        <v>74.991442054973007</v>
      </c>
    </row>
    <row r="461" spans="1:23" x14ac:dyDescent="0.25">
      <c r="A461" s="129" t="s">
        <v>595</v>
      </c>
      <c r="C461" s="124">
        <v>50.168810469999997</v>
      </c>
      <c r="D461" s="125">
        <f t="shared" ref="D461:W461" si="24">100*SUM(D453:D455)/D452</f>
        <v>67.47280910613388</v>
      </c>
      <c r="E461" s="125">
        <f t="shared" si="24"/>
        <v>35.612338877599505</v>
      </c>
      <c r="F461" s="125">
        <f t="shared" si="24"/>
        <v>42.447727345648289</v>
      </c>
      <c r="G461" s="125">
        <f t="shared" si="24"/>
        <v>29.903951493439319</v>
      </c>
      <c r="H461" s="125">
        <f t="shared" si="24"/>
        <v>39.876977937452871</v>
      </c>
      <c r="I461" s="125">
        <f t="shared" si="24"/>
        <v>52.301613033828801</v>
      </c>
      <c r="J461" s="125">
        <f t="shared" si="24"/>
        <v>40.682938842873099</v>
      </c>
      <c r="K461" s="125">
        <f t="shared" si="24"/>
        <v>47.519505938463674</v>
      </c>
      <c r="L461" s="125" t="e">
        <f t="shared" si="24"/>
        <v>#DIV/0!</v>
      </c>
      <c r="M461" s="125" t="e">
        <f t="shared" si="24"/>
        <v>#DIV/0!</v>
      </c>
      <c r="N461" s="125" t="e">
        <f t="shared" si="24"/>
        <v>#DIV/0!</v>
      </c>
      <c r="O461" s="125" t="e">
        <f t="shared" si="24"/>
        <v>#DIV/0!</v>
      </c>
      <c r="P461" s="125" t="e">
        <f t="shared" si="24"/>
        <v>#DIV/0!</v>
      </c>
      <c r="Q461" s="125" t="e">
        <f t="shared" si="24"/>
        <v>#DIV/0!</v>
      </c>
      <c r="R461" s="125" t="e">
        <f t="shared" si="24"/>
        <v>#DIV/0!</v>
      </c>
      <c r="S461" s="125" t="e">
        <f t="shared" si="24"/>
        <v>#DIV/0!</v>
      </c>
      <c r="T461" s="125" t="e">
        <f t="shared" si="24"/>
        <v>#DIV/0!</v>
      </c>
      <c r="U461" s="125" t="e">
        <f t="shared" si="24"/>
        <v>#DIV/0!</v>
      </c>
      <c r="V461" s="125" t="e">
        <f t="shared" si="24"/>
        <v>#DIV/0!</v>
      </c>
      <c r="W461" s="125" t="e">
        <f t="shared" si="24"/>
        <v>#DIV/0!</v>
      </c>
    </row>
    <row r="462" spans="1:23" x14ac:dyDescent="0.25">
      <c r="A462" s="129" t="s">
        <v>596</v>
      </c>
      <c r="C462" s="124">
        <v>18.145909240000002</v>
      </c>
      <c r="D462" s="125" t="e">
        <f t="shared" ref="D462" si="25">100*((D451-D457)-(#REF!-#REF!))/(SUM(D453:D455)-SUM(#REF!))</f>
        <v>#REF!</v>
      </c>
      <c r="E462" s="125" t="e">
        <f t="shared" ref="E462" si="26">100*((E451-E457)-(#REF!-#REF!))/(SUM(E453:E455)-SUM(#REF!))</f>
        <v>#REF!</v>
      </c>
      <c r="F462" s="125" t="e">
        <f t="shared" ref="F462" si="27">100*((F451-F457)-(#REF!-#REF!))/(SUM(F453:F455)-SUM(#REF!))</f>
        <v>#REF!</v>
      </c>
      <c r="G462" s="125" t="e">
        <f t="shared" ref="G462" si="28">100*((G451-G457)-(#REF!-#REF!))/(SUM(G453:G455)-SUM(#REF!))</f>
        <v>#REF!</v>
      </c>
      <c r="H462" s="125" t="e">
        <f t="shared" ref="H462" si="29">100*((H451-H457)-(#REF!-#REF!))/(SUM(H453:H455)-SUM(#REF!))</f>
        <v>#REF!</v>
      </c>
      <c r="I462" s="125" t="e">
        <f t="shared" ref="I462" si="30">100*((I451-I457)-(#REF!-#REF!))/(SUM(I453:I455)-SUM(#REF!))</f>
        <v>#REF!</v>
      </c>
      <c r="J462" s="125" t="e">
        <f t="shared" ref="J462" si="31">100*((J451-J457)-(#REF!-#REF!))/(SUM(J453:J455)-SUM(#REF!))</f>
        <v>#REF!</v>
      </c>
      <c r="K462" s="125" t="e">
        <f t="shared" ref="K462" si="32">100*((K451-K457)-(#REF!-#REF!))/(SUM(K453:K455)-SUM(#REF!))</f>
        <v>#REF!</v>
      </c>
      <c r="L462" s="125" t="e">
        <f t="shared" ref="L462" si="33">100*((L451-L457)-(#REF!-#REF!))/(SUM(L453:L455)-SUM(#REF!))</f>
        <v>#REF!</v>
      </c>
      <c r="M462" s="125" t="e">
        <f t="shared" ref="M462" si="34">100*((M451-M457)-(#REF!-#REF!))/(SUM(M453:M455)-SUM(#REF!))</f>
        <v>#REF!</v>
      </c>
      <c r="N462" s="125" t="e">
        <f t="shared" ref="N462:W462" si="35">100*((N451-N457)-(A451-A457))/(SUM(N453:N455)-SUM(A453:A455))</f>
        <v>#VALUE!</v>
      </c>
      <c r="O462" s="125">
        <f t="shared" si="35"/>
        <v>147.90984861927367</v>
      </c>
      <c r="P462" s="125">
        <f t="shared" si="35"/>
        <v>110.87524800154421</v>
      </c>
      <c r="Q462" s="125">
        <f t="shared" si="35"/>
        <v>129.931540168933</v>
      </c>
      <c r="R462" s="125">
        <f t="shared" si="35"/>
        <v>88.800515189191529</v>
      </c>
      <c r="S462" s="125">
        <f t="shared" si="35"/>
        <v>48.325371868616742</v>
      </c>
      <c r="T462" s="125">
        <f t="shared" si="35"/>
        <v>336.86986193019391</v>
      </c>
      <c r="U462" s="125">
        <f t="shared" si="35"/>
        <v>-11.658793225688155</v>
      </c>
      <c r="V462" s="125">
        <f t="shared" si="35"/>
        <v>37.868030237047385</v>
      </c>
      <c r="W462" s="125">
        <f t="shared" si="35"/>
        <v>16.48932838401424</v>
      </c>
    </row>
    <row r="463" spans="1:23" x14ac:dyDescent="0.25">
      <c r="A463" s="129" t="s">
        <v>597</v>
      </c>
      <c r="C463" s="124">
        <v>17.375235700000001</v>
      </c>
      <c r="D463" s="125" t="e">
        <f t="shared" ref="D463" si="36">100*(D452-#REF!)/(SUM(D453:D455)-SUM(#REF!))</f>
        <v>#REF!</v>
      </c>
      <c r="E463" s="125" t="e">
        <f t="shared" ref="E463" si="37">100*(E452-#REF!)/(SUM(E453:E455)-SUM(#REF!))</f>
        <v>#REF!</v>
      </c>
      <c r="F463" s="125" t="e">
        <f t="shared" ref="F463" si="38">100*(F452-#REF!)/(SUM(F453:F455)-SUM(#REF!))</f>
        <v>#REF!</v>
      </c>
      <c r="G463" s="125" t="e">
        <f t="shared" ref="G463" si="39">100*(G452-#REF!)/(SUM(G453:G455)-SUM(#REF!))</f>
        <v>#REF!</v>
      </c>
      <c r="H463" s="125" t="e">
        <f t="shared" ref="H463" si="40">100*(H452-#REF!)/(SUM(H453:H455)-SUM(#REF!))</f>
        <v>#REF!</v>
      </c>
      <c r="I463" s="125" t="e">
        <f t="shared" ref="I463" si="41">100*(I452-#REF!)/(SUM(I453:I455)-SUM(#REF!))</f>
        <v>#REF!</v>
      </c>
      <c r="J463" s="125" t="e">
        <f t="shared" ref="J463" si="42">100*(J452-#REF!)/(SUM(J453:J455)-SUM(#REF!))</f>
        <v>#REF!</v>
      </c>
      <c r="K463" s="125" t="e">
        <f t="shared" ref="K463" si="43">100*(K452-#REF!)/(SUM(K453:K455)-SUM(#REF!))</f>
        <v>#REF!</v>
      </c>
      <c r="L463" s="125" t="e">
        <f t="shared" ref="L463" si="44">100*(L452-#REF!)/(SUM(L453:L455)-SUM(#REF!))</f>
        <v>#REF!</v>
      </c>
      <c r="M463" s="125" t="e">
        <f t="shared" ref="M463" si="45">100*(M452-#REF!)/(SUM(M453:M455)-SUM(#REF!))</f>
        <v>#REF!</v>
      </c>
      <c r="N463" s="125" t="e">
        <f t="shared" ref="N463:W463" si="46">100*(N452-A452)/(SUM(N453:N455)-SUM(A453:A455))</f>
        <v>#VALUE!</v>
      </c>
      <c r="O463" s="125">
        <f t="shared" si="46"/>
        <v>0</v>
      </c>
      <c r="P463" s="125">
        <f t="shared" si="46"/>
        <v>-56.378188084161884</v>
      </c>
      <c r="Q463" s="125">
        <f t="shared" si="46"/>
        <v>-65.032540477349443</v>
      </c>
      <c r="R463" s="125">
        <f t="shared" si="46"/>
        <v>-70.412980891724956</v>
      </c>
      <c r="S463" s="125">
        <f t="shared" si="46"/>
        <v>-103.70061585171591</v>
      </c>
      <c r="T463" s="125">
        <f t="shared" si="46"/>
        <v>334.4039667197132</v>
      </c>
      <c r="U463" s="125">
        <f t="shared" si="46"/>
        <v>-315.05774720730062</v>
      </c>
      <c r="V463" s="125">
        <f t="shared" si="46"/>
        <v>-326.57611763417952</v>
      </c>
      <c r="W463" s="125">
        <f t="shared" si="46"/>
        <v>-253.55572374997573</v>
      </c>
    </row>
    <row r="466" spans="1:20" x14ac:dyDescent="0.25">
      <c r="A466" s="130" t="s">
        <v>598</v>
      </c>
    </row>
    <row r="467" spans="1:20" x14ac:dyDescent="0.25">
      <c r="A467" s="95" t="s">
        <v>599</v>
      </c>
      <c r="B467" s="96">
        <v>1940</v>
      </c>
      <c r="C467" s="96">
        <v>1941</v>
      </c>
      <c r="D467" s="96">
        <v>1942</v>
      </c>
      <c r="E467" s="96">
        <v>1943</v>
      </c>
      <c r="F467" s="96">
        <v>1944</v>
      </c>
      <c r="G467" s="96">
        <v>1945</v>
      </c>
      <c r="H467" s="96">
        <v>1946</v>
      </c>
      <c r="I467" s="96">
        <v>1947</v>
      </c>
      <c r="J467" s="96">
        <v>1948</v>
      </c>
      <c r="K467" s="96">
        <v>1949</v>
      </c>
      <c r="L467" s="96">
        <v>1950</v>
      </c>
      <c r="M467" s="96">
        <v>1951</v>
      </c>
      <c r="N467" s="96">
        <v>1952</v>
      </c>
      <c r="O467" s="96">
        <v>1953</v>
      </c>
      <c r="P467" s="96">
        <v>1954</v>
      </c>
      <c r="Q467" s="96">
        <v>1955</v>
      </c>
      <c r="R467" s="96">
        <v>1956</v>
      </c>
      <c r="S467" s="75"/>
      <c r="T467" s="75"/>
    </row>
    <row r="468" spans="1:20" x14ac:dyDescent="0.25">
      <c r="A468" s="76"/>
      <c r="B468" s="97"/>
      <c r="C468" s="77"/>
      <c r="D468" s="77"/>
      <c r="E468" s="77"/>
      <c r="F468" s="77"/>
      <c r="G468" s="77"/>
      <c r="H468" s="77"/>
      <c r="I468" s="77"/>
      <c r="J468" s="77"/>
      <c r="K468" s="77"/>
      <c r="L468" s="77"/>
      <c r="M468" s="77"/>
      <c r="N468" s="77"/>
      <c r="O468" s="77"/>
      <c r="P468" s="77"/>
      <c r="Q468" s="77"/>
      <c r="R468" s="77"/>
      <c r="S468" s="75"/>
      <c r="T468" s="75"/>
    </row>
    <row r="469" spans="1:20" x14ac:dyDescent="0.25">
      <c r="A469" s="76" t="s">
        <v>497</v>
      </c>
      <c r="B469" s="98">
        <v>1820400.7708000001</v>
      </c>
      <c r="C469" s="98">
        <v>3012805.4125000001</v>
      </c>
      <c r="D469" s="98">
        <v>3784607.0833000001</v>
      </c>
      <c r="E469" s="98">
        <v>4729603.1207999997</v>
      </c>
      <c r="F469" s="98">
        <v>5816997.1458000001</v>
      </c>
      <c r="G469" s="98">
        <v>6504970.3125</v>
      </c>
      <c r="H469" s="98">
        <v>8059791.8792000003</v>
      </c>
      <c r="I469" s="98">
        <v>9634766.6166999992</v>
      </c>
      <c r="J469" s="98">
        <v>9827495.1083000004</v>
      </c>
      <c r="K469" s="98">
        <v>10143242.445800001</v>
      </c>
      <c r="L469" s="98">
        <v>11091839.508300001</v>
      </c>
      <c r="M469" s="98">
        <v>13259922.320800001</v>
      </c>
      <c r="N469" s="98">
        <v>14628521.875</v>
      </c>
      <c r="O469" s="98">
        <v>16771213.5875</v>
      </c>
      <c r="P469" s="98">
        <v>18878993.033300001</v>
      </c>
      <c r="Q469" s="98">
        <v>20688896.595800001</v>
      </c>
      <c r="R469" s="98">
        <v>21366416.912500001</v>
      </c>
      <c r="S469" s="75"/>
      <c r="T469" s="79"/>
    </row>
    <row r="470" spans="1:20" x14ac:dyDescent="0.25">
      <c r="A470" s="80" t="s">
        <v>419</v>
      </c>
      <c r="B470" s="99">
        <v>1686707.7958</v>
      </c>
      <c r="C470" s="99">
        <v>2986535.8250000002</v>
      </c>
      <c r="D470" s="99">
        <v>3762678.5249999999</v>
      </c>
      <c r="E470" s="99">
        <v>4673658.8832999999</v>
      </c>
      <c r="F470" s="99">
        <v>5775320.4583000001</v>
      </c>
      <c r="G470" s="99">
        <v>6466166.5291999998</v>
      </c>
      <c r="H470" s="99">
        <v>8027825.5916999998</v>
      </c>
      <c r="I470" s="99">
        <v>9594934.7583000008</v>
      </c>
      <c r="J470" s="99">
        <v>9782569.2624999993</v>
      </c>
      <c r="K470" s="99">
        <v>10094485.7542</v>
      </c>
      <c r="L470" s="99">
        <v>11033527.970799999</v>
      </c>
      <c r="M470" s="99">
        <v>13173902.4625</v>
      </c>
      <c r="N470" s="99">
        <v>14506308.5375</v>
      </c>
      <c r="O470" s="99">
        <v>16656095.8083</v>
      </c>
      <c r="P470" s="99">
        <v>18744004.166700002</v>
      </c>
      <c r="Q470" s="99">
        <v>20553318.604200002</v>
      </c>
      <c r="R470" s="99">
        <v>21196429.991700001</v>
      </c>
      <c r="S470" s="75"/>
      <c r="T470" s="75"/>
    </row>
    <row r="471" spans="1:20" x14ac:dyDescent="0.25">
      <c r="A471" s="80" t="s">
        <v>498</v>
      </c>
      <c r="B471" s="99"/>
      <c r="C471" s="99"/>
      <c r="D471" s="99"/>
      <c r="E471" s="99"/>
      <c r="F471" s="99"/>
      <c r="G471" s="99"/>
      <c r="H471" s="99"/>
      <c r="I471" s="99"/>
      <c r="J471" s="99"/>
      <c r="K471" s="99"/>
      <c r="L471" s="99"/>
      <c r="M471" s="99"/>
      <c r="N471" s="99"/>
      <c r="O471" s="99"/>
      <c r="P471" s="99"/>
      <c r="Q471" s="99"/>
      <c r="R471" s="99"/>
      <c r="S471" s="75"/>
      <c r="T471" s="75"/>
    </row>
    <row r="472" spans="1:20" x14ac:dyDescent="0.25">
      <c r="A472" s="80" t="s">
        <v>499</v>
      </c>
      <c r="B472" s="99">
        <v>316654.60830000002</v>
      </c>
      <c r="C472" s="99">
        <v>0</v>
      </c>
      <c r="D472" s="99">
        <v>0</v>
      </c>
      <c r="E472" s="99">
        <v>0</v>
      </c>
      <c r="F472" s="99">
        <v>0</v>
      </c>
      <c r="G472" s="99">
        <v>0</v>
      </c>
      <c r="H472" s="99">
        <v>0</v>
      </c>
      <c r="I472" s="99">
        <v>0</v>
      </c>
      <c r="J472" s="99">
        <v>0</v>
      </c>
      <c r="K472" s="99">
        <v>0</v>
      </c>
      <c r="L472" s="99">
        <v>0</v>
      </c>
      <c r="M472" s="99">
        <v>0</v>
      </c>
      <c r="N472" s="99">
        <v>0</v>
      </c>
      <c r="O472" s="99">
        <v>0</v>
      </c>
      <c r="P472" s="99">
        <v>0</v>
      </c>
      <c r="Q472" s="99">
        <v>0</v>
      </c>
      <c r="R472" s="99">
        <v>0</v>
      </c>
      <c r="S472" s="75"/>
      <c r="T472" s="75"/>
    </row>
    <row r="473" spans="1:20" x14ac:dyDescent="0.25">
      <c r="A473" s="80" t="s">
        <v>500</v>
      </c>
      <c r="B473" s="99">
        <v>1279103.2083000001</v>
      </c>
      <c r="C473" s="99">
        <v>2930169.2582999999</v>
      </c>
      <c r="D473" s="99">
        <v>3711412.2958</v>
      </c>
      <c r="E473" s="99">
        <v>4672369.2208000002</v>
      </c>
      <c r="F473" s="99">
        <v>5746536.1375000002</v>
      </c>
      <c r="G473" s="99">
        <v>6403221.1083000004</v>
      </c>
      <c r="H473" s="99">
        <v>7900380.3916999996</v>
      </c>
      <c r="I473" s="99">
        <v>9461217.0500000007</v>
      </c>
      <c r="J473" s="99">
        <v>9679050.6666999999</v>
      </c>
      <c r="K473" s="99">
        <v>9958424.2249999996</v>
      </c>
      <c r="L473" s="99">
        <v>10859084.1208</v>
      </c>
      <c r="M473" s="99">
        <v>13054139.975</v>
      </c>
      <c r="N473" s="99">
        <v>14276166.341700001</v>
      </c>
      <c r="O473" s="99">
        <v>16332641.3542</v>
      </c>
      <c r="P473" s="99">
        <v>18354273.154199999</v>
      </c>
      <c r="Q473" s="99">
        <v>19929658.054200001</v>
      </c>
      <c r="R473" s="99">
        <v>20373114.449999999</v>
      </c>
      <c r="S473" s="75"/>
      <c r="T473" s="75"/>
    </row>
    <row r="474" spans="1:20" x14ac:dyDescent="0.25">
      <c r="A474" s="80" t="s">
        <v>501</v>
      </c>
      <c r="B474" s="99"/>
      <c r="C474" s="99"/>
      <c r="D474" s="99"/>
      <c r="E474" s="99"/>
      <c r="F474" s="99"/>
      <c r="G474" s="99"/>
      <c r="H474" s="99"/>
      <c r="I474" s="99"/>
      <c r="J474" s="99"/>
      <c r="K474" s="99"/>
      <c r="L474" s="99"/>
      <c r="M474" s="99"/>
      <c r="N474" s="99"/>
      <c r="O474" s="99"/>
      <c r="P474" s="99"/>
      <c r="Q474" s="99"/>
      <c r="R474" s="99"/>
      <c r="S474" s="75"/>
      <c r="T474" s="75"/>
    </row>
    <row r="475" spans="1:20" x14ac:dyDescent="0.25">
      <c r="A475" s="80" t="s">
        <v>502</v>
      </c>
      <c r="B475" s="99">
        <v>90949.979200000002</v>
      </c>
      <c r="C475" s="99">
        <v>56366.566700000003</v>
      </c>
      <c r="D475" s="99">
        <v>51266.229200000002</v>
      </c>
      <c r="E475" s="99">
        <v>1289.6624999999999</v>
      </c>
      <c r="F475" s="99">
        <v>28784.320800000001</v>
      </c>
      <c r="G475" s="99">
        <v>62945.4208</v>
      </c>
      <c r="H475" s="99">
        <v>127445.2</v>
      </c>
      <c r="I475" s="99">
        <v>133717.7083</v>
      </c>
      <c r="J475" s="99">
        <v>103518.5958</v>
      </c>
      <c r="K475" s="99">
        <v>136061.52919999999</v>
      </c>
      <c r="L475" s="99">
        <v>174443.85</v>
      </c>
      <c r="M475" s="99">
        <v>119762.4875</v>
      </c>
      <c r="N475" s="99">
        <v>230142.19579999999</v>
      </c>
      <c r="O475" s="99">
        <v>323454.45419999998</v>
      </c>
      <c r="P475" s="99">
        <v>389731.01250000001</v>
      </c>
      <c r="Q475" s="99">
        <v>623660.55000000005</v>
      </c>
      <c r="R475" s="99">
        <v>823315.54169999994</v>
      </c>
      <c r="S475" s="75"/>
      <c r="T475" s="75"/>
    </row>
    <row r="476" spans="1:20" x14ac:dyDescent="0.25">
      <c r="A476" s="80" t="s">
        <v>503</v>
      </c>
      <c r="B476" s="99">
        <v>133692.97500000001</v>
      </c>
      <c r="C476" s="99">
        <v>26269.587500000001</v>
      </c>
      <c r="D476" s="99">
        <v>21928.558300000001</v>
      </c>
      <c r="E476" s="99">
        <v>55944.237500000003</v>
      </c>
      <c r="F476" s="99">
        <v>41676.6875</v>
      </c>
      <c r="G476" s="99">
        <v>38803.783300000003</v>
      </c>
      <c r="H476" s="99">
        <v>31966.287499999999</v>
      </c>
      <c r="I476" s="99">
        <v>39831.8583</v>
      </c>
      <c r="J476" s="99">
        <v>44925.845800000003</v>
      </c>
      <c r="K476" s="99">
        <v>48756.691700000003</v>
      </c>
      <c r="L476" s="99">
        <v>58311.537499999999</v>
      </c>
      <c r="M476" s="99">
        <v>86019.858300000007</v>
      </c>
      <c r="N476" s="99">
        <v>122213.33749999999</v>
      </c>
      <c r="O476" s="99">
        <v>115117.7792</v>
      </c>
      <c r="P476" s="99">
        <v>134988.86670000001</v>
      </c>
      <c r="Q476" s="99">
        <v>135577.99170000001</v>
      </c>
      <c r="R476" s="99">
        <v>169986.92079999999</v>
      </c>
      <c r="S476" s="75"/>
      <c r="T476" s="75"/>
    </row>
    <row r="477" spans="1:20" x14ac:dyDescent="0.25">
      <c r="A477" s="80" t="s">
        <v>504</v>
      </c>
      <c r="B477" s="99"/>
      <c r="C477" s="99"/>
      <c r="D477" s="99"/>
      <c r="E477" s="99"/>
      <c r="F477" s="99"/>
      <c r="G477" s="99"/>
      <c r="H477" s="99"/>
      <c r="I477" s="99"/>
      <c r="J477" s="99"/>
      <c r="K477" s="99"/>
      <c r="L477" s="99"/>
      <c r="M477" s="99"/>
      <c r="N477" s="99"/>
      <c r="O477" s="99"/>
      <c r="P477" s="99"/>
      <c r="Q477" s="99"/>
      <c r="R477" s="99"/>
      <c r="S477" s="75"/>
      <c r="T477" s="75"/>
    </row>
    <row r="478" spans="1:20" x14ac:dyDescent="0.25">
      <c r="A478" s="80" t="s">
        <v>505</v>
      </c>
      <c r="B478" s="99"/>
      <c r="C478" s="99"/>
      <c r="D478" s="99"/>
      <c r="E478" s="99"/>
      <c r="F478" s="99"/>
      <c r="G478" s="99"/>
      <c r="H478" s="99"/>
      <c r="I478" s="99"/>
      <c r="J478" s="99"/>
      <c r="K478" s="99"/>
      <c r="L478" s="99"/>
      <c r="M478" s="99"/>
      <c r="N478" s="99"/>
      <c r="O478" s="99"/>
      <c r="P478" s="99"/>
      <c r="Q478" s="99"/>
      <c r="R478" s="99"/>
      <c r="S478" s="75"/>
      <c r="T478" s="75"/>
    </row>
    <row r="479" spans="1:20" x14ac:dyDescent="0.25">
      <c r="A479" s="80" t="s">
        <v>502</v>
      </c>
      <c r="B479" s="99">
        <v>133692.97500000001</v>
      </c>
      <c r="C479" s="99">
        <v>26269.587500000001</v>
      </c>
      <c r="D479" s="99">
        <v>21928.558300000001</v>
      </c>
      <c r="E479" s="99">
        <v>55944.237500000003</v>
      </c>
      <c r="F479" s="99">
        <v>41676.6875</v>
      </c>
      <c r="G479" s="99">
        <v>38803.783300000003</v>
      </c>
      <c r="H479" s="99">
        <v>31966.287499999999</v>
      </c>
      <c r="I479" s="99">
        <v>39831.8583</v>
      </c>
      <c r="J479" s="99">
        <v>44925.845800000003</v>
      </c>
      <c r="K479" s="99">
        <v>48756.691700000003</v>
      </c>
      <c r="L479" s="99">
        <v>58311.537499999999</v>
      </c>
      <c r="M479" s="99">
        <v>86019.858300000007</v>
      </c>
      <c r="N479" s="99">
        <v>122213.33749999999</v>
      </c>
      <c r="O479" s="99">
        <v>115117.7792</v>
      </c>
      <c r="P479" s="99">
        <v>134988.86670000001</v>
      </c>
      <c r="Q479" s="99">
        <v>135577.99170000001</v>
      </c>
      <c r="R479" s="99">
        <v>169986.92079999999</v>
      </c>
      <c r="S479" s="75"/>
      <c r="T479" s="75"/>
    </row>
    <row r="480" spans="1:20" x14ac:dyDescent="0.25">
      <c r="A480" s="80"/>
      <c r="B480" s="99"/>
      <c r="C480" s="99"/>
      <c r="D480" s="99"/>
      <c r="E480" s="99"/>
      <c r="F480" s="99"/>
      <c r="G480" s="99"/>
      <c r="H480" s="99"/>
      <c r="I480" s="99"/>
      <c r="J480" s="99"/>
      <c r="K480" s="99"/>
      <c r="L480" s="99"/>
      <c r="M480" s="99"/>
      <c r="N480" s="99"/>
      <c r="O480" s="99"/>
      <c r="P480" s="99"/>
      <c r="Q480" s="99"/>
      <c r="R480" s="99"/>
      <c r="S480" s="75"/>
      <c r="T480" s="75"/>
    </row>
    <row r="481" spans="1:20" x14ac:dyDescent="0.25">
      <c r="A481" s="76" t="s">
        <v>506</v>
      </c>
      <c r="B481" s="98">
        <v>1820400.7708000001</v>
      </c>
      <c r="C481" s="98">
        <v>3012805.4125000001</v>
      </c>
      <c r="D481" s="98">
        <v>3784607.0833000001</v>
      </c>
      <c r="E481" s="98">
        <v>4729603.1207999997</v>
      </c>
      <c r="F481" s="98">
        <v>5816997.1458000001</v>
      </c>
      <c r="G481" s="98">
        <v>6504970.3125</v>
      </c>
      <c r="H481" s="98">
        <v>8059791.8792000003</v>
      </c>
      <c r="I481" s="98">
        <v>9634766.6166999992</v>
      </c>
      <c r="J481" s="98">
        <v>9827495.1083000004</v>
      </c>
      <c r="K481" s="98">
        <v>10143242.445800001</v>
      </c>
      <c r="L481" s="98">
        <v>11091839.508300001</v>
      </c>
      <c r="M481" s="98">
        <v>13259922.320800001</v>
      </c>
      <c r="N481" s="98">
        <v>14628521.875</v>
      </c>
      <c r="O481" s="98">
        <v>16771213.5875</v>
      </c>
      <c r="P481" s="98">
        <v>18878993.033300001</v>
      </c>
      <c r="Q481" s="98">
        <v>20688896.595800001</v>
      </c>
      <c r="R481" s="98">
        <v>21366416.912500001</v>
      </c>
      <c r="S481" s="75"/>
      <c r="T481" s="75"/>
    </row>
    <row r="482" spans="1:20" x14ac:dyDescent="0.25">
      <c r="A482" s="80" t="s">
        <v>421</v>
      </c>
      <c r="B482" s="99">
        <v>0</v>
      </c>
      <c r="C482" s="99">
        <v>78734.45</v>
      </c>
      <c r="D482" s="99">
        <v>108821.0917</v>
      </c>
      <c r="E482" s="99">
        <v>172145.1292</v>
      </c>
      <c r="F482" s="99">
        <v>228623.95420000001</v>
      </c>
      <c r="G482" s="99">
        <v>364889.0417</v>
      </c>
      <c r="H482" s="99">
        <v>1064678.5</v>
      </c>
      <c r="I482" s="99">
        <v>1204099.0167</v>
      </c>
      <c r="J482" s="99">
        <v>863267.84169999999</v>
      </c>
      <c r="K482" s="99">
        <v>1120912.6083</v>
      </c>
      <c r="L482" s="99">
        <v>1070383.2124999999</v>
      </c>
      <c r="M482" s="99">
        <v>1312149.2958</v>
      </c>
      <c r="N482" s="99">
        <v>581334.72919999994</v>
      </c>
      <c r="O482" s="99">
        <v>1188526.1832999999</v>
      </c>
      <c r="P482" s="99">
        <v>1548189.05</v>
      </c>
      <c r="Q482" s="99">
        <v>1330408.7083000001</v>
      </c>
      <c r="R482" s="99">
        <v>318987.46250000002</v>
      </c>
      <c r="S482" s="75"/>
      <c r="T482" s="75"/>
    </row>
    <row r="483" spans="1:20" x14ac:dyDescent="0.25">
      <c r="A483" s="80" t="s">
        <v>507</v>
      </c>
      <c r="B483" s="99">
        <v>1820400.7708000001</v>
      </c>
      <c r="C483" s="99">
        <v>2934070.9624999999</v>
      </c>
      <c r="D483" s="99">
        <v>3675785.9917000001</v>
      </c>
      <c r="E483" s="99">
        <v>4557457.9917000001</v>
      </c>
      <c r="F483" s="99">
        <v>5588373.1917000003</v>
      </c>
      <c r="G483" s="99">
        <v>6140081.2708000001</v>
      </c>
      <c r="H483" s="99">
        <v>6995113.3792000003</v>
      </c>
      <c r="I483" s="99">
        <v>8430667.5999999996</v>
      </c>
      <c r="J483" s="99">
        <v>8964227.2666999996</v>
      </c>
      <c r="K483" s="99">
        <v>9022329.8375000004</v>
      </c>
      <c r="L483" s="99">
        <v>10021456.2958</v>
      </c>
      <c r="M483" s="99">
        <v>11947773.025</v>
      </c>
      <c r="N483" s="99">
        <v>14047187.1458</v>
      </c>
      <c r="O483" s="99">
        <v>15582687.404200001</v>
      </c>
      <c r="P483" s="99">
        <v>17111558.529199999</v>
      </c>
      <c r="Q483" s="99">
        <v>18913720.604200002</v>
      </c>
      <c r="R483" s="99">
        <v>20427126.8917</v>
      </c>
      <c r="S483" s="75"/>
      <c r="T483" s="75"/>
    </row>
    <row r="484" spans="1:20" x14ac:dyDescent="0.25">
      <c r="A484" s="80" t="s">
        <v>422</v>
      </c>
      <c r="B484" s="99">
        <v>1820400.7708000001</v>
      </c>
      <c r="C484" s="99">
        <v>2871900.8708000001</v>
      </c>
      <c r="D484" s="99">
        <v>3624448.8708000001</v>
      </c>
      <c r="E484" s="99">
        <v>4530008.3</v>
      </c>
      <c r="F484" s="99">
        <v>5578318.7999999998</v>
      </c>
      <c r="G484" s="99">
        <v>6133538.7999999998</v>
      </c>
      <c r="H484" s="99">
        <v>6991256.5499999998</v>
      </c>
      <c r="I484" s="99">
        <v>8430146.5500000007</v>
      </c>
      <c r="J484" s="99">
        <v>8870146.5500000007</v>
      </c>
      <c r="K484" s="99">
        <v>9020146.5500000007</v>
      </c>
      <c r="L484" s="99">
        <v>9920182.8499999996</v>
      </c>
      <c r="M484" s="99">
        <v>11827992.85</v>
      </c>
      <c r="N484" s="99">
        <v>13890637.85</v>
      </c>
      <c r="O484" s="99">
        <v>15426637.85</v>
      </c>
      <c r="P484" s="99">
        <v>16940997.100000001</v>
      </c>
      <c r="Q484" s="99">
        <v>18722617.100000001</v>
      </c>
      <c r="R484" s="99">
        <v>20209434.600000001</v>
      </c>
      <c r="S484" s="75"/>
      <c r="T484" s="75"/>
    </row>
    <row r="485" spans="1:20" x14ac:dyDescent="0.25">
      <c r="A485" s="80" t="s">
        <v>423</v>
      </c>
      <c r="B485" s="99"/>
      <c r="C485" s="99"/>
      <c r="D485" s="99"/>
      <c r="E485" s="99"/>
      <c r="F485" s="99"/>
      <c r="G485" s="99"/>
      <c r="H485" s="99"/>
      <c r="I485" s="99"/>
      <c r="J485" s="99"/>
      <c r="K485" s="99"/>
      <c r="L485" s="99"/>
      <c r="M485" s="99"/>
      <c r="N485" s="99"/>
      <c r="O485" s="99"/>
      <c r="P485" s="99"/>
      <c r="Q485" s="99"/>
      <c r="R485" s="99"/>
      <c r="S485" s="75"/>
      <c r="T485" s="75"/>
    </row>
    <row r="486" spans="1:20" x14ac:dyDescent="0.25">
      <c r="A486" s="80" t="s">
        <v>424</v>
      </c>
      <c r="B486" s="99"/>
      <c r="C486" s="99"/>
      <c r="D486" s="99"/>
      <c r="E486" s="99"/>
      <c r="F486" s="99"/>
      <c r="G486" s="99"/>
      <c r="H486" s="99"/>
      <c r="I486" s="99"/>
      <c r="J486" s="99"/>
      <c r="K486" s="99"/>
      <c r="L486" s="99"/>
      <c r="M486" s="99"/>
      <c r="N486" s="99"/>
      <c r="O486" s="99"/>
      <c r="P486" s="99"/>
      <c r="Q486" s="99"/>
      <c r="R486" s="99"/>
      <c r="S486" s="75"/>
      <c r="T486" s="75"/>
    </row>
    <row r="488" spans="1:20" x14ac:dyDescent="0.25">
      <c r="A488" s="44" t="s">
        <v>428</v>
      </c>
      <c r="B488" s="45">
        <f>(B470-B482)/(B484)</f>
        <v>0.92655849352269448</v>
      </c>
      <c r="C488" s="45">
        <f t="shared" ref="C488:R488" si="47">(C470-C482)/(C484)</f>
        <v>1.012500607024782</v>
      </c>
      <c r="D488" s="45">
        <f t="shared" si="47"/>
        <v>1.0081139405047004</v>
      </c>
      <c r="E488" s="45">
        <f t="shared" si="47"/>
        <v>0.9937098247921532</v>
      </c>
      <c r="F488" s="45">
        <f t="shared" si="47"/>
        <v>0.99433121393133728</v>
      </c>
      <c r="G488" s="45">
        <f t="shared" si="47"/>
        <v>0.99474017960072247</v>
      </c>
      <c r="H488" s="45">
        <f t="shared" si="47"/>
        <v>0.99597934103848618</v>
      </c>
      <c r="I488" s="45">
        <f t="shared" si="47"/>
        <v>0.99533687722190312</v>
      </c>
      <c r="J488" s="45">
        <f t="shared" si="47"/>
        <v>1.0055416075171832</v>
      </c>
      <c r="K488" s="45">
        <f t="shared" si="47"/>
        <v>0.9948367353188956</v>
      </c>
      <c r="L488" s="45">
        <f t="shared" si="47"/>
        <v>1.004330757703725</v>
      </c>
      <c r="M488" s="45">
        <f t="shared" si="47"/>
        <v>1.0028542726672345</v>
      </c>
      <c r="N488" s="45">
        <f t="shared" si="47"/>
        <v>1.002471877725903</v>
      </c>
      <c r="O488" s="45">
        <f t="shared" si="47"/>
        <v>1.0026533179425094</v>
      </c>
      <c r="P488" s="45">
        <f t="shared" si="47"/>
        <v>1.0150415005206512</v>
      </c>
      <c r="Q488" s="45">
        <f t="shared" si="47"/>
        <v>1.0267213068145267</v>
      </c>
      <c r="R488" s="45">
        <f t="shared" si="47"/>
        <v>1.0330542611617646</v>
      </c>
    </row>
    <row r="490" spans="1:20" x14ac:dyDescent="0.25">
      <c r="A490" s="41" t="s">
        <v>600</v>
      </c>
    </row>
    <row r="491" spans="1:20" x14ac:dyDescent="0.25">
      <c r="A491" s="95" t="s">
        <v>464</v>
      </c>
      <c r="B491" s="96">
        <v>1948</v>
      </c>
      <c r="C491" s="96">
        <v>1949</v>
      </c>
      <c r="D491" s="96">
        <v>1950</v>
      </c>
      <c r="E491" s="96">
        <v>1951</v>
      </c>
      <c r="F491" s="96">
        <v>1952</v>
      </c>
      <c r="G491" s="75"/>
      <c r="H491" s="75"/>
    </row>
    <row r="492" spans="1:20" x14ac:dyDescent="0.25">
      <c r="A492" s="76"/>
      <c r="B492" s="97"/>
      <c r="C492" s="77"/>
      <c r="D492" s="77"/>
      <c r="E492" s="77"/>
      <c r="F492" s="77"/>
      <c r="G492" s="75"/>
      <c r="H492" s="75"/>
    </row>
    <row r="493" spans="1:20" x14ac:dyDescent="0.25">
      <c r="A493" s="76" t="s">
        <v>497</v>
      </c>
      <c r="B493" s="98">
        <v>16214428.4125</v>
      </c>
      <c r="C493" s="98">
        <v>24054893.804200001</v>
      </c>
      <c r="D493" s="98">
        <v>20645816.175000001</v>
      </c>
      <c r="E493" s="98">
        <v>22204767.800000001</v>
      </c>
      <c r="F493" s="98">
        <v>27094929.824999999</v>
      </c>
      <c r="G493" s="75"/>
      <c r="H493" s="79"/>
    </row>
    <row r="494" spans="1:20" x14ac:dyDescent="0.25">
      <c r="A494" s="80" t="s">
        <v>419</v>
      </c>
      <c r="B494" s="99">
        <v>16177482.3167</v>
      </c>
      <c r="C494" s="99">
        <v>23996136.649999999</v>
      </c>
      <c r="D494" s="99">
        <v>20598421.662500001</v>
      </c>
      <c r="E494" s="99">
        <v>22123996.225000001</v>
      </c>
      <c r="F494" s="99">
        <v>26981187.9375</v>
      </c>
      <c r="G494" s="75"/>
      <c r="H494" s="75"/>
    </row>
    <row r="495" spans="1:20" x14ac:dyDescent="0.25">
      <c r="A495" s="80" t="s">
        <v>498</v>
      </c>
      <c r="B495" s="99"/>
      <c r="C495" s="99"/>
      <c r="D495" s="99"/>
      <c r="E495" s="99"/>
      <c r="F495" s="99"/>
      <c r="G495" s="75"/>
      <c r="H495" s="75"/>
    </row>
    <row r="496" spans="1:20" x14ac:dyDescent="0.25">
      <c r="A496" s="80" t="s">
        <v>499</v>
      </c>
      <c r="B496" s="99">
        <v>0</v>
      </c>
      <c r="C496" s="99">
        <v>14738.3333</v>
      </c>
      <c r="D496" s="99">
        <v>79554.170800000007</v>
      </c>
      <c r="E496" s="99">
        <v>109736.46249999999</v>
      </c>
      <c r="F496" s="99">
        <v>171307.32500000001</v>
      </c>
      <c r="G496" s="75"/>
      <c r="H496" s="75"/>
    </row>
    <row r="497" spans="1:8" x14ac:dyDescent="0.25">
      <c r="A497" s="80" t="s">
        <v>500</v>
      </c>
      <c r="B497" s="99">
        <v>15883437.5</v>
      </c>
      <c r="C497" s="99">
        <v>23697853.229200002</v>
      </c>
      <c r="D497" s="99">
        <v>20225812.5</v>
      </c>
      <c r="E497" s="99">
        <v>21734539.6417</v>
      </c>
      <c r="F497" s="99">
        <v>26516099.570799999</v>
      </c>
      <c r="G497" s="75"/>
      <c r="H497" s="75"/>
    </row>
    <row r="498" spans="1:8" x14ac:dyDescent="0.25">
      <c r="A498" s="80" t="s">
        <v>501</v>
      </c>
      <c r="B498" s="99">
        <v>294025.29580000002</v>
      </c>
      <c r="C498" s="99">
        <v>283541.6458</v>
      </c>
      <c r="D498" s="99">
        <v>293046.65830000001</v>
      </c>
      <c r="E498" s="99">
        <v>279712.40000000002</v>
      </c>
      <c r="F498" s="99">
        <v>252601.6292</v>
      </c>
      <c r="G498" s="75"/>
      <c r="H498" s="75"/>
    </row>
    <row r="499" spans="1:8" x14ac:dyDescent="0.25">
      <c r="A499" s="80" t="s">
        <v>502</v>
      </c>
      <c r="B499" s="99">
        <v>19.520800000000001</v>
      </c>
      <c r="C499" s="99">
        <v>3.4417</v>
      </c>
      <c r="D499" s="99">
        <v>8.3332999999999995</v>
      </c>
      <c r="E499" s="99">
        <v>7.7207999999999997</v>
      </c>
      <c r="F499" s="99">
        <v>41179.412499999999</v>
      </c>
      <c r="G499" s="75"/>
      <c r="H499" s="75"/>
    </row>
    <row r="500" spans="1:8" x14ac:dyDescent="0.25">
      <c r="A500" s="80" t="s">
        <v>503</v>
      </c>
      <c r="B500" s="99">
        <v>36946.095800000003</v>
      </c>
      <c r="C500" s="99">
        <v>58757.154199999997</v>
      </c>
      <c r="D500" s="99">
        <v>47394.512499999997</v>
      </c>
      <c r="E500" s="99">
        <v>80771.574999999997</v>
      </c>
      <c r="F500" s="99">
        <v>113741.8875</v>
      </c>
      <c r="G500" s="75"/>
      <c r="H500" s="75"/>
    </row>
    <row r="501" spans="1:8" x14ac:dyDescent="0.25">
      <c r="A501" s="80" t="s">
        <v>504</v>
      </c>
      <c r="B501" s="99">
        <v>0</v>
      </c>
      <c r="C501" s="99">
        <v>0</v>
      </c>
      <c r="D501" s="99">
        <v>0</v>
      </c>
      <c r="E501" s="99">
        <v>0</v>
      </c>
      <c r="F501" s="99">
        <v>258</v>
      </c>
      <c r="G501" s="75"/>
      <c r="H501" s="75"/>
    </row>
    <row r="502" spans="1:8" x14ac:dyDescent="0.25">
      <c r="A502" s="80" t="s">
        <v>505</v>
      </c>
      <c r="B502" s="99">
        <v>5245.5083000000004</v>
      </c>
      <c r="C502" s="99">
        <v>9414.4457999999995</v>
      </c>
      <c r="D502" s="99">
        <v>8844.0249999999996</v>
      </c>
      <c r="E502" s="99">
        <v>14185.533299999999</v>
      </c>
      <c r="F502" s="99">
        <v>24499.1</v>
      </c>
      <c r="G502" s="75"/>
      <c r="H502" s="75"/>
    </row>
    <row r="503" spans="1:8" x14ac:dyDescent="0.25">
      <c r="A503" s="80" t="s">
        <v>502</v>
      </c>
      <c r="B503" s="99">
        <v>31700.587500000001</v>
      </c>
      <c r="C503" s="99">
        <v>49342.708299999998</v>
      </c>
      <c r="D503" s="99">
        <v>38550.487500000003</v>
      </c>
      <c r="E503" s="99">
        <v>66586.041700000002</v>
      </c>
      <c r="F503" s="99">
        <v>88984.787500000006</v>
      </c>
      <c r="G503" s="75"/>
      <c r="H503" s="75"/>
    </row>
    <row r="504" spans="1:8" x14ac:dyDescent="0.25">
      <c r="A504" s="80"/>
      <c r="B504" s="99"/>
      <c r="C504" s="99"/>
      <c r="D504" s="99"/>
      <c r="E504" s="99"/>
      <c r="F504" s="99"/>
      <c r="G504" s="75"/>
      <c r="H504" s="75"/>
    </row>
    <row r="505" spans="1:8" x14ac:dyDescent="0.25">
      <c r="A505" s="76" t="s">
        <v>506</v>
      </c>
      <c r="B505" s="98">
        <v>16214428.4125</v>
      </c>
      <c r="C505" s="98">
        <v>24054893.804200001</v>
      </c>
      <c r="D505" s="98">
        <v>20645816.175000001</v>
      </c>
      <c r="E505" s="98">
        <v>22204767.800000001</v>
      </c>
      <c r="F505" s="98">
        <v>27094929.824999999</v>
      </c>
      <c r="G505" s="75"/>
      <c r="H505" s="75"/>
    </row>
    <row r="506" spans="1:8" x14ac:dyDescent="0.25">
      <c r="A506" s="80" t="s">
        <v>421</v>
      </c>
      <c r="B506" s="99">
        <v>0</v>
      </c>
      <c r="C506" s="99">
        <v>15338.3333</v>
      </c>
      <c r="D506" s="99">
        <v>0</v>
      </c>
      <c r="E506" s="99">
        <v>0</v>
      </c>
      <c r="F506" s="99">
        <v>0</v>
      </c>
      <c r="G506" s="75"/>
      <c r="H506" s="75"/>
    </row>
    <row r="507" spans="1:8" x14ac:dyDescent="0.25">
      <c r="A507" s="80" t="s">
        <v>507</v>
      </c>
      <c r="B507" s="99"/>
      <c r="C507" s="99"/>
      <c r="D507" s="99"/>
      <c r="E507" s="99"/>
      <c r="F507" s="99"/>
      <c r="G507" s="75"/>
      <c r="H507" s="75"/>
    </row>
    <row r="508" spans="1:8" x14ac:dyDescent="0.25">
      <c r="A508" s="80" t="s">
        <v>422</v>
      </c>
      <c r="B508" s="99"/>
      <c r="C508" s="99"/>
      <c r="D508" s="99"/>
      <c r="E508" s="99"/>
      <c r="F508" s="99"/>
      <c r="G508" s="75"/>
      <c r="H508" s="75"/>
    </row>
    <row r="509" spans="1:8" x14ac:dyDescent="0.25">
      <c r="A509" s="80" t="s">
        <v>423</v>
      </c>
      <c r="B509" s="99"/>
      <c r="C509" s="99"/>
      <c r="D509" s="99"/>
      <c r="E509" s="99"/>
      <c r="F509" s="99"/>
      <c r="G509" s="75"/>
      <c r="H509" s="75"/>
    </row>
    <row r="510" spans="1:8" x14ac:dyDescent="0.25">
      <c r="A510" s="80" t="s">
        <v>426</v>
      </c>
      <c r="B510" s="99"/>
      <c r="C510" s="99"/>
      <c r="D510" s="99"/>
      <c r="E510" s="99"/>
      <c r="F510" s="99"/>
      <c r="G510" s="75"/>
      <c r="H510" s="75"/>
    </row>
    <row r="511" spans="1:8" x14ac:dyDescent="0.25">
      <c r="A511" s="80" t="s">
        <v>427</v>
      </c>
      <c r="B511" s="99">
        <v>16210332.7917</v>
      </c>
      <c r="C511" s="99">
        <v>24038000.899999999</v>
      </c>
      <c r="D511" s="99">
        <v>20644893.875</v>
      </c>
      <c r="E511" s="99">
        <v>22190464.033300001</v>
      </c>
      <c r="F511" s="99">
        <v>27079414.2542</v>
      </c>
      <c r="G511" s="75"/>
      <c r="H511" s="75"/>
    </row>
    <row r="513" spans="1:6" x14ac:dyDescent="0.25">
      <c r="A513" s="44" t="s">
        <v>428</v>
      </c>
      <c r="B513" s="45">
        <f>(B494-B506)/(B511)</f>
        <v>0.99797348546620712</v>
      </c>
      <c r="C513" s="45">
        <f t="shared" ref="C513:F513" si="48">(C494-C506)/(C511)</f>
        <v>0.99762032693409219</v>
      </c>
      <c r="D513" s="45">
        <f t="shared" si="48"/>
        <v>0.9977489730496375</v>
      </c>
      <c r="E513" s="45">
        <f t="shared" si="48"/>
        <v>0.99700466794203779</v>
      </c>
      <c r="F513" s="45">
        <f t="shared" si="48"/>
        <v>0.99637265725994184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workbookViewId="0">
      <selection activeCell="B63" sqref="B63"/>
    </sheetView>
  </sheetViews>
  <sheetFormatPr defaultColWidth="11" defaultRowHeight="15" customHeight="1" x14ac:dyDescent="0.25"/>
  <cols>
    <col min="1" max="1" width="32.875" style="26" customWidth="1"/>
    <col min="2" max="2" width="29.375" style="25" customWidth="1"/>
    <col min="3" max="3" width="33.125" style="25" customWidth="1"/>
    <col min="4" max="16384" width="11" style="26"/>
  </cols>
  <sheetData>
    <row r="1" spans="1:3" ht="18" customHeight="1" x14ac:dyDescent="0.3">
      <c r="A1" s="23" t="s">
        <v>601</v>
      </c>
    </row>
    <row r="2" spans="1:3" ht="15.75" x14ac:dyDescent="0.25">
      <c r="A2" s="24" t="s">
        <v>602</v>
      </c>
      <c r="C2" s="26"/>
    </row>
    <row r="3" spans="1:3" ht="18" customHeight="1" x14ac:dyDescent="0.25">
      <c r="A3" s="7"/>
    </row>
    <row r="5" spans="1:3" ht="45" customHeight="1" x14ac:dyDescent="0.25">
      <c r="A5" s="34" t="s">
        <v>603</v>
      </c>
      <c r="B5" s="35" t="s">
        <v>604</v>
      </c>
      <c r="C5" s="35" t="s">
        <v>605</v>
      </c>
    </row>
    <row r="6" spans="1:3" ht="30" customHeight="1" x14ac:dyDescent="0.25">
      <c r="A6" s="36" t="s">
        <v>606</v>
      </c>
      <c r="B6" s="37" t="s">
        <v>607</v>
      </c>
      <c r="C6" s="38" t="s">
        <v>608</v>
      </c>
    </row>
    <row r="7" spans="1:3" ht="15" customHeight="1" x14ac:dyDescent="0.25">
      <c r="A7" s="36" t="s">
        <v>63</v>
      </c>
      <c r="B7" s="38"/>
      <c r="C7" s="38"/>
    </row>
    <row r="8" spans="1:3" ht="15" customHeight="1" x14ac:dyDescent="0.25">
      <c r="A8" s="36" t="s">
        <v>67</v>
      </c>
      <c r="B8" s="38"/>
      <c r="C8" s="38"/>
    </row>
    <row r="9" spans="1:3" ht="15" customHeight="1" x14ac:dyDescent="0.25">
      <c r="A9" s="36" t="s">
        <v>73</v>
      </c>
      <c r="B9" s="38"/>
      <c r="C9" s="38"/>
    </row>
    <row r="10" spans="1:3" ht="15" customHeight="1" x14ac:dyDescent="0.25">
      <c r="A10" s="36" t="s">
        <v>77</v>
      </c>
      <c r="B10" s="38"/>
      <c r="C10" s="38"/>
    </row>
    <row r="11" spans="1:3" ht="15" customHeight="1" x14ac:dyDescent="0.25">
      <c r="A11" s="36" t="s">
        <v>609</v>
      </c>
      <c r="B11" s="38"/>
      <c r="C11" s="39" t="s">
        <v>610</v>
      </c>
    </row>
    <row r="12" spans="1:3" ht="15" customHeight="1" x14ac:dyDescent="0.25">
      <c r="A12" s="36" t="s">
        <v>611</v>
      </c>
      <c r="B12" s="37">
        <v>2015</v>
      </c>
      <c r="C12" s="39" t="s">
        <v>612</v>
      </c>
    </row>
    <row r="13" spans="1:3" ht="15" customHeight="1" x14ac:dyDescent="0.25">
      <c r="A13" s="36" t="s">
        <v>613</v>
      </c>
      <c r="B13" s="38">
        <v>1949</v>
      </c>
      <c r="C13" s="38" t="s">
        <v>614</v>
      </c>
    </row>
    <row r="14" spans="1:3" ht="15" customHeight="1" x14ac:dyDescent="0.25">
      <c r="A14" s="36" t="s">
        <v>95</v>
      </c>
      <c r="B14" s="38"/>
      <c r="C14" s="38"/>
    </row>
    <row r="15" spans="1:3" ht="15" customHeight="1" x14ac:dyDescent="0.25">
      <c r="A15" s="36" t="s">
        <v>99</v>
      </c>
      <c r="B15" s="38"/>
      <c r="C15" s="38"/>
    </row>
    <row r="16" spans="1:3" ht="15" customHeight="1" x14ac:dyDescent="0.25">
      <c r="A16" s="36" t="s">
        <v>615</v>
      </c>
      <c r="B16" s="38"/>
      <c r="C16" s="38"/>
    </row>
    <row r="17" spans="1:3" ht="15" customHeight="1" x14ac:dyDescent="0.25">
      <c r="A17" s="36" t="s">
        <v>616</v>
      </c>
      <c r="B17" s="38"/>
      <c r="C17" s="38"/>
    </row>
    <row r="18" spans="1:3" ht="15" customHeight="1" x14ac:dyDescent="0.25">
      <c r="A18" s="36" t="s">
        <v>617</v>
      </c>
      <c r="B18" s="38"/>
      <c r="C18" s="38"/>
    </row>
    <row r="19" spans="1:3" ht="15" customHeight="1" x14ac:dyDescent="0.25">
      <c r="A19" s="36" t="s">
        <v>618</v>
      </c>
      <c r="B19" s="38"/>
      <c r="C19" s="38"/>
    </row>
    <row r="20" spans="1:3" ht="15" customHeight="1" x14ac:dyDescent="0.25">
      <c r="A20" s="36" t="s">
        <v>619</v>
      </c>
      <c r="B20" s="38"/>
      <c r="C20" s="38"/>
    </row>
    <row r="21" spans="1:3" ht="15" customHeight="1" x14ac:dyDescent="0.25">
      <c r="A21" s="36" t="s">
        <v>620</v>
      </c>
      <c r="B21" s="38"/>
      <c r="C21" s="38"/>
    </row>
    <row r="22" spans="1:3" ht="15" customHeight="1" x14ac:dyDescent="0.25">
      <c r="A22" s="36" t="s">
        <v>621</v>
      </c>
      <c r="B22" s="38"/>
      <c r="C22" s="38"/>
    </row>
    <row r="23" spans="1:3" ht="15" customHeight="1" x14ac:dyDescent="0.25">
      <c r="A23" s="36" t="s">
        <v>622</v>
      </c>
      <c r="B23" s="38"/>
      <c r="C23" s="39">
        <v>1993</v>
      </c>
    </row>
    <row r="24" spans="1:3" ht="15" customHeight="1" x14ac:dyDescent="0.25">
      <c r="A24" s="36" t="s">
        <v>623</v>
      </c>
      <c r="B24" s="37" t="s">
        <v>624</v>
      </c>
      <c r="C24" s="37"/>
    </row>
    <row r="25" spans="1:3" ht="15" customHeight="1" x14ac:dyDescent="0.25">
      <c r="A25" s="36" t="s">
        <v>625</v>
      </c>
      <c r="B25" s="38"/>
      <c r="C25" s="38"/>
    </row>
    <row r="26" spans="1:3" ht="15" customHeight="1" x14ac:dyDescent="0.25">
      <c r="A26" s="36" t="s">
        <v>123</v>
      </c>
      <c r="B26" s="37"/>
      <c r="C26" s="37"/>
    </row>
    <row r="27" spans="1:3" ht="15" customHeight="1" x14ac:dyDescent="0.25">
      <c r="A27" s="36" t="s">
        <v>127</v>
      </c>
      <c r="B27" s="38"/>
      <c r="C27" s="38"/>
    </row>
    <row r="28" spans="1:3" ht="30" customHeight="1" x14ac:dyDescent="0.25">
      <c r="A28" s="36" t="s">
        <v>626</v>
      </c>
      <c r="B28" s="38">
        <v>1949</v>
      </c>
      <c r="C28" s="38" t="s">
        <v>627</v>
      </c>
    </row>
    <row r="29" spans="1:3" ht="15" customHeight="1" x14ac:dyDescent="0.25">
      <c r="A29" s="36" t="s">
        <v>135</v>
      </c>
      <c r="B29" s="38"/>
      <c r="C29" s="39">
        <v>1993</v>
      </c>
    </row>
    <row r="30" spans="1:3" ht="15" customHeight="1" x14ac:dyDescent="0.25">
      <c r="A30" s="36" t="s">
        <v>628</v>
      </c>
      <c r="B30" s="37" t="s">
        <v>629</v>
      </c>
      <c r="C30" s="37"/>
    </row>
    <row r="31" spans="1:3" ht="15" customHeight="1" x14ac:dyDescent="0.25">
      <c r="A31" s="36" t="s">
        <v>630</v>
      </c>
      <c r="B31" s="37" t="s">
        <v>631</v>
      </c>
      <c r="C31" s="38" t="s">
        <v>632</v>
      </c>
    </row>
    <row r="32" spans="1:3" ht="15" customHeight="1" x14ac:dyDescent="0.25">
      <c r="A32" s="36" t="s">
        <v>153</v>
      </c>
      <c r="B32" s="37"/>
      <c r="C32" s="37"/>
    </row>
    <row r="33" spans="1:3" ht="15" customHeight="1" x14ac:dyDescent="0.25">
      <c r="A33" s="36" t="s">
        <v>633</v>
      </c>
      <c r="B33" s="40" t="s">
        <v>634</v>
      </c>
      <c r="C33" s="38" t="s">
        <v>635</v>
      </c>
    </row>
    <row r="34" spans="1:3" ht="15" customHeight="1" x14ac:dyDescent="0.25">
      <c r="A34" s="36" t="s">
        <v>636</v>
      </c>
      <c r="B34" s="37" t="s">
        <v>637</v>
      </c>
      <c r="C34" s="39">
        <v>1977</v>
      </c>
    </row>
    <row r="35" spans="1:3" ht="15" customHeight="1" x14ac:dyDescent="0.25">
      <c r="A35" s="36" t="s">
        <v>638</v>
      </c>
      <c r="B35" s="38"/>
      <c r="C35" s="39" t="s">
        <v>639</v>
      </c>
    </row>
    <row r="36" spans="1:3" ht="15" customHeight="1" x14ac:dyDescent="0.25">
      <c r="A36" s="36" t="s">
        <v>640</v>
      </c>
      <c r="B36" s="37"/>
      <c r="C36" s="39" t="s">
        <v>641</v>
      </c>
    </row>
    <row r="37" spans="1:3" ht="15" customHeight="1" x14ac:dyDescent="0.25">
      <c r="A37" s="36" t="s">
        <v>642</v>
      </c>
      <c r="B37" s="38"/>
      <c r="C37" s="38" t="s">
        <v>643</v>
      </c>
    </row>
    <row r="38" spans="1:3" ht="15" customHeight="1" x14ac:dyDescent="0.25">
      <c r="A38" s="36" t="s">
        <v>178</v>
      </c>
      <c r="B38" s="38"/>
      <c r="C38" s="38"/>
    </row>
    <row r="39" spans="1:3" ht="15" customHeight="1" x14ac:dyDescent="0.25">
      <c r="A39" s="36" t="s">
        <v>182</v>
      </c>
      <c r="B39" s="38"/>
      <c r="C39" s="38"/>
    </row>
    <row r="40" spans="1:3" ht="15" customHeight="1" x14ac:dyDescent="0.25">
      <c r="A40" s="36" t="s">
        <v>644</v>
      </c>
      <c r="B40" s="37" t="s">
        <v>645</v>
      </c>
      <c r="C40" s="37"/>
    </row>
    <row r="41" spans="1:3" ht="15" customHeight="1" x14ac:dyDescent="0.25">
      <c r="A41" s="36" t="s">
        <v>191</v>
      </c>
      <c r="B41" s="38"/>
      <c r="C41" s="38"/>
    </row>
    <row r="42" spans="1:3" ht="30" customHeight="1" x14ac:dyDescent="0.25">
      <c r="A42" s="36" t="s">
        <v>646</v>
      </c>
      <c r="B42" s="40" t="s">
        <v>647</v>
      </c>
      <c r="C42" s="38" t="s">
        <v>648</v>
      </c>
    </row>
    <row r="43" spans="1:3" ht="15" customHeight="1" x14ac:dyDescent="0.25">
      <c r="A43" s="36" t="s">
        <v>649</v>
      </c>
      <c r="B43" s="38"/>
      <c r="C43" s="38"/>
    </row>
    <row r="44" spans="1:3" ht="30" customHeight="1" x14ac:dyDescent="0.25">
      <c r="A44" s="36" t="s">
        <v>650</v>
      </c>
      <c r="B44" s="38">
        <v>1948</v>
      </c>
      <c r="C44" s="38" t="s">
        <v>651</v>
      </c>
    </row>
    <row r="45" spans="1:3" ht="30" customHeight="1" x14ac:dyDescent="0.25">
      <c r="A45" s="36" t="s">
        <v>652</v>
      </c>
      <c r="B45" s="38">
        <v>1950</v>
      </c>
      <c r="C45" s="38" t="s">
        <v>653</v>
      </c>
    </row>
    <row r="46" spans="1:3" ht="15" customHeight="1" x14ac:dyDescent="0.25">
      <c r="A46" s="36" t="s">
        <v>209</v>
      </c>
      <c r="B46" s="38"/>
      <c r="C46" s="38"/>
    </row>
    <row r="47" spans="1:3" ht="45" customHeight="1" x14ac:dyDescent="0.25">
      <c r="A47" s="36" t="s">
        <v>654</v>
      </c>
      <c r="B47" s="38"/>
      <c r="C47" s="37" t="s">
        <v>655</v>
      </c>
    </row>
    <row r="48" spans="1:3" ht="15" customHeight="1" x14ac:dyDescent="0.25">
      <c r="A48" s="36" t="s">
        <v>224</v>
      </c>
      <c r="B48" s="38"/>
      <c r="C48" s="38"/>
    </row>
    <row r="49" spans="1:3" ht="15" customHeight="1" x14ac:dyDescent="0.25">
      <c r="A49" s="36" t="s">
        <v>228</v>
      </c>
      <c r="B49" s="38"/>
      <c r="C49" s="38"/>
    </row>
    <row r="50" spans="1:3" ht="15" customHeight="1" x14ac:dyDescent="0.25">
      <c r="A50" s="36" t="s">
        <v>233</v>
      </c>
      <c r="B50" s="38"/>
      <c r="C50" s="38"/>
    </row>
    <row r="51" spans="1:3" ht="15" customHeight="1" x14ac:dyDescent="0.25">
      <c r="A51" s="36" t="s">
        <v>656</v>
      </c>
      <c r="B51" s="38"/>
      <c r="C51" s="39" t="s">
        <v>657</v>
      </c>
    </row>
    <row r="52" spans="1:3" ht="30" customHeight="1" x14ac:dyDescent="0.25">
      <c r="A52" s="36" t="s">
        <v>658</v>
      </c>
      <c r="B52" s="37" t="s">
        <v>659</v>
      </c>
      <c r="C52" s="38" t="s">
        <v>660</v>
      </c>
    </row>
    <row r="53" spans="1:3" ht="15" customHeight="1" x14ac:dyDescent="0.25">
      <c r="A53" s="36" t="s">
        <v>247</v>
      </c>
      <c r="B53" s="38"/>
      <c r="C53" s="38"/>
    </row>
    <row r="54" spans="1:3" ht="30" customHeight="1" x14ac:dyDescent="0.25">
      <c r="A54" s="36" t="s">
        <v>661</v>
      </c>
      <c r="B54" s="38" t="s">
        <v>662</v>
      </c>
      <c r="C54" s="38" t="s">
        <v>663</v>
      </c>
    </row>
    <row r="55" spans="1:3" ht="15" customHeight="1" x14ac:dyDescent="0.25">
      <c r="A55" s="36" t="s">
        <v>255</v>
      </c>
      <c r="B55" s="38"/>
      <c r="C55" s="38"/>
    </row>
    <row r="56" spans="1:3" ht="15" customHeight="1" x14ac:dyDescent="0.25">
      <c r="A56" s="36" t="s">
        <v>664</v>
      </c>
      <c r="B56" s="38"/>
      <c r="C56" s="39" t="s">
        <v>665</v>
      </c>
    </row>
    <row r="57" spans="1:3" ht="15" customHeight="1" x14ac:dyDescent="0.25">
      <c r="A57" s="36" t="s">
        <v>666</v>
      </c>
      <c r="B57" s="38"/>
      <c r="C57" s="39" t="s">
        <v>667</v>
      </c>
    </row>
    <row r="58" spans="1:3" ht="15" customHeight="1" x14ac:dyDescent="0.25">
      <c r="A58" s="36" t="s">
        <v>268</v>
      </c>
      <c r="B58" s="38"/>
      <c r="C58" s="38"/>
    </row>
    <row r="59" spans="1:3" ht="15" customHeight="1" x14ac:dyDescent="0.25">
      <c r="A59" s="36" t="s">
        <v>272</v>
      </c>
      <c r="B59" s="38"/>
      <c r="C59" s="38"/>
    </row>
    <row r="60" spans="1:3" ht="15" customHeight="1" x14ac:dyDescent="0.25">
      <c r="A60" s="36" t="s">
        <v>668</v>
      </c>
      <c r="B60" s="38"/>
      <c r="C60" s="39">
        <v>1994</v>
      </c>
    </row>
    <row r="61" spans="1:3" ht="15" customHeight="1" x14ac:dyDescent="0.25">
      <c r="A61" s="36" t="s">
        <v>669</v>
      </c>
      <c r="B61" s="38">
        <v>1950</v>
      </c>
      <c r="C61" s="38"/>
    </row>
    <row r="62" spans="1:3" ht="15" customHeight="1" x14ac:dyDescent="0.25">
      <c r="A62" s="36" t="s">
        <v>670</v>
      </c>
      <c r="B62" s="38"/>
      <c r="C62" s="38" t="s">
        <v>671</v>
      </c>
    </row>
    <row r="63" spans="1:3" ht="30" customHeight="1" x14ac:dyDescent="0.25">
      <c r="A63" s="36" t="s">
        <v>672</v>
      </c>
      <c r="B63" s="38"/>
      <c r="C63" s="38" t="s">
        <v>673</v>
      </c>
    </row>
    <row r="66" spans="1:3" ht="15" customHeight="1" x14ac:dyDescent="0.25">
      <c r="A66" s="233" t="s">
        <v>31</v>
      </c>
    </row>
    <row r="67" spans="1:3" ht="15.75" x14ac:dyDescent="0.25">
      <c r="A67" s="234" t="s">
        <v>674</v>
      </c>
      <c r="C67" s="26"/>
    </row>
    <row r="68" spans="1:3" ht="15" customHeight="1" x14ac:dyDescent="0.25">
      <c r="A68" s="235" t="s">
        <v>675</v>
      </c>
    </row>
    <row r="69" spans="1:3" ht="15" customHeight="1" x14ac:dyDescent="0.25">
      <c r="A69" s="236" t="s">
        <v>676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A3" sqref="A3"/>
    </sheetView>
  </sheetViews>
  <sheetFormatPr defaultColWidth="11" defaultRowHeight="15.75" x14ac:dyDescent="0.25"/>
  <cols>
    <col min="1" max="1" width="15" style="26" customWidth="1"/>
    <col min="2" max="2" width="10.625" style="25" customWidth="1"/>
    <col min="3" max="3" width="56.625" style="26" customWidth="1"/>
    <col min="4" max="16384" width="11" style="26"/>
  </cols>
  <sheetData>
    <row r="1" spans="1:3" ht="18.75" x14ac:dyDescent="0.3">
      <c r="A1" s="23" t="s">
        <v>677</v>
      </c>
    </row>
    <row r="2" spans="1:3" x14ac:dyDescent="0.25">
      <c r="A2" s="24" t="s">
        <v>602</v>
      </c>
    </row>
    <row r="4" spans="1:3" ht="16.5" thickBot="1" x14ac:dyDescent="0.3">
      <c r="A4" s="27" t="s">
        <v>678</v>
      </c>
      <c r="B4" s="26"/>
    </row>
    <row r="5" spans="1:3" ht="32.25" thickBot="1" x14ac:dyDescent="0.3">
      <c r="A5" s="28" t="s">
        <v>679</v>
      </c>
      <c r="B5" s="29" t="s">
        <v>680</v>
      </c>
      <c r="C5" s="29" t="s">
        <v>681</v>
      </c>
    </row>
    <row r="6" spans="1:3" ht="32.25" thickBot="1" x14ac:dyDescent="0.3">
      <c r="A6" s="30" t="s">
        <v>682</v>
      </c>
      <c r="B6" s="31" t="s">
        <v>683</v>
      </c>
      <c r="C6" s="31" t="s">
        <v>684</v>
      </c>
    </row>
    <row r="7" spans="1:3" ht="16.5" thickBot="1" x14ac:dyDescent="0.3">
      <c r="A7" s="30"/>
      <c r="B7" s="31">
        <v>1929</v>
      </c>
      <c r="C7" s="31" t="s">
        <v>685</v>
      </c>
    </row>
    <row r="8" spans="1:3" ht="48" thickBot="1" x14ac:dyDescent="0.3">
      <c r="A8" s="30"/>
      <c r="B8" s="31" t="s">
        <v>686</v>
      </c>
      <c r="C8" s="31" t="s">
        <v>687</v>
      </c>
    </row>
    <row r="9" spans="1:3" ht="16.5" thickBot="1" x14ac:dyDescent="0.3">
      <c r="A9" s="30"/>
      <c r="B9" s="31">
        <v>1998</v>
      </c>
      <c r="C9" s="31" t="s">
        <v>688</v>
      </c>
    </row>
    <row r="10" spans="1:3" ht="16.5" thickBot="1" x14ac:dyDescent="0.3">
      <c r="A10" s="30"/>
      <c r="B10" s="31" t="s">
        <v>689</v>
      </c>
      <c r="C10" s="31" t="s">
        <v>690</v>
      </c>
    </row>
    <row r="11" spans="1:3" ht="32.25" thickBot="1" x14ac:dyDescent="0.3">
      <c r="A11" s="30" t="s">
        <v>691</v>
      </c>
      <c r="B11" s="31" t="s">
        <v>692</v>
      </c>
      <c r="C11" s="31" t="s">
        <v>693</v>
      </c>
    </row>
    <row r="12" spans="1:3" ht="16.5" thickBot="1" x14ac:dyDescent="0.3">
      <c r="A12" s="30" t="s">
        <v>694</v>
      </c>
      <c r="B12" s="31">
        <v>1920</v>
      </c>
      <c r="C12" s="31" t="s">
        <v>695</v>
      </c>
    </row>
    <row r="13" spans="1:3" ht="16.5" thickBot="1" x14ac:dyDescent="0.3">
      <c r="A13" s="30"/>
      <c r="B13" s="31">
        <v>1950</v>
      </c>
      <c r="C13" s="31" t="s">
        <v>696</v>
      </c>
    </row>
    <row r="14" spans="1:3" ht="16.5" thickBot="1" x14ac:dyDescent="0.3">
      <c r="A14" s="30" t="s">
        <v>251</v>
      </c>
      <c r="B14" s="31">
        <v>1920</v>
      </c>
      <c r="C14" s="31" t="s">
        <v>695</v>
      </c>
    </row>
    <row r="15" spans="1:3" ht="16.5" thickBot="1" x14ac:dyDescent="0.3">
      <c r="A15" s="30"/>
      <c r="B15" s="31">
        <v>1931</v>
      </c>
      <c r="C15" s="31" t="s">
        <v>695</v>
      </c>
    </row>
    <row r="16" spans="1:3" ht="16.5" thickBot="1" x14ac:dyDescent="0.3">
      <c r="A16" s="30"/>
      <c r="B16" s="31">
        <v>1939</v>
      </c>
      <c r="C16" s="31" t="s">
        <v>695</v>
      </c>
    </row>
    <row r="17" spans="1:3" ht="16.5" thickBot="1" x14ac:dyDescent="0.3">
      <c r="A17" s="30"/>
      <c r="B17" s="31">
        <v>1942</v>
      </c>
      <c r="C17" s="31" t="s">
        <v>697</v>
      </c>
    </row>
    <row r="18" spans="1:3" ht="16.5" thickBot="1" x14ac:dyDescent="0.3">
      <c r="A18" s="30" t="s">
        <v>157</v>
      </c>
      <c r="B18" s="31">
        <v>1931</v>
      </c>
      <c r="C18" s="31" t="s">
        <v>695</v>
      </c>
    </row>
    <row r="19" spans="1:3" ht="16.5" thickBot="1" x14ac:dyDescent="0.3">
      <c r="A19" s="30"/>
      <c r="B19" s="31">
        <v>1939</v>
      </c>
      <c r="C19" s="31" t="s">
        <v>695</v>
      </c>
    </row>
    <row r="20" spans="1:3" ht="16.5" thickBot="1" x14ac:dyDescent="0.3">
      <c r="A20" s="30" t="s">
        <v>698</v>
      </c>
      <c r="B20" s="31" t="s">
        <v>699</v>
      </c>
      <c r="C20" s="31" t="s">
        <v>700</v>
      </c>
    </row>
    <row r="21" spans="1:3" ht="16.5" thickBot="1" x14ac:dyDescent="0.3">
      <c r="A21" s="30"/>
      <c r="B21" s="31">
        <v>1940</v>
      </c>
      <c r="C21" s="31" t="s">
        <v>701</v>
      </c>
    </row>
    <row r="22" spans="1:3" ht="16.5" thickBot="1" x14ac:dyDescent="0.3">
      <c r="A22" s="30" t="s">
        <v>702</v>
      </c>
      <c r="B22" s="31">
        <v>1961</v>
      </c>
      <c r="C22" s="31" t="s">
        <v>703</v>
      </c>
    </row>
    <row r="23" spans="1:3" ht="16.5" thickBot="1" x14ac:dyDescent="0.3">
      <c r="A23" s="30"/>
      <c r="B23" s="31">
        <v>1965</v>
      </c>
      <c r="C23" s="31" t="s">
        <v>704</v>
      </c>
    </row>
    <row r="24" spans="1:3" ht="16.5" thickBot="1" x14ac:dyDescent="0.3">
      <c r="A24" s="30"/>
      <c r="B24" s="31">
        <v>1987</v>
      </c>
      <c r="C24" s="31" t="s">
        <v>705</v>
      </c>
    </row>
    <row r="25" spans="1:3" ht="16.5" thickBot="1" x14ac:dyDescent="0.3">
      <c r="A25" s="30"/>
      <c r="B25" s="31">
        <v>1991</v>
      </c>
      <c r="C25" s="31" t="s">
        <v>706</v>
      </c>
    </row>
    <row r="26" spans="1:3" ht="16.5" thickBot="1" x14ac:dyDescent="0.3">
      <c r="A26" s="30"/>
      <c r="B26" s="31" t="s">
        <v>707</v>
      </c>
      <c r="C26" s="31" t="s">
        <v>708</v>
      </c>
    </row>
    <row r="27" spans="1:3" ht="16.5" thickBot="1" x14ac:dyDescent="0.3">
      <c r="A27" s="30"/>
      <c r="B27" s="31">
        <v>2008</v>
      </c>
      <c r="C27" s="31" t="s">
        <v>709</v>
      </c>
    </row>
    <row r="28" spans="1:3" ht="16.5" thickBot="1" x14ac:dyDescent="0.3">
      <c r="A28" s="30" t="s">
        <v>710</v>
      </c>
      <c r="B28" s="31">
        <v>1948</v>
      </c>
      <c r="C28" s="31" t="s">
        <v>695</v>
      </c>
    </row>
    <row r="29" spans="1:3" ht="16.5" thickBot="1" x14ac:dyDescent="0.3">
      <c r="A29" s="30"/>
      <c r="B29" s="31">
        <v>1950</v>
      </c>
      <c r="C29" s="31" t="s">
        <v>697</v>
      </c>
    </row>
    <row r="30" spans="1:3" ht="16.5" thickBot="1" x14ac:dyDescent="0.3">
      <c r="A30" s="30" t="s">
        <v>203</v>
      </c>
      <c r="B30" s="31">
        <v>1948</v>
      </c>
      <c r="C30" s="31" t="s">
        <v>697</v>
      </c>
    </row>
    <row r="31" spans="1:3" ht="32.25" thickBot="1" x14ac:dyDescent="0.3">
      <c r="A31" s="30" t="s">
        <v>711</v>
      </c>
      <c r="B31" s="31">
        <v>1949</v>
      </c>
      <c r="C31" s="31" t="s">
        <v>697</v>
      </c>
    </row>
    <row r="32" spans="1:3" ht="16.5" thickBot="1" x14ac:dyDescent="0.3">
      <c r="A32" s="30" t="s">
        <v>131</v>
      </c>
      <c r="B32" s="31">
        <v>1949</v>
      </c>
      <c r="C32" s="31" t="s">
        <v>695</v>
      </c>
    </row>
    <row r="33" spans="1:3" ht="16.5" thickBot="1" x14ac:dyDescent="0.3">
      <c r="A33" s="30" t="s">
        <v>207</v>
      </c>
      <c r="B33" s="31">
        <v>1950</v>
      </c>
      <c r="C33" s="31" t="s">
        <v>695</v>
      </c>
    </row>
    <row r="34" spans="1:3" ht="16.5" thickBot="1" x14ac:dyDescent="0.3">
      <c r="A34" s="30" t="s">
        <v>283</v>
      </c>
      <c r="B34" s="31">
        <v>1950</v>
      </c>
      <c r="C34" s="31" t="s">
        <v>695</v>
      </c>
    </row>
    <row r="35" spans="1:3" ht="48" thickBot="1" x14ac:dyDescent="0.3">
      <c r="A35" s="30" t="s">
        <v>115</v>
      </c>
      <c r="B35" s="31" t="s">
        <v>712</v>
      </c>
      <c r="C35" s="31" t="s">
        <v>713</v>
      </c>
    </row>
    <row r="36" spans="1:3" ht="16.5" thickBot="1" x14ac:dyDescent="0.3">
      <c r="A36" s="30"/>
      <c r="B36" s="31">
        <v>1997</v>
      </c>
      <c r="C36" s="31" t="s">
        <v>714</v>
      </c>
    </row>
    <row r="37" spans="1:3" ht="16.5" thickBot="1" x14ac:dyDescent="0.3">
      <c r="A37" s="30"/>
      <c r="B37" s="31">
        <v>1998</v>
      </c>
      <c r="C37" s="31" t="s">
        <v>715</v>
      </c>
    </row>
    <row r="38" spans="1:3" ht="32.25" thickBot="1" x14ac:dyDescent="0.3">
      <c r="A38" s="30" t="s">
        <v>187</v>
      </c>
      <c r="B38" s="31" t="s">
        <v>716</v>
      </c>
      <c r="C38" s="31" t="s">
        <v>717</v>
      </c>
    </row>
    <row r="39" spans="1:3" ht="16.5" thickBot="1" x14ac:dyDescent="0.3">
      <c r="A39" s="30"/>
      <c r="B39" s="31" t="s">
        <v>718</v>
      </c>
      <c r="C39" s="31" t="s">
        <v>715</v>
      </c>
    </row>
    <row r="40" spans="1:3" ht="16.5" thickBot="1" x14ac:dyDescent="0.3">
      <c r="A40" s="30" t="s">
        <v>87</v>
      </c>
      <c r="B40" s="31">
        <v>2015</v>
      </c>
      <c r="C40" s="31" t="s">
        <v>719</v>
      </c>
    </row>
    <row r="41" spans="1:3" x14ac:dyDescent="0.25">
      <c r="A41" s="32"/>
      <c r="B41" s="32"/>
      <c r="C41" s="32"/>
    </row>
    <row r="42" spans="1:3" x14ac:dyDescent="0.25">
      <c r="A42" s="27"/>
      <c r="B42" s="26"/>
    </row>
    <row r="43" spans="1:3" ht="16.5" thickBot="1" x14ac:dyDescent="0.3">
      <c r="A43" s="27" t="s">
        <v>720</v>
      </c>
      <c r="B43" s="26"/>
    </row>
    <row r="44" spans="1:3" ht="32.25" thickBot="1" x14ac:dyDescent="0.3">
      <c r="A44" s="28" t="s">
        <v>679</v>
      </c>
      <c r="B44" s="29" t="s">
        <v>680</v>
      </c>
      <c r="C44" s="29" t="s">
        <v>681</v>
      </c>
    </row>
    <row r="45" spans="1:3" ht="16.5" thickBot="1" x14ac:dyDescent="0.3">
      <c r="A45" s="30" t="s">
        <v>721</v>
      </c>
      <c r="B45" s="31" t="s">
        <v>722</v>
      </c>
      <c r="C45" s="31" t="s">
        <v>723</v>
      </c>
    </row>
    <row r="46" spans="1:3" ht="16.5" thickBot="1" x14ac:dyDescent="0.3">
      <c r="A46" s="30"/>
      <c r="B46" s="31" t="s">
        <v>724</v>
      </c>
      <c r="C46" s="31" t="s">
        <v>725</v>
      </c>
    </row>
    <row r="47" spans="1:3" ht="48" thickBot="1" x14ac:dyDescent="0.3">
      <c r="A47" s="30" t="s">
        <v>726</v>
      </c>
      <c r="B47" s="31" t="s">
        <v>727</v>
      </c>
      <c r="C47" s="31" t="s">
        <v>728</v>
      </c>
    </row>
    <row r="48" spans="1:3" ht="16.5" thickBot="1" x14ac:dyDescent="0.3">
      <c r="A48" s="30" t="s">
        <v>702</v>
      </c>
      <c r="B48" s="31" t="s">
        <v>729</v>
      </c>
      <c r="C48" s="31" t="s">
        <v>730</v>
      </c>
    </row>
    <row r="49" spans="1:3" ht="16.5" thickBot="1" x14ac:dyDescent="0.3">
      <c r="A49" s="30" t="s">
        <v>298</v>
      </c>
      <c r="B49" s="31">
        <v>1975</v>
      </c>
      <c r="C49" s="31" t="s">
        <v>731</v>
      </c>
    </row>
    <row r="50" spans="1:3" ht="16.5" thickBot="1" x14ac:dyDescent="0.3">
      <c r="A50" s="30"/>
      <c r="B50" s="31">
        <v>1979</v>
      </c>
      <c r="C50" s="31" t="s">
        <v>732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609"/>
  <sheetViews>
    <sheetView workbookViewId="0">
      <pane xSplit="8" ySplit="6" topLeftCell="I59" activePane="bottomRight" state="frozen"/>
      <selection pane="topRight" activeCell="G1" sqref="G1"/>
      <selection pane="bottomLeft" activeCell="A5" sqref="A5"/>
      <selection pane="bottomRight" activeCell="J65" sqref="J65"/>
    </sheetView>
  </sheetViews>
  <sheetFormatPr defaultColWidth="8.875" defaultRowHeight="15.75" x14ac:dyDescent="0.25"/>
  <cols>
    <col min="1" max="1" width="22.375" style="196" customWidth="1"/>
    <col min="2" max="2" width="9.125" style="190" customWidth="1"/>
    <col min="3" max="3" width="13.875" style="190" customWidth="1"/>
    <col min="4" max="4" width="8.875" style="190" customWidth="1"/>
    <col min="5" max="5" width="12.125" style="190" customWidth="1"/>
    <col min="6" max="7" width="9.125" style="190" customWidth="1"/>
    <col min="8" max="8" width="8.875" style="190"/>
    <col min="9" max="9" width="12.625" style="180" customWidth="1"/>
    <col min="10" max="10" width="10.125" style="180" bestFit="1" customWidth="1"/>
    <col min="11" max="11" width="12" style="180" bestFit="1" customWidth="1"/>
    <col min="12" max="13" width="13.875" style="180" bestFit="1" customWidth="1"/>
    <col min="14" max="14" width="15.625" style="180" customWidth="1"/>
    <col min="15" max="15" width="13.875" style="180" bestFit="1" customWidth="1"/>
    <col min="16" max="19" width="13.875" style="180" customWidth="1"/>
    <col min="20" max="20" width="8.875" style="180"/>
    <col min="21" max="21" width="11.875" style="180" customWidth="1"/>
    <col min="22" max="22" width="9.125" style="180" customWidth="1"/>
    <col min="23" max="23" width="10.875" style="180" customWidth="1"/>
    <col min="24" max="24" width="9.125" style="180" customWidth="1"/>
    <col min="25" max="25" width="14" style="180" customWidth="1"/>
    <col min="26" max="29" width="9.125" style="180" customWidth="1"/>
    <col min="30" max="16384" width="8.875" style="180"/>
  </cols>
  <sheetData>
    <row r="1" spans="1:29" ht="18.75" x14ac:dyDescent="0.3">
      <c r="A1" s="22" t="s">
        <v>733</v>
      </c>
      <c r="B1" s="176"/>
      <c r="C1" s="176"/>
      <c r="D1" s="176"/>
      <c r="E1" s="176"/>
      <c r="F1" s="176"/>
      <c r="G1" s="176"/>
      <c r="H1" s="176"/>
      <c r="I1" s="176"/>
      <c r="J1" s="176"/>
      <c r="K1" s="178"/>
      <c r="L1" s="179"/>
      <c r="M1" s="178"/>
      <c r="N1" s="176"/>
      <c r="O1" s="176"/>
      <c r="P1" s="176"/>
      <c r="Q1" s="176"/>
      <c r="R1" s="176"/>
      <c r="S1" s="176"/>
      <c r="T1" s="176"/>
      <c r="U1" s="176"/>
      <c r="V1" s="176"/>
      <c r="W1" s="176"/>
      <c r="X1" s="176"/>
      <c r="Y1" s="176"/>
    </row>
    <row r="2" spans="1:29" x14ac:dyDescent="0.25">
      <c r="A2" s="181" t="s">
        <v>734</v>
      </c>
      <c r="B2" s="176"/>
      <c r="C2" s="176"/>
      <c r="D2" s="176"/>
      <c r="E2" s="176"/>
      <c r="F2" s="176"/>
      <c r="G2" s="21"/>
      <c r="H2" s="176"/>
      <c r="I2" s="176"/>
      <c r="J2" s="182"/>
      <c r="K2" s="182"/>
      <c r="L2" s="182"/>
      <c r="M2" s="182"/>
      <c r="N2" s="182"/>
      <c r="O2" s="176"/>
      <c r="P2" s="176"/>
      <c r="Q2" s="176"/>
      <c r="R2" s="176"/>
      <c r="S2" s="176"/>
      <c r="T2" s="176"/>
      <c r="U2" s="176"/>
      <c r="V2" s="176"/>
      <c r="W2" s="176"/>
      <c r="X2" s="176"/>
      <c r="Y2" s="176"/>
    </row>
    <row r="3" spans="1:29" x14ac:dyDescent="0.25">
      <c r="A3" s="175"/>
      <c r="B3" s="176"/>
      <c r="C3" s="176"/>
      <c r="D3" s="176"/>
      <c r="E3" s="176"/>
      <c r="F3" s="176"/>
      <c r="G3" s="21"/>
      <c r="H3" s="21"/>
      <c r="I3" s="176"/>
      <c r="J3" s="176"/>
      <c r="K3" s="176"/>
      <c r="L3" s="179"/>
      <c r="M3" s="176"/>
      <c r="N3" s="176"/>
      <c r="O3" s="176"/>
      <c r="P3" s="176"/>
      <c r="Q3" s="176"/>
      <c r="R3" s="176"/>
      <c r="S3" s="176"/>
      <c r="T3" s="176"/>
      <c r="U3" s="176"/>
      <c r="V3" s="176"/>
      <c r="W3" s="176"/>
      <c r="X3" s="176"/>
      <c r="Y3" s="176"/>
    </row>
    <row r="4" spans="1:29" ht="12.75" customHeight="1" x14ac:dyDescent="0.25">
      <c r="A4" s="175" t="s">
        <v>35</v>
      </c>
      <c r="B4" s="176"/>
      <c r="C4" s="176"/>
      <c r="D4" s="176"/>
      <c r="E4" s="176"/>
      <c r="F4" s="176"/>
      <c r="G4" s="176"/>
      <c r="H4" s="176"/>
      <c r="I4" s="176"/>
      <c r="J4" s="176" t="s">
        <v>735</v>
      </c>
      <c r="K4" s="176"/>
      <c r="L4" s="176"/>
      <c r="M4" s="176"/>
      <c r="N4" s="176"/>
      <c r="O4" s="176"/>
      <c r="P4" s="176"/>
      <c r="Q4" s="176"/>
      <c r="R4" s="176"/>
      <c r="S4" s="176"/>
      <c r="T4" s="176"/>
      <c r="U4" s="176"/>
      <c r="V4" s="176"/>
      <c r="W4" s="176"/>
      <c r="X4" s="176"/>
      <c r="Y4" s="176"/>
      <c r="Z4" s="183"/>
      <c r="AA4" s="183"/>
      <c r="AB4" s="183"/>
      <c r="AC4" s="183"/>
    </row>
    <row r="5" spans="1:29" ht="12.75" customHeight="1" x14ac:dyDescent="0.25">
      <c r="A5" s="175"/>
      <c r="B5" s="176"/>
      <c r="C5" s="176"/>
      <c r="D5" s="176"/>
      <c r="E5" s="176"/>
      <c r="F5" s="176" t="s">
        <v>36</v>
      </c>
      <c r="G5" s="176"/>
      <c r="H5" s="176"/>
      <c r="I5" s="176" t="s">
        <v>37</v>
      </c>
      <c r="J5" s="176" t="s">
        <v>37</v>
      </c>
      <c r="K5" s="176" t="s">
        <v>37</v>
      </c>
      <c r="L5" s="176" t="s">
        <v>37</v>
      </c>
      <c r="M5" s="176" t="s">
        <v>37</v>
      </c>
      <c r="N5" s="176" t="s">
        <v>37</v>
      </c>
      <c r="O5" s="176" t="s">
        <v>37</v>
      </c>
      <c r="P5" s="176" t="s">
        <v>37</v>
      </c>
      <c r="Q5" s="176" t="s">
        <v>37</v>
      </c>
      <c r="R5" s="176" t="s">
        <v>37</v>
      </c>
      <c r="S5" s="176" t="s">
        <v>37</v>
      </c>
      <c r="T5" s="176"/>
      <c r="U5" s="176" t="s">
        <v>38</v>
      </c>
      <c r="V5" s="176" t="s">
        <v>38</v>
      </c>
      <c r="W5" s="176" t="s">
        <v>38</v>
      </c>
      <c r="X5" s="176" t="s">
        <v>38</v>
      </c>
      <c r="Y5" s="176" t="s">
        <v>38</v>
      </c>
      <c r="Z5" s="183"/>
      <c r="AA5" s="183"/>
      <c r="AB5" s="183"/>
      <c r="AC5" s="183"/>
    </row>
    <row r="6" spans="1:29" s="184" customFormat="1" x14ac:dyDescent="0.25">
      <c r="A6" s="175" t="s">
        <v>39</v>
      </c>
      <c r="B6" s="175" t="s">
        <v>40</v>
      </c>
      <c r="C6" s="175" t="s">
        <v>41</v>
      </c>
      <c r="D6" s="175" t="s">
        <v>42</v>
      </c>
      <c r="E6" s="175" t="s">
        <v>43</v>
      </c>
      <c r="F6" s="175" t="s">
        <v>44</v>
      </c>
      <c r="G6" s="175" t="s">
        <v>45</v>
      </c>
      <c r="H6" s="175" t="s">
        <v>46</v>
      </c>
      <c r="I6" s="175" t="s">
        <v>736</v>
      </c>
      <c r="J6" s="177">
        <v>10</v>
      </c>
      <c r="K6" s="177">
        <v>20</v>
      </c>
      <c r="L6" s="177">
        <v>30</v>
      </c>
      <c r="M6" s="177">
        <v>40</v>
      </c>
      <c r="N6" s="177">
        <v>50</v>
      </c>
      <c r="O6" s="177">
        <v>60</v>
      </c>
      <c r="P6" s="177">
        <v>70</v>
      </c>
      <c r="Q6" s="177">
        <v>80</v>
      </c>
      <c r="R6" s="177">
        <v>90</v>
      </c>
      <c r="S6" s="177">
        <v>100</v>
      </c>
      <c r="T6" s="175"/>
      <c r="U6" s="175" t="s">
        <v>48</v>
      </c>
      <c r="V6" s="175" t="s">
        <v>49</v>
      </c>
      <c r="W6" s="175" t="s">
        <v>50</v>
      </c>
      <c r="X6" s="175" t="s">
        <v>51</v>
      </c>
      <c r="Y6" s="175" t="s">
        <v>52</v>
      </c>
    </row>
    <row r="7" spans="1:29" x14ac:dyDescent="0.25">
      <c r="A7" s="175" t="s">
        <v>53</v>
      </c>
      <c r="B7" s="176" t="s">
        <v>53</v>
      </c>
      <c r="C7" s="176" t="s">
        <v>53</v>
      </c>
      <c r="D7" s="176"/>
      <c r="E7" s="176"/>
      <c r="F7" s="176" t="s">
        <v>53</v>
      </c>
      <c r="G7" s="176" t="s">
        <v>53</v>
      </c>
      <c r="H7" s="176" t="s">
        <v>53</v>
      </c>
      <c r="I7" s="176" t="s">
        <v>53</v>
      </c>
      <c r="J7" s="176" t="s">
        <v>53</v>
      </c>
      <c r="K7" s="176" t="s">
        <v>53</v>
      </c>
      <c r="L7" s="176" t="s">
        <v>53</v>
      </c>
      <c r="M7" s="176" t="s">
        <v>53</v>
      </c>
      <c r="N7" s="176" t="s">
        <v>53</v>
      </c>
      <c r="O7" s="176" t="s">
        <v>53</v>
      </c>
      <c r="P7" s="176" t="s">
        <v>53</v>
      </c>
      <c r="Q7" s="176" t="s">
        <v>53</v>
      </c>
      <c r="R7" s="176" t="s">
        <v>53</v>
      </c>
      <c r="S7" s="176" t="s">
        <v>53</v>
      </c>
      <c r="T7" s="176"/>
      <c r="U7" s="176" t="s">
        <v>53</v>
      </c>
      <c r="V7" s="176" t="s">
        <v>53</v>
      </c>
      <c r="W7" s="176" t="s">
        <v>53</v>
      </c>
      <c r="X7" s="176" t="s">
        <v>53</v>
      </c>
      <c r="Y7" s="176" t="s">
        <v>53</v>
      </c>
    </row>
    <row r="8" spans="1:29" x14ac:dyDescent="0.25">
      <c r="A8" s="175" t="s">
        <v>54</v>
      </c>
      <c r="B8" s="176"/>
      <c r="C8" s="176"/>
      <c r="D8" s="176"/>
      <c r="E8" s="176"/>
      <c r="F8" s="176"/>
      <c r="G8" s="176"/>
      <c r="H8" s="176"/>
      <c r="I8" s="176"/>
      <c r="J8" s="178"/>
      <c r="K8" s="178"/>
      <c r="L8" s="178"/>
      <c r="M8" s="178"/>
      <c r="N8" s="178"/>
      <c r="O8" s="178"/>
      <c r="P8" s="178"/>
      <c r="Q8" s="178"/>
      <c r="R8" s="178"/>
      <c r="S8" s="178"/>
      <c r="T8" s="176"/>
      <c r="U8" s="178">
        <f>MAX($I9:$O64)</f>
        <v>210589468.49000001</v>
      </c>
      <c r="V8" s="178">
        <f>MIN($I9:$O64)</f>
        <v>0.43460579970000002</v>
      </c>
      <c r="W8" s="178">
        <f>AVERAGE($I9:$O64)</f>
        <v>697690.48816018982</v>
      </c>
      <c r="X8" s="178">
        <f>MEDIAN($I9:$O64)</f>
        <v>1.0015978244561139</v>
      </c>
      <c r="Y8" s="178">
        <f>_xlfn.STDEV.P($I9:$O64)</f>
        <v>12097961.306114355</v>
      </c>
    </row>
    <row r="9" spans="1:29" x14ac:dyDescent="0.25">
      <c r="A9" s="175" t="s">
        <v>59</v>
      </c>
      <c r="B9" s="176"/>
      <c r="C9" s="176" t="s">
        <v>60</v>
      </c>
      <c r="D9" s="176" t="s">
        <v>61</v>
      </c>
      <c r="E9" s="176" t="s">
        <v>62</v>
      </c>
      <c r="F9" s="176">
        <v>1991</v>
      </c>
      <c r="G9" s="176">
        <v>2001</v>
      </c>
      <c r="H9" s="176"/>
      <c r="I9" s="176">
        <v>1</v>
      </c>
      <c r="J9" s="178">
        <v>3.1295250727999999</v>
      </c>
      <c r="K9" s="178"/>
      <c r="L9" s="178"/>
      <c r="M9" s="178"/>
      <c r="N9" s="178"/>
      <c r="O9" s="178"/>
      <c r="P9" s="178"/>
      <c r="Q9" s="178"/>
      <c r="R9" s="178"/>
      <c r="S9" s="178"/>
      <c r="T9" s="176"/>
      <c r="U9" s="178">
        <f t="shared" ref="U9:U15" si="0">MAX($I9:$O9)</f>
        <v>3.1295250727999999</v>
      </c>
      <c r="V9" s="178">
        <f t="shared" ref="V9:V15" si="1">MIN($I9:$O9)</f>
        <v>1</v>
      </c>
      <c r="W9" s="178">
        <f t="shared" ref="W9:W15" si="2">AVERAGE($I9:$O9)</f>
        <v>2.0647625364</v>
      </c>
      <c r="X9" s="178">
        <f t="shared" ref="X9:X40" si="3">MEDIAN($I9:$O9)</f>
        <v>2.0647625364</v>
      </c>
      <c r="Y9" s="178">
        <f t="shared" ref="Y9:Y40" si="4">_xlfn.STDEV.P($I9:$O9)</f>
        <v>1.0647625364</v>
      </c>
    </row>
    <row r="10" spans="1:29" ht="12.75" customHeight="1" x14ac:dyDescent="0.25">
      <c r="A10" s="175" t="s">
        <v>63</v>
      </c>
      <c r="B10" s="176"/>
      <c r="C10" s="176" t="s">
        <v>64</v>
      </c>
      <c r="D10" s="176" t="s">
        <v>65</v>
      </c>
      <c r="E10" s="176" t="s">
        <v>66</v>
      </c>
      <c r="F10" s="176">
        <v>1921</v>
      </c>
      <c r="G10" s="176">
        <v>1968</v>
      </c>
      <c r="H10" s="176"/>
      <c r="I10" s="176">
        <v>1</v>
      </c>
      <c r="J10" s="178">
        <v>1.0308422937999999</v>
      </c>
      <c r="K10" s="178">
        <v>1.0277494186</v>
      </c>
      <c r="L10" s="178">
        <v>1.0949403388000001</v>
      </c>
      <c r="M10" s="178">
        <v>1.0103960440999999</v>
      </c>
      <c r="N10" s="178"/>
      <c r="O10" s="178"/>
      <c r="P10" s="178"/>
      <c r="Q10" s="178"/>
      <c r="R10" s="178"/>
      <c r="S10" s="178"/>
      <c r="T10" s="176"/>
      <c r="U10" s="178">
        <f t="shared" si="0"/>
        <v>1.0949403388000001</v>
      </c>
      <c r="V10" s="178">
        <f t="shared" si="1"/>
        <v>1</v>
      </c>
      <c r="W10" s="178">
        <f t="shared" si="2"/>
        <v>1.03278561906</v>
      </c>
      <c r="X10" s="178">
        <f t="shared" si="3"/>
        <v>1.0277494186</v>
      </c>
      <c r="Y10" s="178">
        <f t="shared" si="4"/>
        <v>3.307125307010398E-2</v>
      </c>
    </row>
    <row r="11" spans="1:29" x14ac:dyDescent="0.25">
      <c r="A11" s="175" t="s">
        <v>67</v>
      </c>
      <c r="B11" s="176" t="s">
        <v>68</v>
      </c>
      <c r="C11" s="176" t="s">
        <v>69</v>
      </c>
      <c r="D11" s="176" t="s">
        <v>70</v>
      </c>
      <c r="E11" s="176" t="s">
        <v>71</v>
      </c>
      <c r="F11" s="176">
        <v>1965</v>
      </c>
      <c r="G11" s="176">
        <v>1973</v>
      </c>
      <c r="H11" s="176" t="s">
        <v>72</v>
      </c>
      <c r="I11" s="176">
        <v>1</v>
      </c>
      <c r="J11" s="178">
        <v>0.63452508128193219</v>
      </c>
      <c r="K11" s="178">
        <v>0.65381328379006043</v>
      </c>
      <c r="L11" s="178">
        <v>0.80563167673014402</v>
      </c>
      <c r="M11" s="178">
        <v>0.72318857408267534</v>
      </c>
      <c r="N11" s="178"/>
      <c r="O11" s="178"/>
      <c r="P11" s="178"/>
      <c r="Q11" s="178"/>
      <c r="R11" s="178"/>
      <c r="S11" s="178"/>
      <c r="T11" s="176"/>
      <c r="U11" s="178">
        <f t="shared" si="0"/>
        <v>1</v>
      </c>
      <c r="V11" s="178">
        <f t="shared" si="1"/>
        <v>0.63452508128193219</v>
      </c>
      <c r="W11" s="178">
        <f t="shared" si="2"/>
        <v>0.76343172317696228</v>
      </c>
      <c r="X11" s="178">
        <f t="shared" si="3"/>
        <v>0.72318857408267534</v>
      </c>
      <c r="Y11" s="178">
        <f t="shared" si="4"/>
        <v>0.13266350010926983</v>
      </c>
    </row>
    <row r="12" spans="1:29" x14ac:dyDescent="0.25">
      <c r="A12" s="175" t="s">
        <v>73</v>
      </c>
      <c r="B12" s="176"/>
      <c r="C12" s="176" t="s">
        <v>74</v>
      </c>
      <c r="D12" s="176" t="s">
        <v>75</v>
      </c>
      <c r="E12" s="176" t="s">
        <v>76</v>
      </c>
      <c r="F12" s="176">
        <v>1938</v>
      </c>
      <c r="G12" s="176">
        <v>1964</v>
      </c>
      <c r="H12" s="176"/>
      <c r="I12" s="240">
        <v>1</v>
      </c>
      <c r="J12" s="241">
        <v>0.99927880436893024</v>
      </c>
      <c r="K12" s="241">
        <v>0.48245402422120709</v>
      </c>
      <c r="L12" s="241">
        <v>0.65602701557710896</v>
      </c>
      <c r="M12" s="241">
        <v>0.79540301375986022</v>
      </c>
      <c r="N12" s="241">
        <v>0.66826059254911319</v>
      </c>
      <c r="O12" s="178"/>
      <c r="P12" s="178"/>
      <c r="Q12" s="178"/>
      <c r="R12" s="178"/>
      <c r="S12" s="178"/>
      <c r="T12" s="176"/>
      <c r="U12" s="178">
        <f t="shared" si="0"/>
        <v>1</v>
      </c>
      <c r="V12" s="178">
        <f t="shared" si="1"/>
        <v>0.48245402422120709</v>
      </c>
      <c r="W12" s="178">
        <f t="shared" si="2"/>
        <v>0.76690390841270328</v>
      </c>
      <c r="X12" s="178">
        <f t="shared" si="3"/>
        <v>0.7318318031544867</v>
      </c>
      <c r="Y12" s="178">
        <f t="shared" si="4"/>
        <v>0.18800709425246204</v>
      </c>
    </row>
    <row r="13" spans="1:29" x14ac:dyDescent="0.25">
      <c r="A13" s="175" t="s">
        <v>77</v>
      </c>
      <c r="B13" s="176" t="s">
        <v>78</v>
      </c>
      <c r="C13" s="176" t="s">
        <v>79</v>
      </c>
      <c r="D13" s="176" t="s">
        <v>80</v>
      </c>
      <c r="E13" s="176" t="s">
        <v>81</v>
      </c>
      <c r="F13" s="176">
        <v>1894</v>
      </c>
      <c r="G13" s="176">
        <v>1976</v>
      </c>
      <c r="H13" s="176"/>
      <c r="I13" s="176">
        <v>1</v>
      </c>
      <c r="J13" s="178">
        <v>0.91624314409999996</v>
      </c>
      <c r="K13" s="178">
        <v>1.0895290547000001</v>
      </c>
      <c r="L13" s="178">
        <v>0.88053728369999995</v>
      </c>
      <c r="M13" s="178"/>
      <c r="N13" s="178"/>
      <c r="O13" s="178"/>
      <c r="P13" s="178"/>
      <c r="Q13" s="178"/>
      <c r="R13" s="178"/>
      <c r="S13" s="178"/>
      <c r="T13" s="176"/>
      <c r="U13" s="178">
        <f t="shared" si="0"/>
        <v>1.0895290547000001</v>
      </c>
      <c r="V13" s="178">
        <f t="shared" si="1"/>
        <v>0.88053728369999995</v>
      </c>
      <c r="W13" s="178">
        <f t="shared" si="2"/>
        <v>0.97157737062499994</v>
      </c>
      <c r="X13" s="178">
        <f t="shared" si="3"/>
        <v>0.95812157205000004</v>
      </c>
      <c r="Y13" s="178">
        <f t="shared" si="4"/>
        <v>8.0731994415393984E-2</v>
      </c>
    </row>
    <row r="14" spans="1:29" x14ac:dyDescent="0.25">
      <c r="A14" s="175" t="s">
        <v>90</v>
      </c>
      <c r="B14" s="176" t="s">
        <v>91</v>
      </c>
      <c r="C14" s="176" t="s">
        <v>92</v>
      </c>
      <c r="D14" s="176" t="s">
        <v>93</v>
      </c>
      <c r="E14" s="176" t="s">
        <v>94</v>
      </c>
      <c r="F14" s="176">
        <v>1947</v>
      </c>
      <c r="G14" s="176">
        <v>1951</v>
      </c>
      <c r="H14" s="176"/>
      <c r="I14" s="176">
        <v>1</v>
      </c>
      <c r="J14" s="178">
        <v>1</v>
      </c>
      <c r="K14" s="178">
        <v>1.003195648912228</v>
      </c>
      <c r="L14" s="178">
        <v>0.99685453863465867</v>
      </c>
      <c r="M14" s="178">
        <v>1.1342961740435109</v>
      </c>
      <c r="N14" s="178">
        <v>0.8604497374343586</v>
      </c>
      <c r="O14" s="178">
        <v>0.73157141785446356</v>
      </c>
      <c r="P14" s="178">
        <v>102.39867869467366</v>
      </c>
      <c r="Q14" s="178"/>
      <c r="R14" s="178"/>
      <c r="S14" s="178"/>
      <c r="T14" s="176"/>
      <c r="U14" s="178">
        <f t="shared" si="0"/>
        <v>1.1342961740435109</v>
      </c>
      <c r="V14" s="178">
        <f t="shared" si="1"/>
        <v>0.73157141785446356</v>
      </c>
      <c r="W14" s="178">
        <f t="shared" si="2"/>
        <v>0.96090964526846001</v>
      </c>
      <c r="X14" s="178">
        <f t="shared" si="3"/>
        <v>1</v>
      </c>
      <c r="Y14" s="178">
        <f t="shared" si="4"/>
        <v>0.11885606969622335</v>
      </c>
    </row>
    <row r="15" spans="1:29" x14ac:dyDescent="0.25">
      <c r="A15" s="175" t="s">
        <v>95</v>
      </c>
      <c r="B15" s="176"/>
      <c r="C15" s="176" t="s">
        <v>96</v>
      </c>
      <c r="D15" s="176" t="s">
        <v>97</v>
      </c>
      <c r="E15" s="176" t="s">
        <v>98</v>
      </c>
      <c r="F15" s="176">
        <v>1914</v>
      </c>
      <c r="G15" s="176">
        <v>1962</v>
      </c>
      <c r="H15" s="176"/>
      <c r="I15" s="176">
        <v>1</v>
      </c>
      <c r="J15" s="178">
        <v>1.0273835690999999</v>
      </c>
      <c r="K15" s="178">
        <v>1.6197648607999999</v>
      </c>
      <c r="L15" s="178">
        <v>1.4420013196999999</v>
      </c>
      <c r="M15" s="178">
        <v>1.4585282644999999</v>
      </c>
      <c r="N15" s="178">
        <v>1.2347887150000001</v>
      </c>
      <c r="O15" s="178"/>
      <c r="P15" s="178"/>
      <c r="Q15" s="178"/>
      <c r="R15" s="178"/>
      <c r="S15" s="178"/>
      <c r="T15" s="176"/>
      <c r="U15" s="178">
        <f t="shared" si="0"/>
        <v>1.6197648607999999</v>
      </c>
      <c r="V15" s="178">
        <f t="shared" si="1"/>
        <v>1</v>
      </c>
      <c r="W15" s="178">
        <f t="shared" si="2"/>
        <v>1.2970777881833333</v>
      </c>
      <c r="X15" s="178">
        <f t="shared" si="3"/>
        <v>1.3383950173499999</v>
      </c>
      <c r="Y15" s="178">
        <f t="shared" si="4"/>
        <v>0.22951621068418554</v>
      </c>
    </row>
    <row r="16" spans="1:29" x14ac:dyDescent="0.25">
      <c r="A16" s="175" t="s">
        <v>99</v>
      </c>
      <c r="B16" s="176"/>
      <c r="C16" s="176" t="s">
        <v>100</v>
      </c>
      <c r="D16" s="176" t="s">
        <v>101</v>
      </c>
      <c r="E16" s="176" t="s">
        <v>76</v>
      </c>
      <c r="F16" s="176">
        <v>1951</v>
      </c>
      <c r="G16" s="176">
        <v>1964</v>
      </c>
      <c r="H16" s="176"/>
      <c r="I16" s="176"/>
      <c r="J16" s="178"/>
      <c r="K16" s="178"/>
      <c r="L16" s="178"/>
      <c r="M16" s="178"/>
      <c r="N16" s="178"/>
      <c r="O16" s="178"/>
      <c r="P16" s="178"/>
      <c r="Q16" s="178"/>
      <c r="R16" s="178"/>
      <c r="S16" s="178"/>
      <c r="T16" s="176"/>
      <c r="U16" s="178"/>
      <c r="V16" s="178"/>
      <c r="W16" s="178"/>
      <c r="X16" s="178"/>
      <c r="Y16" s="178"/>
    </row>
    <row r="17" spans="1:25" x14ac:dyDescent="0.25">
      <c r="A17" s="175" t="s">
        <v>102</v>
      </c>
      <c r="B17" s="176" t="s">
        <v>103</v>
      </c>
      <c r="C17" s="176" t="s">
        <v>100</v>
      </c>
      <c r="D17" s="176" t="s">
        <v>101</v>
      </c>
      <c r="E17" s="176" t="s">
        <v>76</v>
      </c>
      <c r="F17" s="176">
        <v>1951</v>
      </c>
      <c r="G17" s="176">
        <v>1964</v>
      </c>
      <c r="H17" s="176" t="s">
        <v>291</v>
      </c>
      <c r="I17" s="240">
        <v>1</v>
      </c>
      <c r="J17" s="241">
        <v>0.99991439981374208</v>
      </c>
      <c r="K17" s="241">
        <v>0.6513129222824473</v>
      </c>
      <c r="L17" s="241">
        <v>0.88079210566708643</v>
      </c>
      <c r="M17" s="241">
        <v>1.0671990419112178</v>
      </c>
      <c r="N17" s="241">
        <v>0.88170900053147538</v>
      </c>
      <c r="O17" s="178"/>
      <c r="P17" s="178"/>
      <c r="Q17" s="178"/>
      <c r="R17" s="178"/>
      <c r="S17" s="178"/>
      <c r="T17" s="176"/>
      <c r="U17" s="178">
        <f t="shared" ref="U17:U64" si="5">MAX($I17:$O17)</f>
        <v>1.0671990419112178</v>
      </c>
      <c r="V17" s="178">
        <f t="shared" ref="V17:V64" si="6">MIN($I17:$O17)</f>
        <v>0.6513129222824473</v>
      </c>
      <c r="W17" s="178">
        <f t="shared" ref="W17:W64" si="7">AVERAGE($I17:$O17)</f>
        <v>0.91348791170099475</v>
      </c>
      <c r="X17" s="178">
        <f t="shared" si="3"/>
        <v>0.94081170017260873</v>
      </c>
      <c r="Y17" s="178">
        <f t="shared" si="4"/>
        <v>0.13502816423732128</v>
      </c>
    </row>
    <row r="18" spans="1:25" x14ac:dyDescent="0.25">
      <c r="A18" s="175" t="s">
        <v>104</v>
      </c>
      <c r="B18" s="176" t="s">
        <v>105</v>
      </c>
      <c r="C18" s="176" t="s">
        <v>100</v>
      </c>
      <c r="D18" s="176" t="s">
        <v>101</v>
      </c>
      <c r="E18" s="176" t="s">
        <v>76</v>
      </c>
      <c r="F18" s="176">
        <v>1951</v>
      </c>
      <c r="G18" s="176">
        <v>1964</v>
      </c>
      <c r="H18" s="176" t="s">
        <v>291</v>
      </c>
      <c r="I18" s="240">
        <v>1</v>
      </c>
      <c r="J18" s="241">
        <v>0.99991439981374208</v>
      </c>
      <c r="K18" s="241">
        <v>0.6513129222824473</v>
      </c>
      <c r="L18" s="241">
        <v>0.88079210566708643</v>
      </c>
      <c r="M18" s="241">
        <v>1.0671990419112178</v>
      </c>
      <c r="N18" s="241">
        <v>0.88170900053147538</v>
      </c>
      <c r="O18" s="178"/>
      <c r="P18" s="178"/>
      <c r="Q18" s="178"/>
      <c r="R18" s="178"/>
      <c r="S18" s="178"/>
      <c r="T18" s="176"/>
      <c r="U18" s="178">
        <f t="shared" si="5"/>
        <v>1.0671990419112178</v>
      </c>
      <c r="V18" s="178">
        <f t="shared" si="6"/>
        <v>0.6513129222824473</v>
      </c>
      <c r="W18" s="178">
        <f t="shared" si="7"/>
        <v>0.91348791170099475</v>
      </c>
      <c r="X18" s="178">
        <f t="shared" si="3"/>
        <v>0.94081170017260873</v>
      </c>
      <c r="Y18" s="178">
        <f t="shared" si="4"/>
        <v>0.13502816423732128</v>
      </c>
    </row>
    <row r="19" spans="1:25" x14ac:dyDescent="0.25">
      <c r="A19" s="175" t="s">
        <v>106</v>
      </c>
      <c r="B19" s="176" t="s">
        <v>105</v>
      </c>
      <c r="C19" s="176" t="s">
        <v>100</v>
      </c>
      <c r="D19" s="176" t="s">
        <v>101</v>
      </c>
      <c r="E19" s="176" t="s">
        <v>76</v>
      </c>
      <c r="F19" s="176">
        <v>1951</v>
      </c>
      <c r="G19" s="176">
        <v>1964</v>
      </c>
      <c r="H19" s="176" t="s">
        <v>291</v>
      </c>
      <c r="I19" s="240">
        <v>1</v>
      </c>
      <c r="J19" s="241">
        <v>0.99991439981374208</v>
      </c>
      <c r="K19" s="241">
        <v>0.6513129222824473</v>
      </c>
      <c r="L19" s="241">
        <v>0.88079210566708643</v>
      </c>
      <c r="M19" s="241">
        <v>1.0671990419112178</v>
      </c>
      <c r="N19" s="241">
        <v>0.88170900053147538</v>
      </c>
      <c r="O19" s="178"/>
      <c r="P19" s="178"/>
      <c r="Q19" s="178"/>
      <c r="R19" s="178"/>
      <c r="S19" s="178"/>
      <c r="T19" s="176"/>
      <c r="U19" s="178">
        <f t="shared" si="5"/>
        <v>1.0671990419112178</v>
      </c>
      <c r="V19" s="178">
        <f t="shared" si="6"/>
        <v>0.6513129222824473</v>
      </c>
      <c r="W19" s="178">
        <f t="shared" si="7"/>
        <v>0.91348791170099475</v>
      </c>
      <c r="X19" s="178">
        <f t="shared" si="3"/>
        <v>0.94081170017260873</v>
      </c>
      <c r="Y19" s="178">
        <f t="shared" si="4"/>
        <v>0.13502816423732128</v>
      </c>
    </row>
    <row r="20" spans="1:25" x14ac:dyDescent="0.25">
      <c r="A20" s="175" t="s">
        <v>409</v>
      </c>
      <c r="B20" s="176" t="s">
        <v>103</v>
      </c>
      <c r="C20" s="176" t="s">
        <v>100</v>
      </c>
      <c r="D20" s="176" t="s">
        <v>101</v>
      </c>
      <c r="E20" s="176" t="s">
        <v>76</v>
      </c>
      <c r="F20" s="176">
        <v>1951</v>
      </c>
      <c r="G20" s="176">
        <v>1964</v>
      </c>
      <c r="H20" s="176" t="s">
        <v>291</v>
      </c>
      <c r="I20" s="240">
        <v>1</v>
      </c>
      <c r="J20" s="241">
        <v>0.99991439981374208</v>
      </c>
      <c r="K20" s="241">
        <v>0.6513129222824473</v>
      </c>
      <c r="L20" s="241">
        <v>0.88079210566708643</v>
      </c>
      <c r="M20" s="241">
        <v>1.0671990419112178</v>
      </c>
      <c r="N20" s="241">
        <v>0.88170900053147538</v>
      </c>
      <c r="O20" s="178"/>
      <c r="P20" s="178"/>
      <c r="Q20" s="178"/>
      <c r="R20" s="178"/>
      <c r="S20" s="178"/>
      <c r="T20" s="176"/>
      <c r="U20" s="178">
        <f t="shared" si="5"/>
        <v>1.0671990419112178</v>
      </c>
      <c r="V20" s="178">
        <f t="shared" si="6"/>
        <v>0.6513129222824473</v>
      </c>
      <c r="W20" s="178">
        <f t="shared" si="7"/>
        <v>0.91348791170099475</v>
      </c>
      <c r="X20" s="178">
        <f t="shared" si="3"/>
        <v>0.94081170017260873</v>
      </c>
      <c r="Y20" s="178">
        <f t="shared" si="4"/>
        <v>0.13502816423732128</v>
      </c>
    </row>
    <row r="21" spans="1:25" x14ac:dyDescent="0.25">
      <c r="A21" s="175" t="s">
        <v>107</v>
      </c>
      <c r="B21" s="176" t="s">
        <v>103</v>
      </c>
      <c r="C21" s="176" t="s">
        <v>100</v>
      </c>
      <c r="D21" s="176" t="s">
        <v>101</v>
      </c>
      <c r="E21" s="176" t="s">
        <v>76</v>
      </c>
      <c r="F21" s="176">
        <v>1951</v>
      </c>
      <c r="G21" s="176">
        <v>1964</v>
      </c>
      <c r="H21" s="176" t="s">
        <v>291</v>
      </c>
      <c r="I21" s="240">
        <v>1</v>
      </c>
      <c r="J21" s="241">
        <v>0.99991439981374208</v>
      </c>
      <c r="K21" s="241">
        <v>0.6513129222824473</v>
      </c>
      <c r="L21" s="241">
        <v>0.88079210566708643</v>
      </c>
      <c r="M21" s="241">
        <v>1.0671990419112178</v>
      </c>
      <c r="N21" s="241">
        <v>0.88170900053147538</v>
      </c>
      <c r="O21" s="178"/>
      <c r="P21" s="178"/>
      <c r="Q21" s="178"/>
      <c r="R21" s="178"/>
      <c r="S21" s="178"/>
      <c r="T21" s="176"/>
      <c r="U21" s="178">
        <f t="shared" si="5"/>
        <v>1.0671990419112178</v>
      </c>
      <c r="V21" s="178">
        <f t="shared" si="6"/>
        <v>0.6513129222824473</v>
      </c>
      <c r="W21" s="178">
        <f t="shared" si="7"/>
        <v>0.91348791170099475</v>
      </c>
      <c r="X21" s="178">
        <f t="shared" si="3"/>
        <v>0.94081170017260873</v>
      </c>
      <c r="Y21" s="178">
        <f t="shared" si="4"/>
        <v>0.13502816423732128</v>
      </c>
    </row>
    <row r="22" spans="1:25" x14ac:dyDescent="0.25">
      <c r="A22" s="175" t="s">
        <v>108</v>
      </c>
      <c r="B22" s="176" t="s">
        <v>105</v>
      </c>
      <c r="C22" s="176" t="s">
        <v>100</v>
      </c>
      <c r="D22" s="176" t="s">
        <v>101</v>
      </c>
      <c r="E22" s="176" t="s">
        <v>76</v>
      </c>
      <c r="F22" s="176">
        <v>1951</v>
      </c>
      <c r="G22" s="176">
        <v>1964</v>
      </c>
      <c r="H22" s="176" t="s">
        <v>291</v>
      </c>
      <c r="I22" s="240">
        <v>1</v>
      </c>
      <c r="J22" s="241">
        <v>0.99991439981374208</v>
      </c>
      <c r="K22" s="241">
        <v>0.6513129222824473</v>
      </c>
      <c r="L22" s="241">
        <v>0.88079210566708643</v>
      </c>
      <c r="M22" s="241">
        <v>1.0671990419112178</v>
      </c>
      <c r="N22" s="241">
        <v>0.88170900053147538</v>
      </c>
      <c r="O22" s="178"/>
      <c r="P22" s="178"/>
      <c r="Q22" s="178"/>
      <c r="R22" s="178"/>
      <c r="S22" s="178"/>
      <c r="T22" s="176"/>
      <c r="U22" s="178">
        <f t="shared" si="5"/>
        <v>1.0671990419112178</v>
      </c>
      <c r="V22" s="178">
        <f t="shared" si="6"/>
        <v>0.6513129222824473</v>
      </c>
      <c r="W22" s="178">
        <f t="shared" si="7"/>
        <v>0.91348791170099475</v>
      </c>
      <c r="X22" s="178">
        <f t="shared" si="3"/>
        <v>0.94081170017260873</v>
      </c>
      <c r="Y22" s="178">
        <f t="shared" si="4"/>
        <v>0.13502816423732128</v>
      </c>
    </row>
    <row r="23" spans="1:25" x14ac:dyDescent="0.25">
      <c r="A23" s="175" t="s">
        <v>109</v>
      </c>
      <c r="B23" s="176" t="s">
        <v>105</v>
      </c>
      <c r="C23" s="176" t="s">
        <v>100</v>
      </c>
      <c r="D23" s="176" t="s">
        <v>101</v>
      </c>
      <c r="E23" s="176" t="s">
        <v>76</v>
      </c>
      <c r="F23" s="176">
        <v>1951</v>
      </c>
      <c r="G23" s="176">
        <v>1964</v>
      </c>
      <c r="H23" s="176" t="s">
        <v>291</v>
      </c>
      <c r="I23" s="240">
        <v>1</v>
      </c>
      <c r="J23" s="241">
        <v>0.99991439981374208</v>
      </c>
      <c r="K23" s="241">
        <v>0.6513129222824473</v>
      </c>
      <c r="L23" s="241">
        <v>0.88079210566708643</v>
      </c>
      <c r="M23" s="241">
        <v>1.0671990419112178</v>
      </c>
      <c r="N23" s="241">
        <v>0.88170900053147538</v>
      </c>
      <c r="O23" s="178"/>
      <c r="P23" s="178"/>
      <c r="Q23" s="178"/>
      <c r="R23" s="178"/>
      <c r="S23" s="178"/>
      <c r="T23" s="176"/>
      <c r="U23" s="178">
        <f t="shared" si="5"/>
        <v>1.0671990419112178</v>
      </c>
      <c r="V23" s="178">
        <f t="shared" si="6"/>
        <v>0.6513129222824473</v>
      </c>
      <c r="W23" s="178">
        <f t="shared" si="7"/>
        <v>0.91348791170099475</v>
      </c>
      <c r="X23" s="178">
        <f t="shared" si="3"/>
        <v>0.94081170017260873</v>
      </c>
      <c r="Y23" s="178">
        <f t="shared" si="4"/>
        <v>0.13502816423732128</v>
      </c>
    </row>
    <row r="24" spans="1:25" x14ac:dyDescent="0.25">
      <c r="A24" s="175" t="s">
        <v>110</v>
      </c>
      <c r="B24" s="176" t="s">
        <v>111</v>
      </c>
      <c r="C24" s="176" t="s">
        <v>112</v>
      </c>
      <c r="D24" s="176" t="s">
        <v>113</v>
      </c>
      <c r="E24" s="176" t="s">
        <v>114</v>
      </c>
      <c r="F24" s="176">
        <v>1941</v>
      </c>
      <c r="G24" s="176">
        <v>1951</v>
      </c>
      <c r="H24" s="176"/>
      <c r="I24" s="176">
        <v>1</v>
      </c>
      <c r="J24" s="178">
        <v>1.0111273428000001</v>
      </c>
      <c r="K24" s="178">
        <v>0.43460579970000002</v>
      </c>
      <c r="L24" s="178">
        <v>0.75022813340000005</v>
      </c>
      <c r="M24" s="178">
        <v>4.1394782765000002</v>
      </c>
      <c r="N24" s="178">
        <v>6.3496310878999997</v>
      </c>
      <c r="O24" s="178"/>
      <c r="P24" s="178"/>
      <c r="Q24" s="178"/>
      <c r="R24" s="178"/>
      <c r="S24" s="178"/>
      <c r="T24" s="176"/>
      <c r="U24" s="178">
        <f t="shared" si="5"/>
        <v>6.3496310878999997</v>
      </c>
      <c r="V24" s="178">
        <f t="shared" si="6"/>
        <v>0.43460579970000002</v>
      </c>
      <c r="W24" s="178">
        <f t="shared" si="7"/>
        <v>2.2808451067166668</v>
      </c>
      <c r="X24" s="178">
        <f t="shared" si="3"/>
        <v>1.0055636714</v>
      </c>
      <c r="Y24" s="178">
        <f t="shared" si="4"/>
        <v>2.1990024975609912</v>
      </c>
    </row>
    <row r="25" spans="1:25" x14ac:dyDescent="0.25">
      <c r="A25" s="175" t="s">
        <v>737</v>
      </c>
      <c r="B25" s="176"/>
      <c r="C25" s="176" t="s">
        <v>116</v>
      </c>
      <c r="D25" s="176" t="s">
        <v>117</v>
      </c>
      <c r="E25" s="176" t="s">
        <v>118</v>
      </c>
      <c r="F25" s="176">
        <v>1992</v>
      </c>
      <c r="G25" s="176">
        <v>2010</v>
      </c>
      <c r="H25" s="176"/>
      <c r="I25" s="176">
        <v>1</v>
      </c>
      <c r="J25" s="178">
        <v>1.2273353541000001</v>
      </c>
      <c r="K25" s="178"/>
      <c r="L25" s="178"/>
      <c r="M25" s="178"/>
      <c r="N25" s="178"/>
      <c r="O25" s="178"/>
      <c r="P25" s="178"/>
      <c r="Q25" s="178"/>
      <c r="R25" s="178"/>
      <c r="S25" s="178"/>
      <c r="T25" s="176"/>
      <c r="U25" s="178">
        <f t="shared" si="5"/>
        <v>1.2273353541000001</v>
      </c>
      <c r="V25" s="178">
        <f t="shared" si="6"/>
        <v>1</v>
      </c>
      <c r="W25" s="178">
        <f t="shared" si="7"/>
        <v>1.11366767705</v>
      </c>
      <c r="X25" s="178">
        <f t="shared" si="3"/>
        <v>1.11366767705</v>
      </c>
      <c r="Y25" s="178">
        <f t="shared" si="4"/>
        <v>0.11366767704999986</v>
      </c>
    </row>
    <row r="26" spans="1:25" x14ac:dyDescent="0.25">
      <c r="A26" s="175" t="s">
        <v>119</v>
      </c>
      <c r="B26" s="176" t="s">
        <v>120</v>
      </c>
      <c r="C26" s="176" t="s">
        <v>112</v>
      </c>
      <c r="D26" s="176" t="s">
        <v>121</v>
      </c>
      <c r="E26" s="176" t="s">
        <v>122</v>
      </c>
      <c r="F26" s="176">
        <v>1941</v>
      </c>
      <c r="G26" s="176">
        <v>1942</v>
      </c>
      <c r="H26" s="176"/>
      <c r="I26" s="176">
        <v>1</v>
      </c>
      <c r="J26" s="178">
        <v>1.3976899511491978</v>
      </c>
      <c r="K26" s="178">
        <v>1.4150850872394152</v>
      </c>
      <c r="L26" s="178">
        <v>0.98125445875515838</v>
      </c>
      <c r="M26" s="178">
        <v>0.67440847728329889</v>
      </c>
      <c r="N26" s="178">
        <v>1.5321694913212611</v>
      </c>
      <c r="O26" s="178">
        <v>2.8073249372904074</v>
      </c>
      <c r="P26" s="178">
        <v>6.2447211897776258</v>
      </c>
      <c r="Q26" s="178"/>
      <c r="R26" s="178"/>
      <c r="S26" s="178"/>
      <c r="T26" s="176"/>
      <c r="U26" s="178">
        <f t="shared" si="5"/>
        <v>2.8073249372904074</v>
      </c>
      <c r="V26" s="178">
        <f t="shared" si="6"/>
        <v>0.67440847728329889</v>
      </c>
      <c r="W26" s="178">
        <f t="shared" si="7"/>
        <v>1.4011332004341053</v>
      </c>
      <c r="X26" s="178">
        <f t="shared" si="3"/>
        <v>1.3976899511491978</v>
      </c>
      <c r="Y26" s="178">
        <f t="shared" si="4"/>
        <v>0.63920565066410995</v>
      </c>
    </row>
    <row r="27" spans="1:25" x14ac:dyDescent="0.25">
      <c r="A27" s="175" t="s">
        <v>123</v>
      </c>
      <c r="B27" s="176"/>
      <c r="C27" s="176" t="s">
        <v>124</v>
      </c>
      <c r="D27" s="176" t="s">
        <v>125</v>
      </c>
      <c r="E27" s="176" t="s">
        <v>126</v>
      </c>
      <c r="F27" s="176">
        <v>1914</v>
      </c>
      <c r="G27" s="176">
        <v>1972</v>
      </c>
      <c r="H27" s="176"/>
      <c r="I27" s="176">
        <v>1</v>
      </c>
      <c r="J27" s="178">
        <v>1.3333239744000001</v>
      </c>
      <c r="K27" s="178">
        <v>1.9332347294000001</v>
      </c>
      <c r="L27" s="178">
        <v>2.2263467407999999</v>
      </c>
      <c r="M27" s="178">
        <v>2.2018773442000001</v>
      </c>
      <c r="N27" s="178"/>
      <c r="O27" s="178"/>
      <c r="P27" s="178"/>
      <c r="Q27" s="178"/>
      <c r="R27" s="178"/>
      <c r="S27" s="178"/>
      <c r="T27" s="176"/>
      <c r="U27" s="178">
        <f t="shared" si="5"/>
        <v>2.2263467407999999</v>
      </c>
      <c r="V27" s="178">
        <f t="shared" si="6"/>
        <v>1</v>
      </c>
      <c r="W27" s="178">
        <f t="shared" si="7"/>
        <v>1.7389565577599999</v>
      </c>
      <c r="X27" s="178">
        <f t="shared" si="3"/>
        <v>1.9332347294000001</v>
      </c>
      <c r="Y27" s="178">
        <f t="shared" si="4"/>
        <v>0.48993539165028538</v>
      </c>
    </row>
    <row r="28" spans="1:25" x14ac:dyDescent="0.25">
      <c r="A28" s="175" t="s">
        <v>127</v>
      </c>
      <c r="B28" s="176"/>
      <c r="C28" s="176" t="s">
        <v>128</v>
      </c>
      <c r="D28" s="176" t="s">
        <v>129</v>
      </c>
      <c r="E28" s="176" t="s">
        <v>130</v>
      </c>
      <c r="F28" s="176">
        <v>1913</v>
      </c>
      <c r="G28" s="176">
        <v>1970</v>
      </c>
      <c r="H28" s="176"/>
      <c r="I28" s="176">
        <v>1</v>
      </c>
      <c r="J28" s="178">
        <v>1.1681936514</v>
      </c>
      <c r="K28" s="178">
        <v>4.7526232186000001</v>
      </c>
      <c r="L28" s="178">
        <v>7.9139616176000001</v>
      </c>
      <c r="M28" s="178">
        <v>14.085858227999999</v>
      </c>
      <c r="N28" s="178"/>
      <c r="O28" s="178"/>
      <c r="P28" s="178"/>
      <c r="Q28" s="178"/>
      <c r="R28" s="178"/>
      <c r="S28" s="178"/>
      <c r="T28" s="176"/>
      <c r="U28" s="178">
        <f t="shared" si="5"/>
        <v>14.085858227999999</v>
      </c>
      <c r="V28" s="178">
        <f t="shared" si="6"/>
        <v>1</v>
      </c>
      <c r="W28" s="178">
        <f t="shared" si="7"/>
        <v>5.7841273431199998</v>
      </c>
      <c r="X28" s="178">
        <f t="shared" si="3"/>
        <v>4.7526232186000001</v>
      </c>
      <c r="Y28" s="178">
        <f t="shared" si="4"/>
        <v>4.8726512036501486</v>
      </c>
    </row>
    <row r="29" spans="1:25" x14ac:dyDescent="0.25">
      <c r="A29" s="175" t="s">
        <v>131</v>
      </c>
      <c r="B29" s="176" t="s">
        <v>132</v>
      </c>
      <c r="C29" s="176" t="s">
        <v>133</v>
      </c>
      <c r="D29" s="176" t="s">
        <v>129</v>
      </c>
      <c r="E29" s="176" t="s">
        <v>134</v>
      </c>
      <c r="F29" s="176">
        <v>1913</v>
      </c>
      <c r="G29" s="176">
        <v>1956</v>
      </c>
      <c r="H29" s="176"/>
      <c r="I29" s="176">
        <v>1</v>
      </c>
      <c r="J29" s="178">
        <v>1.4354619631000001</v>
      </c>
      <c r="K29" s="178">
        <v>3.6927050607999998</v>
      </c>
      <c r="L29" s="178">
        <v>411.13072412999998</v>
      </c>
      <c r="M29" s="178">
        <v>8158.6578662000002</v>
      </c>
      <c r="N29" s="178">
        <v>210589468.49000001</v>
      </c>
      <c r="O29" s="178"/>
      <c r="P29" s="178"/>
      <c r="Q29" s="178"/>
      <c r="R29" s="178"/>
      <c r="S29" s="178"/>
      <c r="T29" s="176"/>
      <c r="U29" s="178">
        <f t="shared" si="5"/>
        <v>210589468.49000001</v>
      </c>
      <c r="V29" s="178">
        <f t="shared" si="6"/>
        <v>1</v>
      </c>
      <c r="W29" s="178">
        <f t="shared" si="7"/>
        <v>35099674.067792892</v>
      </c>
      <c r="X29" s="178">
        <f t="shared" si="3"/>
        <v>207.41171459539999</v>
      </c>
      <c r="Y29" s="178">
        <f t="shared" si="4"/>
        <v>78481421.992343411</v>
      </c>
    </row>
    <row r="30" spans="1:25" x14ac:dyDescent="0.25">
      <c r="A30" s="175" t="s">
        <v>135</v>
      </c>
      <c r="B30" s="176" t="s">
        <v>136</v>
      </c>
      <c r="C30" s="176" t="s">
        <v>137</v>
      </c>
      <c r="D30" s="176">
        <v>1917.01</v>
      </c>
      <c r="E30" s="176" t="s">
        <v>138</v>
      </c>
      <c r="F30" s="176">
        <v>1917</v>
      </c>
      <c r="G30" s="176">
        <v>1964</v>
      </c>
      <c r="H30" s="176"/>
      <c r="I30" s="176">
        <v>1</v>
      </c>
      <c r="J30" s="178">
        <v>1.2634853112</v>
      </c>
      <c r="K30" s="178">
        <v>2.2724420326999999</v>
      </c>
      <c r="L30" s="178">
        <v>75.898000030999995</v>
      </c>
      <c r="M30" s="178">
        <v>100.21981340000001</v>
      </c>
      <c r="N30" s="178"/>
      <c r="O30" s="178"/>
      <c r="P30" s="178"/>
      <c r="Q30" s="178"/>
      <c r="R30" s="178"/>
      <c r="S30" s="178"/>
      <c r="T30" s="176"/>
      <c r="U30" s="178">
        <f t="shared" si="5"/>
        <v>100.21981340000001</v>
      </c>
      <c r="V30" s="178">
        <f t="shared" si="6"/>
        <v>1</v>
      </c>
      <c r="W30" s="178">
        <f t="shared" si="7"/>
        <v>36.130748154979997</v>
      </c>
      <c r="X30" s="178">
        <f t="shared" si="3"/>
        <v>2.2724420326999999</v>
      </c>
      <c r="Y30" s="178">
        <f t="shared" si="4"/>
        <v>43.09320824298684</v>
      </c>
    </row>
    <row r="31" spans="1:25" x14ac:dyDescent="0.25">
      <c r="A31" s="175" t="s">
        <v>147</v>
      </c>
      <c r="B31" s="176"/>
      <c r="C31" s="176" t="s">
        <v>148</v>
      </c>
      <c r="D31" s="176" t="s">
        <v>149</v>
      </c>
      <c r="E31" s="176" t="s">
        <v>47</v>
      </c>
      <c r="F31" s="176">
        <v>1983</v>
      </c>
      <c r="G31" s="176" t="s">
        <v>47</v>
      </c>
      <c r="H31" s="176"/>
      <c r="I31" s="176">
        <v>1</v>
      </c>
      <c r="J31" s="178">
        <v>1.0681197269</v>
      </c>
      <c r="K31" s="178">
        <v>1.5220744884999999</v>
      </c>
      <c r="L31" s="178">
        <v>1.4321820076</v>
      </c>
      <c r="M31" s="178">
        <v>1.3858939295999999</v>
      </c>
      <c r="N31" s="178"/>
      <c r="O31" s="178"/>
      <c r="P31" s="178"/>
      <c r="Q31" s="178"/>
      <c r="R31" s="178"/>
      <c r="S31" s="178"/>
      <c r="T31" s="176"/>
      <c r="U31" s="178">
        <f t="shared" si="5"/>
        <v>1.5220744884999999</v>
      </c>
      <c r="V31" s="178">
        <f t="shared" si="6"/>
        <v>1</v>
      </c>
      <c r="W31" s="178">
        <f t="shared" si="7"/>
        <v>1.2816540305199999</v>
      </c>
      <c r="X31" s="178">
        <f t="shared" si="3"/>
        <v>1.3858939295999999</v>
      </c>
      <c r="Y31" s="178">
        <f t="shared" si="4"/>
        <v>0.20796755361832575</v>
      </c>
    </row>
    <row r="32" spans="1:25" x14ac:dyDescent="0.25">
      <c r="A32" s="175" t="s">
        <v>150</v>
      </c>
      <c r="B32" s="176"/>
      <c r="C32" s="176" t="s">
        <v>151</v>
      </c>
      <c r="D32" s="176">
        <v>1898.01</v>
      </c>
      <c r="E32" s="176" t="s">
        <v>152</v>
      </c>
      <c r="F32" s="176">
        <v>1898</v>
      </c>
      <c r="G32" s="176">
        <v>1915</v>
      </c>
      <c r="H32" s="176"/>
      <c r="I32" s="176">
        <v>1</v>
      </c>
      <c r="J32" s="178">
        <v>0.88422146256451506</v>
      </c>
      <c r="K32" s="178">
        <v>0.88782089952409682</v>
      </c>
      <c r="L32" s="178">
        <v>0.88896038608485817</v>
      </c>
      <c r="M32" s="178">
        <v>0.89494604195991678</v>
      </c>
      <c r="N32" s="178">
        <v>0.89697030632079899</v>
      </c>
      <c r="O32" s="178">
        <v>1.2170453783765667</v>
      </c>
      <c r="P32" s="178">
        <v>1.1670956498424827</v>
      </c>
      <c r="Q32" s="178">
        <v>3.6550036865741671</v>
      </c>
      <c r="R32" s="178">
        <v>5.1878812252831956</v>
      </c>
      <c r="S32" s="178">
        <v>6.5395133722099335</v>
      </c>
      <c r="T32" s="176"/>
      <c r="U32" s="178">
        <f t="shared" si="5"/>
        <v>1.2170453783765667</v>
      </c>
      <c r="V32" s="178">
        <f t="shared" si="6"/>
        <v>0.88422146256451506</v>
      </c>
      <c r="W32" s="178">
        <f t="shared" si="7"/>
        <v>0.95285206783296472</v>
      </c>
      <c r="X32" s="178">
        <f t="shared" si="3"/>
        <v>0.89494604195991678</v>
      </c>
      <c r="Y32" s="178">
        <f t="shared" si="4"/>
        <v>0.11434176325726214</v>
      </c>
    </row>
    <row r="33" spans="1:25" x14ac:dyDescent="0.25">
      <c r="A33" s="175" t="s">
        <v>153</v>
      </c>
      <c r="B33" s="176"/>
      <c r="C33" s="176" t="s">
        <v>154</v>
      </c>
      <c r="D33" s="176" t="s">
        <v>155</v>
      </c>
      <c r="E33" s="176" t="s">
        <v>156</v>
      </c>
      <c r="F33" s="176">
        <v>1932</v>
      </c>
      <c r="G33" s="176">
        <v>1948</v>
      </c>
      <c r="H33" s="176"/>
      <c r="I33" s="176">
        <v>1</v>
      </c>
      <c r="J33" s="33">
        <v>0.99272119999999997</v>
      </c>
      <c r="K33" s="33">
        <v>0.84768529999999997</v>
      </c>
      <c r="L33" s="33">
        <v>0.65389730000000001</v>
      </c>
      <c r="M33" s="33">
        <v>0.5008861</v>
      </c>
      <c r="N33" s="33">
        <v>2911.6790682999999</v>
      </c>
      <c r="O33" s="33">
        <v>1858.1354014999999</v>
      </c>
      <c r="P33" s="178"/>
      <c r="Q33" s="178"/>
      <c r="R33" s="178"/>
      <c r="S33" s="178"/>
      <c r="T33" s="176"/>
      <c r="U33" s="178">
        <f t="shared" si="5"/>
        <v>2911.6790682999999</v>
      </c>
      <c r="V33" s="178">
        <f t="shared" si="6"/>
        <v>0.5008861</v>
      </c>
      <c r="W33" s="178">
        <f t="shared" si="7"/>
        <v>681.97280852857136</v>
      </c>
      <c r="X33" s="178">
        <f t="shared" si="3"/>
        <v>0.99272119999999997</v>
      </c>
      <c r="Y33" s="178">
        <f t="shared" si="4"/>
        <v>1113.2280711395642</v>
      </c>
    </row>
    <row r="34" spans="1:25" x14ac:dyDescent="0.25">
      <c r="A34" s="175" t="s">
        <v>157</v>
      </c>
      <c r="B34" s="176"/>
      <c r="C34" s="176" t="s">
        <v>158</v>
      </c>
      <c r="D34" s="176" t="s">
        <v>159</v>
      </c>
      <c r="E34" s="176" t="s">
        <v>160</v>
      </c>
      <c r="F34" s="176">
        <v>1927</v>
      </c>
      <c r="G34" s="176">
        <v>1942</v>
      </c>
      <c r="H34" s="176"/>
      <c r="I34" s="176">
        <v>1</v>
      </c>
      <c r="J34" s="178">
        <v>1</v>
      </c>
      <c r="K34" s="178">
        <v>1</v>
      </c>
      <c r="L34" s="178">
        <v>1</v>
      </c>
      <c r="M34" s="178">
        <v>0.86311065078543059</v>
      </c>
      <c r="N34" s="178">
        <v>1.0719262514738988</v>
      </c>
      <c r="O34" s="178">
        <v>1</v>
      </c>
      <c r="P34" s="178">
        <v>0.81087058593749939</v>
      </c>
      <c r="Q34" s="178"/>
      <c r="R34" s="178"/>
      <c r="S34" s="178"/>
      <c r="T34" s="176"/>
      <c r="U34" s="178">
        <f t="shared" si="5"/>
        <v>1.0719262514738988</v>
      </c>
      <c r="V34" s="178">
        <f t="shared" si="6"/>
        <v>0.86311065078543059</v>
      </c>
      <c r="W34" s="178">
        <f t="shared" si="7"/>
        <v>0.99071955746561857</v>
      </c>
      <c r="X34" s="178">
        <f t="shared" si="3"/>
        <v>1</v>
      </c>
      <c r="Y34" s="178">
        <f t="shared" si="4"/>
        <v>5.770515362480591E-2</v>
      </c>
    </row>
    <row r="35" spans="1:25" x14ac:dyDescent="0.25">
      <c r="A35" s="175" t="s">
        <v>161</v>
      </c>
      <c r="B35" s="176" t="s">
        <v>162</v>
      </c>
      <c r="C35" s="176" t="s">
        <v>163</v>
      </c>
      <c r="D35" s="176" t="s">
        <v>164</v>
      </c>
      <c r="E35" s="176" t="s">
        <v>165</v>
      </c>
      <c r="F35" s="176">
        <v>1927</v>
      </c>
      <c r="G35" s="176">
        <v>1947</v>
      </c>
      <c r="H35" s="176"/>
      <c r="I35" s="176">
        <v>1</v>
      </c>
      <c r="J35" s="178">
        <v>6.0470325000000003</v>
      </c>
      <c r="K35" s="178">
        <v>8.3952986000000003</v>
      </c>
      <c r="L35" s="178">
        <v>78.277236500000001</v>
      </c>
      <c r="M35" s="178">
        <v>31.625584</v>
      </c>
      <c r="N35" s="178">
        <v>67.060822000000002</v>
      </c>
      <c r="O35" s="178">
        <v>61.156890999999995</v>
      </c>
      <c r="P35" s="178"/>
      <c r="Q35" s="178"/>
      <c r="R35" s="178"/>
      <c r="S35" s="178"/>
      <c r="T35" s="176"/>
      <c r="U35" s="178">
        <f t="shared" si="5"/>
        <v>78.277236500000001</v>
      </c>
      <c r="V35" s="178">
        <f t="shared" si="6"/>
        <v>1</v>
      </c>
      <c r="W35" s="178">
        <f t="shared" si="7"/>
        <v>36.223266371428572</v>
      </c>
      <c r="X35" s="178">
        <f t="shared" si="3"/>
        <v>31.625584</v>
      </c>
      <c r="Y35" s="178">
        <f t="shared" si="4"/>
        <v>29.97140288401237</v>
      </c>
    </row>
    <row r="36" spans="1:25" x14ac:dyDescent="0.25">
      <c r="A36" s="175" t="s">
        <v>166</v>
      </c>
      <c r="B36" s="176"/>
      <c r="C36" s="176" t="s">
        <v>64</v>
      </c>
      <c r="D36" s="176" t="s">
        <v>167</v>
      </c>
      <c r="E36" s="176" t="s">
        <v>168</v>
      </c>
      <c r="F36" s="176">
        <v>1920</v>
      </c>
      <c r="G36" s="176">
        <v>1960</v>
      </c>
      <c r="H36" s="176"/>
      <c r="I36" s="176">
        <v>1</v>
      </c>
      <c r="J36" s="178">
        <v>1.1565588265</v>
      </c>
      <c r="K36" s="178">
        <v>3.0174344382</v>
      </c>
      <c r="L36" s="178">
        <v>18.807128823999999</v>
      </c>
      <c r="M36" s="178">
        <v>63.824520266</v>
      </c>
      <c r="N36" s="178"/>
      <c r="O36" s="178"/>
      <c r="P36" s="178"/>
      <c r="Q36" s="178"/>
      <c r="R36" s="178"/>
      <c r="S36" s="178"/>
      <c r="T36" s="176"/>
      <c r="U36" s="178">
        <f t="shared" si="5"/>
        <v>63.824520266</v>
      </c>
      <c r="V36" s="178">
        <f t="shared" si="6"/>
        <v>1</v>
      </c>
      <c r="W36" s="178">
        <f t="shared" si="7"/>
        <v>17.561128470939998</v>
      </c>
      <c r="X36" s="178">
        <f t="shared" si="3"/>
        <v>3.0174344382</v>
      </c>
      <c r="Y36" s="178">
        <f t="shared" si="4"/>
        <v>24.06970649937913</v>
      </c>
    </row>
    <row r="37" spans="1:25" x14ac:dyDescent="0.25">
      <c r="A37" s="175" t="s">
        <v>169</v>
      </c>
      <c r="B37" s="176" t="s">
        <v>170</v>
      </c>
      <c r="C37" s="176" t="s">
        <v>171</v>
      </c>
      <c r="D37" s="176" t="s">
        <v>164</v>
      </c>
      <c r="E37" s="176" t="s">
        <v>172</v>
      </c>
      <c r="F37" s="176">
        <v>1927</v>
      </c>
      <c r="G37" s="176">
        <v>1963</v>
      </c>
      <c r="H37" s="176"/>
      <c r="I37" s="176">
        <v>1</v>
      </c>
      <c r="J37" s="178">
        <v>0.90187098330000004</v>
      </c>
      <c r="K37" s="178">
        <v>1.1345760245000001</v>
      </c>
      <c r="L37" s="178">
        <v>1.8198499592999999</v>
      </c>
      <c r="M37" s="178">
        <v>1.963387022</v>
      </c>
      <c r="N37" s="178">
        <v>1.9566203311000001</v>
      </c>
      <c r="O37" s="178"/>
      <c r="P37" s="178"/>
      <c r="Q37" s="178"/>
      <c r="R37" s="178"/>
      <c r="S37" s="178"/>
      <c r="T37" s="176"/>
      <c r="U37" s="178">
        <f t="shared" si="5"/>
        <v>1.963387022</v>
      </c>
      <c r="V37" s="178">
        <f t="shared" si="6"/>
        <v>0.90187098330000004</v>
      </c>
      <c r="W37" s="178">
        <f t="shared" si="7"/>
        <v>1.4627173867000003</v>
      </c>
      <c r="X37" s="178">
        <f t="shared" si="3"/>
        <v>1.4772129919000001</v>
      </c>
      <c r="Y37" s="178">
        <f t="shared" si="4"/>
        <v>0.45798229557447223</v>
      </c>
    </row>
    <row r="38" spans="1:25" x14ac:dyDescent="0.25">
      <c r="A38" s="175" t="s">
        <v>173</v>
      </c>
      <c r="B38" s="176" t="s">
        <v>174</v>
      </c>
      <c r="C38" s="176" t="s">
        <v>175</v>
      </c>
      <c r="D38" s="176" t="s">
        <v>176</v>
      </c>
      <c r="E38" s="176" t="s">
        <v>177</v>
      </c>
      <c r="F38" s="176">
        <v>1898</v>
      </c>
      <c r="G38" s="176">
        <v>1965</v>
      </c>
      <c r="H38" s="176"/>
      <c r="I38" s="176">
        <v>1</v>
      </c>
      <c r="J38" s="178">
        <v>1.0280471172000001</v>
      </c>
      <c r="K38" s="178">
        <v>2.0588231802000001</v>
      </c>
      <c r="L38" s="178">
        <v>7.1296961951000002</v>
      </c>
      <c r="M38" s="178">
        <v>12.082428694000001</v>
      </c>
      <c r="N38" s="178">
        <v>12.947260445</v>
      </c>
      <c r="O38" s="178"/>
      <c r="P38" s="178"/>
      <c r="Q38" s="178"/>
      <c r="R38" s="178"/>
      <c r="S38" s="178"/>
      <c r="T38" s="176"/>
      <c r="U38" s="178">
        <f t="shared" si="5"/>
        <v>12.947260445</v>
      </c>
      <c r="V38" s="178">
        <f t="shared" si="6"/>
        <v>1</v>
      </c>
      <c r="W38" s="178">
        <f t="shared" si="7"/>
        <v>6.0410426052499995</v>
      </c>
      <c r="X38" s="178">
        <f t="shared" si="3"/>
        <v>4.5942596876500001</v>
      </c>
      <c r="Y38" s="178">
        <f t="shared" si="4"/>
        <v>5.0295735939626374</v>
      </c>
    </row>
    <row r="39" spans="1:25" x14ac:dyDescent="0.25">
      <c r="A39" s="175" t="s">
        <v>178</v>
      </c>
      <c r="B39" s="176"/>
      <c r="C39" s="176" t="s">
        <v>179</v>
      </c>
      <c r="D39" s="176" t="s">
        <v>180</v>
      </c>
      <c r="E39" s="176" t="s">
        <v>181</v>
      </c>
      <c r="F39" s="176">
        <v>1961</v>
      </c>
      <c r="G39" s="176">
        <v>1968</v>
      </c>
      <c r="H39" s="176"/>
      <c r="I39" s="176">
        <v>1</v>
      </c>
      <c r="J39" s="178">
        <v>0.79235606650000001</v>
      </c>
      <c r="K39" s="178">
        <v>0.89717966800000004</v>
      </c>
      <c r="L39" s="178">
        <v>0.92111164629999998</v>
      </c>
      <c r="M39" s="178">
        <v>0.74556368610000001</v>
      </c>
      <c r="N39" s="178"/>
      <c r="O39" s="178"/>
      <c r="P39" s="178"/>
      <c r="Q39" s="178"/>
      <c r="R39" s="178"/>
      <c r="S39" s="178"/>
      <c r="T39" s="176"/>
      <c r="U39" s="178">
        <f t="shared" si="5"/>
        <v>1</v>
      </c>
      <c r="V39" s="178">
        <f t="shared" si="6"/>
        <v>0.74556368610000001</v>
      </c>
      <c r="W39" s="178">
        <f t="shared" si="7"/>
        <v>0.87124221338000007</v>
      </c>
      <c r="X39" s="178">
        <f t="shared" si="3"/>
        <v>0.89717966800000004</v>
      </c>
      <c r="Y39" s="178">
        <f t="shared" si="4"/>
        <v>9.1385333501663599E-2</v>
      </c>
    </row>
    <row r="40" spans="1:25" x14ac:dyDescent="0.25">
      <c r="A40" s="175" t="s">
        <v>182</v>
      </c>
      <c r="B40" s="176" t="s">
        <v>183</v>
      </c>
      <c r="C40" s="176" t="s">
        <v>184</v>
      </c>
      <c r="D40" s="176" t="s">
        <v>185</v>
      </c>
      <c r="E40" s="176" t="s">
        <v>186</v>
      </c>
      <c r="F40" s="176">
        <v>1952</v>
      </c>
      <c r="G40" s="176">
        <v>1955</v>
      </c>
      <c r="H40" s="176"/>
      <c r="I40" s="176">
        <v>1</v>
      </c>
      <c r="J40" s="178">
        <v>0.99517300990000002</v>
      </c>
      <c r="K40" s="178">
        <v>0.87510689480000003</v>
      </c>
      <c r="L40" s="178">
        <v>0.84156256870000001</v>
      </c>
      <c r="M40" s="178">
        <v>1.2171406514000001</v>
      </c>
      <c r="N40" s="178"/>
      <c r="O40" s="178"/>
      <c r="P40" s="178"/>
      <c r="Q40" s="178"/>
      <c r="R40" s="178"/>
      <c r="S40" s="178"/>
      <c r="T40" s="176"/>
      <c r="U40" s="178">
        <f t="shared" si="5"/>
        <v>1.2171406514000001</v>
      </c>
      <c r="V40" s="178">
        <f t="shared" si="6"/>
        <v>0.84156256870000001</v>
      </c>
      <c r="W40" s="178">
        <f t="shared" si="7"/>
        <v>0.98579662496000009</v>
      </c>
      <c r="X40" s="178">
        <f t="shared" si="3"/>
        <v>0.99517300990000002</v>
      </c>
      <c r="Y40" s="178">
        <f t="shared" si="4"/>
        <v>0.13180697278569672</v>
      </c>
    </row>
    <row r="41" spans="1:25" x14ac:dyDescent="0.25">
      <c r="A41" s="175" t="s">
        <v>187</v>
      </c>
      <c r="B41" s="176"/>
      <c r="C41" s="176" t="s">
        <v>188</v>
      </c>
      <c r="D41" s="176" t="s">
        <v>189</v>
      </c>
      <c r="E41" s="176" t="s">
        <v>190</v>
      </c>
      <c r="F41" s="176">
        <v>1994</v>
      </c>
      <c r="G41" s="176">
        <v>2014</v>
      </c>
      <c r="H41" s="176"/>
      <c r="I41" s="176">
        <v>1</v>
      </c>
      <c r="J41" s="178">
        <v>1.1151832461</v>
      </c>
      <c r="K41" s="178"/>
      <c r="L41" s="178"/>
      <c r="M41" s="178"/>
      <c r="N41" s="178"/>
      <c r="O41" s="178"/>
      <c r="P41" s="178"/>
      <c r="Q41" s="178"/>
      <c r="R41" s="178"/>
      <c r="S41" s="178"/>
      <c r="T41" s="176"/>
      <c r="U41" s="178">
        <f t="shared" si="5"/>
        <v>1.1151832461</v>
      </c>
      <c r="V41" s="178">
        <f t="shared" si="6"/>
        <v>1</v>
      </c>
      <c r="W41" s="178">
        <f t="shared" si="7"/>
        <v>1.05759162305</v>
      </c>
      <c r="X41" s="178">
        <f t="shared" ref="X41:X64" si="8">MEDIAN($I41:$O41)</f>
        <v>1.05759162305</v>
      </c>
      <c r="Y41" s="178">
        <f t="shared" ref="Y41:Y64" si="9">_xlfn.STDEV.P($I41:$O41)</f>
        <v>5.7591623049999985E-2</v>
      </c>
    </row>
    <row r="42" spans="1:25" x14ac:dyDescent="0.25">
      <c r="A42" s="175" t="s">
        <v>191</v>
      </c>
      <c r="B42" s="176" t="s">
        <v>192</v>
      </c>
      <c r="C42" s="176" t="s">
        <v>193</v>
      </c>
      <c r="D42" s="176" t="s">
        <v>194</v>
      </c>
      <c r="E42" s="176" t="s">
        <v>186</v>
      </c>
      <c r="F42" s="176">
        <v>1940</v>
      </c>
      <c r="G42" s="176">
        <v>1955</v>
      </c>
      <c r="H42" s="176"/>
      <c r="I42" s="176">
        <v>1</v>
      </c>
      <c r="J42" s="178">
        <v>0.99517300630000005</v>
      </c>
      <c r="K42" s="178">
        <v>1.3494029300999999</v>
      </c>
      <c r="L42" s="178">
        <v>2.4829339798999999</v>
      </c>
      <c r="M42" s="178">
        <v>21.328518552999999</v>
      </c>
      <c r="N42" s="178">
        <v>175.76599834000001</v>
      </c>
      <c r="O42" s="178"/>
      <c r="P42" s="178"/>
      <c r="Q42" s="178"/>
      <c r="R42" s="178"/>
      <c r="S42" s="178"/>
      <c r="T42" s="176"/>
      <c r="U42" s="178">
        <f t="shared" si="5"/>
        <v>175.76599834000001</v>
      </c>
      <c r="V42" s="178">
        <f t="shared" si="6"/>
        <v>0.99517300630000005</v>
      </c>
      <c r="W42" s="178">
        <f t="shared" si="7"/>
        <v>33.820337801550004</v>
      </c>
      <c r="X42" s="178">
        <f t="shared" si="8"/>
        <v>1.9161684549999998</v>
      </c>
      <c r="Y42" s="178">
        <f t="shared" si="9"/>
        <v>63.895326642858642</v>
      </c>
    </row>
    <row r="43" spans="1:25" x14ac:dyDescent="0.25">
      <c r="A43" s="175" t="s">
        <v>195</v>
      </c>
      <c r="B43" s="176" t="s">
        <v>196</v>
      </c>
      <c r="C43" s="176" t="s">
        <v>197</v>
      </c>
      <c r="D43" s="176" t="s">
        <v>198</v>
      </c>
      <c r="E43" s="176" t="s">
        <v>199</v>
      </c>
      <c r="F43" s="176">
        <v>1945</v>
      </c>
      <c r="G43" s="176">
        <v>1966</v>
      </c>
      <c r="H43" s="176"/>
      <c r="I43" s="176">
        <v>1</v>
      </c>
      <c r="J43" s="178">
        <v>0.78528642630000001</v>
      </c>
      <c r="K43" s="178">
        <v>0.80998485050000002</v>
      </c>
      <c r="L43" s="178">
        <v>0.80678923769999999</v>
      </c>
      <c r="M43" s="178">
        <v>1.0957019664000001</v>
      </c>
      <c r="N43" s="178"/>
      <c r="O43" s="178"/>
      <c r="P43" s="178"/>
      <c r="Q43" s="178"/>
      <c r="R43" s="178"/>
      <c r="S43" s="178"/>
      <c r="T43" s="176"/>
      <c r="U43" s="178">
        <f t="shared" si="5"/>
        <v>1.0957019664000001</v>
      </c>
      <c r="V43" s="178">
        <f t="shared" si="6"/>
        <v>0.78528642630000001</v>
      </c>
      <c r="W43" s="178">
        <f t="shared" si="7"/>
        <v>0.89955249618000011</v>
      </c>
      <c r="X43" s="178">
        <f t="shared" si="8"/>
        <v>0.80998485050000002</v>
      </c>
      <c r="Y43" s="178">
        <f t="shared" si="9"/>
        <v>0.1250987095805238</v>
      </c>
    </row>
    <row r="44" spans="1:25" x14ac:dyDescent="0.25">
      <c r="A44" s="175" t="s">
        <v>200</v>
      </c>
      <c r="B44" s="176"/>
      <c r="C44" s="176" t="s">
        <v>79</v>
      </c>
      <c r="D44" s="176" t="s">
        <v>201</v>
      </c>
      <c r="E44" s="176" t="s">
        <v>202</v>
      </c>
      <c r="F44" s="176">
        <v>1940</v>
      </c>
      <c r="G44" s="176">
        <v>1967</v>
      </c>
      <c r="H44" s="176"/>
      <c r="I44" s="176">
        <v>1</v>
      </c>
      <c r="J44" s="178">
        <v>0.89237721140000004</v>
      </c>
      <c r="K44" s="178">
        <v>0.8719094664</v>
      </c>
      <c r="L44" s="178">
        <v>0.95239184320000003</v>
      </c>
      <c r="M44" s="178">
        <v>0.68677707960000001</v>
      </c>
      <c r="N44" s="178"/>
      <c r="O44" s="178"/>
      <c r="P44" s="178"/>
      <c r="Q44" s="178"/>
      <c r="R44" s="178"/>
      <c r="S44" s="178"/>
      <c r="T44" s="176"/>
      <c r="U44" s="178">
        <f t="shared" si="5"/>
        <v>1</v>
      </c>
      <c r="V44" s="178">
        <f t="shared" si="6"/>
        <v>0.68677707960000001</v>
      </c>
      <c r="W44" s="178">
        <f t="shared" si="7"/>
        <v>0.88069112012000006</v>
      </c>
      <c r="X44" s="178">
        <f t="shared" si="8"/>
        <v>0.89237721140000004</v>
      </c>
      <c r="Y44" s="178">
        <f t="shared" si="9"/>
        <v>0.10695039952302163</v>
      </c>
    </row>
    <row r="45" spans="1:25" x14ac:dyDescent="0.25">
      <c r="A45" s="175" t="s">
        <v>203</v>
      </c>
      <c r="B45" s="176"/>
      <c r="C45" s="176" t="s">
        <v>204</v>
      </c>
      <c r="D45" s="176" t="s">
        <v>205</v>
      </c>
      <c r="E45" s="176" t="s">
        <v>206</v>
      </c>
      <c r="F45" s="176">
        <v>1849</v>
      </c>
      <c r="G45" s="176">
        <v>1966</v>
      </c>
      <c r="H45" s="176"/>
      <c r="I45" s="176">
        <v>1</v>
      </c>
      <c r="J45" s="178">
        <v>1.3448580854000001</v>
      </c>
      <c r="K45" s="178">
        <v>2.4691531328999998</v>
      </c>
      <c r="L45" s="178">
        <v>4.8540866944000003</v>
      </c>
      <c r="M45" s="178">
        <v>6.2976896390999997</v>
      </c>
      <c r="N45" s="178"/>
      <c r="O45" s="178"/>
      <c r="P45" s="178"/>
      <c r="Q45" s="178"/>
      <c r="R45" s="178"/>
      <c r="S45" s="178"/>
      <c r="T45" s="176"/>
      <c r="U45" s="178">
        <f t="shared" si="5"/>
        <v>6.2976896390999997</v>
      </c>
      <c r="V45" s="178">
        <f t="shared" si="6"/>
        <v>1</v>
      </c>
      <c r="W45" s="178">
        <f t="shared" si="7"/>
        <v>3.1931575103599998</v>
      </c>
      <c r="X45" s="178">
        <f t="shared" si="8"/>
        <v>2.4691531328999998</v>
      </c>
      <c r="Y45" s="178">
        <f t="shared" si="9"/>
        <v>2.0565572426223335</v>
      </c>
    </row>
    <row r="46" spans="1:25" x14ac:dyDescent="0.25">
      <c r="A46" s="175" t="s">
        <v>207</v>
      </c>
      <c r="B46" s="176"/>
      <c r="C46" s="176" t="s">
        <v>133</v>
      </c>
      <c r="D46" s="176" t="s">
        <v>129</v>
      </c>
      <c r="E46" s="176" t="s">
        <v>208</v>
      </c>
      <c r="F46" s="176">
        <v>1913</v>
      </c>
      <c r="G46" s="176">
        <v>1958</v>
      </c>
      <c r="H46" s="176"/>
      <c r="I46" s="176">
        <v>1</v>
      </c>
      <c r="J46" s="178">
        <v>1.0036321101000001</v>
      </c>
      <c r="K46" s="178">
        <v>0.80525580809999997</v>
      </c>
      <c r="L46" s="178">
        <v>10.77672052</v>
      </c>
      <c r="M46" s="178">
        <v>142.50720146</v>
      </c>
      <c r="N46" s="178">
        <v>220.1442174</v>
      </c>
      <c r="O46" s="178"/>
      <c r="P46" s="178"/>
      <c r="Q46" s="178"/>
      <c r="R46" s="178"/>
      <c r="S46" s="178"/>
      <c r="T46" s="176"/>
      <c r="U46" s="178">
        <f t="shared" si="5"/>
        <v>220.1442174</v>
      </c>
      <c r="V46" s="178">
        <f t="shared" si="6"/>
        <v>0.80525580809999997</v>
      </c>
      <c r="W46" s="178">
        <f t="shared" si="7"/>
        <v>62.70617121636667</v>
      </c>
      <c r="X46" s="178">
        <f t="shared" si="8"/>
        <v>5.8901763150499997</v>
      </c>
      <c r="Y46" s="178">
        <f t="shared" si="9"/>
        <v>86.888999006794904</v>
      </c>
    </row>
    <row r="47" spans="1:25" x14ac:dyDescent="0.25">
      <c r="A47" s="175" t="s">
        <v>209</v>
      </c>
      <c r="B47" s="176"/>
      <c r="C47" s="176" t="s">
        <v>210</v>
      </c>
      <c r="D47" s="176" t="s">
        <v>211</v>
      </c>
      <c r="E47" s="176" t="s">
        <v>212</v>
      </c>
      <c r="F47" s="176">
        <v>1970</v>
      </c>
      <c r="G47" s="176">
        <v>1974</v>
      </c>
      <c r="H47" s="176"/>
      <c r="I47" s="176">
        <v>1</v>
      </c>
      <c r="J47" s="178">
        <v>1.0206594099999999</v>
      </c>
      <c r="K47" s="178">
        <v>0.97818349999999998</v>
      </c>
      <c r="L47" s="178">
        <v>0.89831631320000005</v>
      </c>
      <c r="M47" s="178">
        <v>0.89831631320000005</v>
      </c>
      <c r="N47" s="178"/>
      <c r="O47" s="178"/>
      <c r="P47" s="178"/>
      <c r="Q47" s="178"/>
      <c r="R47" s="178"/>
      <c r="S47" s="178"/>
      <c r="T47" s="176"/>
      <c r="U47" s="178">
        <f t="shared" si="5"/>
        <v>1.0206594099999999</v>
      </c>
      <c r="V47" s="178">
        <f t="shared" si="6"/>
        <v>0.89831631320000005</v>
      </c>
      <c r="W47" s="178">
        <f t="shared" si="7"/>
        <v>0.95909510727999991</v>
      </c>
      <c r="X47" s="178">
        <f t="shared" si="8"/>
        <v>0.97818349999999998</v>
      </c>
      <c r="Y47" s="178">
        <f t="shared" si="9"/>
        <v>5.141179626137473E-2</v>
      </c>
    </row>
    <row r="48" spans="1:25" x14ac:dyDescent="0.25">
      <c r="A48" s="175" t="s">
        <v>221</v>
      </c>
      <c r="B48" s="176"/>
      <c r="C48" s="176" t="s">
        <v>218</v>
      </c>
      <c r="D48" s="176" t="s">
        <v>222</v>
      </c>
      <c r="E48" s="176" t="s">
        <v>223</v>
      </c>
      <c r="F48" s="176">
        <v>1945</v>
      </c>
      <c r="G48" s="176">
        <v>1948</v>
      </c>
      <c r="H48" s="176"/>
      <c r="I48" s="176">
        <v>1</v>
      </c>
      <c r="J48" s="178">
        <v>0.99900695134061579</v>
      </c>
      <c r="K48" s="178">
        <v>1.9394240317775573</v>
      </c>
      <c r="L48" s="178">
        <v>3.5213505461767629</v>
      </c>
      <c r="M48" s="178">
        <v>10.531281032770607</v>
      </c>
      <c r="N48" s="178">
        <v>19.240317775571004</v>
      </c>
      <c r="O48" s="178">
        <v>23.54518371400199</v>
      </c>
      <c r="P48" s="178"/>
      <c r="Q48" s="178"/>
      <c r="R48" s="178"/>
      <c r="S48" s="178"/>
      <c r="T48" s="176"/>
      <c r="U48" s="178">
        <f t="shared" si="5"/>
        <v>23.54518371400199</v>
      </c>
      <c r="V48" s="178">
        <f t="shared" si="6"/>
        <v>0.99900695134061579</v>
      </c>
      <c r="W48" s="178">
        <f t="shared" si="7"/>
        <v>8.6823662930912207</v>
      </c>
      <c r="X48" s="178">
        <f t="shared" si="8"/>
        <v>3.5213505461767629</v>
      </c>
      <c r="Y48" s="178">
        <f t="shared" si="9"/>
        <v>8.6680718190653856</v>
      </c>
    </row>
    <row r="49" spans="1:25" x14ac:dyDescent="0.25">
      <c r="A49" s="175" t="s">
        <v>224</v>
      </c>
      <c r="B49" s="176"/>
      <c r="C49" s="176" t="s">
        <v>225</v>
      </c>
      <c r="D49" s="176" t="s">
        <v>226</v>
      </c>
      <c r="E49" s="176" t="s">
        <v>227</v>
      </c>
      <c r="F49" s="176">
        <v>1966</v>
      </c>
      <c r="G49" s="176">
        <v>1972</v>
      </c>
      <c r="H49" s="176"/>
      <c r="I49" s="176">
        <v>1</v>
      </c>
      <c r="J49" s="178">
        <v>1.0433797436000001</v>
      </c>
      <c r="K49" s="178">
        <v>1.0910355190000001</v>
      </c>
      <c r="L49" s="178">
        <v>1.0978811663000001</v>
      </c>
      <c r="M49" s="178">
        <v>1.0978811663000001</v>
      </c>
      <c r="N49" s="178"/>
      <c r="O49" s="178"/>
      <c r="P49" s="178"/>
      <c r="Q49" s="178"/>
      <c r="R49" s="178"/>
      <c r="S49" s="178"/>
      <c r="T49" s="176"/>
      <c r="U49" s="178">
        <f t="shared" si="5"/>
        <v>1.0978811663000001</v>
      </c>
      <c r="V49" s="178">
        <f t="shared" si="6"/>
        <v>1</v>
      </c>
      <c r="W49" s="178">
        <f t="shared" si="7"/>
        <v>1.0660355190400002</v>
      </c>
      <c r="X49" s="178">
        <f t="shared" si="8"/>
        <v>1.0910355190000001</v>
      </c>
      <c r="Y49" s="178">
        <f t="shared" si="9"/>
        <v>3.8800166062754458E-2</v>
      </c>
    </row>
    <row r="50" spans="1:25" x14ac:dyDescent="0.25">
      <c r="A50" s="175" t="s">
        <v>228</v>
      </c>
      <c r="B50" s="176" t="s">
        <v>229</v>
      </c>
      <c r="C50" s="176" t="s">
        <v>230</v>
      </c>
      <c r="D50" s="176" t="s">
        <v>231</v>
      </c>
      <c r="E50" s="176" t="s">
        <v>232</v>
      </c>
      <c r="F50" s="176">
        <v>1921</v>
      </c>
      <c r="G50" s="176">
        <v>1958</v>
      </c>
      <c r="H50" s="176"/>
      <c r="I50" s="176">
        <v>1</v>
      </c>
      <c r="J50" s="178">
        <v>1.0094928372</v>
      </c>
      <c r="K50" s="178">
        <v>1.1991865306</v>
      </c>
      <c r="L50" s="178">
        <v>3.3701251879999998</v>
      </c>
      <c r="M50" s="178">
        <v>4.5818293820999996</v>
      </c>
      <c r="N50" s="178">
        <v>4.2067174722000003</v>
      </c>
      <c r="O50" s="178"/>
      <c r="P50" s="178"/>
      <c r="Q50" s="178"/>
      <c r="R50" s="178"/>
      <c r="S50" s="178"/>
      <c r="T50" s="176"/>
      <c r="U50" s="178">
        <f t="shared" si="5"/>
        <v>4.5818293820999996</v>
      </c>
      <c r="V50" s="178">
        <f t="shared" si="6"/>
        <v>1</v>
      </c>
      <c r="W50" s="178">
        <f t="shared" si="7"/>
        <v>2.5612252350166664</v>
      </c>
      <c r="X50" s="178">
        <f t="shared" si="8"/>
        <v>2.2846558592999999</v>
      </c>
      <c r="Y50" s="178">
        <f t="shared" si="9"/>
        <v>1.5354289333925095</v>
      </c>
    </row>
    <row r="51" spans="1:25" x14ac:dyDescent="0.25">
      <c r="A51" s="175" t="s">
        <v>233</v>
      </c>
      <c r="B51" s="176"/>
      <c r="C51" s="176" t="s">
        <v>234</v>
      </c>
      <c r="D51" s="176" t="s">
        <v>235</v>
      </c>
      <c r="E51" s="176" t="s">
        <v>236</v>
      </c>
      <c r="F51" s="176">
        <v>1914</v>
      </c>
      <c r="G51" s="176">
        <v>1977</v>
      </c>
      <c r="H51" s="176"/>
      <c r="I51" s="176">
        <v>1</v>
      </c>
      <c r="J51" s="178">
        <v>0.84178787430000002</v>
      </c>
      <c r="K51" s="178">
        <v>0.72565919160000003</v>
      </c>
      <c r="L51" s="178">
        <v>2.4267943137999999</v>
      </c>
      <c r="M51" s="178"/>
      <c r="N51" s="178"/>
      <c r="O51" s="178"/>
      <c r="P51" s="178"/>
      <c r="Q51" s="178"/>
      <c r="R51" s="178"/>
      <c r="S51" s="178"/>
      <c r="T51" s="176"/>
      <c r="U51" s="178">
        <f t="shared" si="5"/>
        <v>2.4267943137999999</v>
      </c>
      <c r="V51" s="178">
        <f t="shared" si="6"/>
        <v>0.72565919160000003</v>
      </c>
      <c r="W51" s="178">
        <f t="shared" si="7"/>
        <v>1.248560344925</v>
      </c>
      <c r="X51" s="178">
        <f t="shared" si="8"/>
        <v>0.92089393715000001</v>
      </c>
      <c r="Y51" s="178">
        <f t="shared" si="9"/>
        <v>0.68718756345832377</v>
      </c>
    </row>
    <row r="52" spans="1:25" x14ac:dyDescent="0.25">
      <c r="A52" s="175" t="s">
        <v>237</v>
      </c>
      <c r="B52" s="176"/>
      <c r="C52" s="176" t="s">
        <v>133</v>
      </c>
      <c r="D52" s="176" t="s">
        <v>129</v>
      </c>
      <c r="E52" s="176" t="s">
        <v>238</v>
      </c>
      <c r="F52" s="176">
        <v>1913</v>
      </c>
      <c r="G52" s="176">
        <v>1963</v>
      </c>
      <c r="H52" s="176"/>
      <c r="I52" s="176">
        <v>1</v>
      </c>
      <c r="J52" s="178">
        <v>1.2198507249999999</v>
      </c>
      <c r="K52" s="178">
        <v>3.7037311664999999</v>
      </c>
      <c r="L52" s="178">
        <v>760.16430202000004</v>
      </c>
      <c r="M52" s="178">
        <v>3429.2042419999998</v>
      </c>
      <c r="N52" s="178">
        <v>6243.2699292999996</v>
      </c>
      <c r="O52" s="178"/>
      <c r="P52" s="178"/>
      <c r="Q52" s="178"/>
      <c r="R52" s="178"/>
      <c r="S52" s="178"/>
      <c r="T52" s="176"/>
      <c r="U52" s="178">
        <f t="shared" si="5"/>
        <v>6243.2699292999996</v>
      </c>
      <c r="V52" s="178">
        <f t="shared" si="6"/>
        <v>1</v>
      </c>
      <c r="W52" s="178">
        <f t="shared" si="7"/>
        <v>1739.7603425352499</v>
      </c>
      <c r="X52" s="178">
        <f t="shared" si="8"/>
        <v>381.93401659325002</v>
      </c>
      <c r="Y52" s="178">
        <f t="shared" si="9"/>
        <v>2350.7137504180901</v>
      </c>
    </row>
    <row r="53" spans="1:25" x14ac:dyDescent="0.25">
      <c r="A53" s="175" t="s">
        <v>244</v>
      </c>
      <c r="B53" s="176" t="s">
        <v>240</v>
      </c>
      <c r="C53" s="176" t="s">
        <v>245</v>
      </c>
      <c r="D53" s="176" t="s">
        <v>198</v>
      </c>
      <c r="E53" s="176" t="s">
        <v>246</v>
      </c>
      <c r="F53" s="176">
        <v>1945</v>
      </c>
      <c r="G53" s="176">
        <v>1972</v>
      </c>
      <c r="H53" s="176"/>
      <c r="I53" s="176">
        <v>1</v>
      </c>
      <c r="J53" s="178">
        <v>0.83272514419999999</v>
      </c>
      <c r="K53" s="178">
        <v>0.62685185450000003</v>
      </c>
      <c r="L53" s="178">
        <v>0.68971348750000006</v>
      </c>
      <c r="M53" s="178">
        <v>0.48883648489999998</v>
      </c>
      <c r="N53" s="178"/>
      <c r="O53" s="178"/>
      <c r="P53" s="178"/>
      <c r="Q53" s="178"/>
      <c r="R53" s="178"/>
      <c r="S53" s="178"/>
      <c r="T53" s="176"/>
      <c r="U53" s="178">
        <f t="shared" si="5"/>
        <v>1</v>
      </c>
      <c r="V53" s="178">
        <f t="shared" si="6"/>
        <v>0.48883648489999998</v>
      </c>
      <c r="W53" s="178">
        <f t="shared" si="7"/>
        <v>0.72762539422000005</v>
      </c>
      <c r="X53" s="178">
        <f t="shared" si="8"/>
        <v>0.68971348750000006</v>
      </c>
      <c r="Y53" s="178">
        <f t="shared" si="9"/>
        <v>0.17541188415426592</v>
      </c>
    </row>
    <row r="54" spans="1:25" x14ac:dyDescent="0.25">
      <c r="A54" s="175" t="s">
        <v>247</v>
      </c>
      <c r="B54" s="176" t="s">
        <v>248</v>
      </c>
      <c r="C54" s="176" t="s">
        <v>249</v>
      </c>
      <c r="D54" s="176">
        <v>1941.03</v>
      </c>
      <c r="E54" s="176" t="s">
        <v>250</v>
      </c>
      <c r="F54" s="176">
        <v>1941</v>
      </c>
      <c r="G54" s="176">
        <v>1958</v>
      </c>
      <c r="H54" s="176"/>
      <c r="I54" s="176">
        <v>1</v>
      </c>
      <c r="J54" s="178">
        <v>1.0048552231000001</v>
      </c>
      <c r="K54" s="178">
        <v>0.92707805119999998</v>
      </c>
      <c r="L54" s="178">
        <v>75.050976556999998</v>
      </c>
      <c r="M54" s="178">
        <v>238.16655578999999</v>
      </c>
      <c r="N54" s="178">
        <v>186.54381125</v>
      </c>
      <c r="O54" s="178"/>
      <c r="P54" s="178"/>
      <c r="Q54" s="178"/>
      <c r="R54" s="178"/>
      <c r="S54" s="178"/>
      <c r="T54" s="176"/>
      <c r="U54" s="178">
        <f t="shared" si="5"/>
        <v>238.16655578999999</v>
      </c>
      <c r="V54" s="178">
        <f t="shared" si="6"/>
        <v>0.92707805119999998</v>
      </c>
      <c r="W54" s="178">
        <f t="shared" si="7"/>
        <v>83.782212811883326</v>
      </c>
      <c r="X54" s="178">
        <f t="shared" si="8"/>
        <v>38.027915890050004</v>
      </c>
      <c r="Y54" s="178">
        <f t="shared" si="9"/>
        <v>95.778098575565394</v>
      </c>
    </row>
    <row r="55" spans="1:25" x14ac:dyDescent="0.25">
      <c r="A55" s="175" t="s">
        <v>251</v>
      </c>
      <c r="B55" s="176" t="s">
        <v>252</v>
      </c>
      <c r="C55" s="176" t="s">
        <v>64</v>
      </c>
      <c r="D55" s="176" t="s">
        <v>253</v>
      </c>
      <c r="E55" s="176" t="s">
        <v>254</v>
      </c>
      <c r="F55" s="176">
        <v>1885</v>
      </c>
      <c r="G55" s="176">
        <v>1949</v>
      </c>
      <c r="H55" s="176"/>
      <c r="I55" s="176">
        <v>1</v>
      </c>
      <c r="J55" s="178">
        <v>0.9961697804346108</v>
      </c>
      <c r="K55" s="178">
        <v>0.78818294815808865</v>
      </c>
      <c r="L55" s="178">
        <v>1.9439716765947914</v>
      </c>
      <c r="M55" s="178">
        <v>2.3594728510701275</v>
      </c>
      <c r="N55" s="178">
        <v>1.6380849002170954</v>
      </c>
      <c r="O55" s="178">
        <v>2.4643879478530946</v>
      </c>
      <c r="P55" s="178"/>
      <c r="Q55" s="178"/>
      <c r="R55" s="178"/>
      <c r="S55" s="178"/>
      <c r="T55" s="176"/>
      <c r="U55" s="178">
        <f t="shared" si="5"/>
        <v>2.4643879478530946</v>
      </c>
      <c r="V55" s="178">
        <f t="shared" si="6"/>
        <v>0.78818294815808865</v>
      </c>
      <c r="W55" s="178">
        <f t="shared" si="7"/>
        <v>1.5986100149039724</v>
      </c>
      <c r="X55" s="178">
        <f t="shared" si="8"/>
        <v>1.6380849002170954</v>
      </c>
      <c r="Y55" s="178">
        <f t="shared" si="9"/>
        <v>0.63553991053074166</v>
      </c>
    </row>
    <row r="56" spans="1:25" x14ac:dyDescent="0.25">
      <c r="A56" s="175" t="s">
        <v>255</v>
      </c>
      <c r="B56" s="176" t="s">
        <v>256</v>
      </c>
      <c r="C56" s="176" t="s">
        <v>257</v>
      </c>
      <c r="D56" s="176" t="s">
        <v>258</v>
      </c>
      <c r="E56" s="176" t="s">
        <v>259</v>
      </c>
      <c r="F56" s="176">
        <v>1957</v>
      </c>
      <c r="G56" s="176">
        <v>1959</v>
      </c>
      <c r="H56" s="176"/>
      <c r="I56" s="176">
        <v>1</v>
      </c>
      <c r="J56" s="178">
        <v>1.1718056837999999</v>
      </c>
      <c r="K56" s="178">
        <v>1.2067663598</v>
      </c>
      <c r="L56" s="178">
        <v>1.5730437866</v>
      </c>
      <c r="M56" s="178">
        <v>1.8531243378</v>
      </c>
      <c r="N56" s="178">
        <f>1.5535320678*1000</f>
        <v>1553.5320678</v>
      </c>
      <c r="O56" s="178"/>
      <c r="P56" s="178"/>
      <c r="Q56" s="178"/>
      <c r="R56" s="178"/>
      <c r="S56" s="178"/>
      <c r="T56" s="176"/>
      <c r="U56" s="178">
        <f t="shared" si="5"/>
        <v>1553.5320678</v>
      </c>
      <c r="V56" s="178">
        <f t="shared" si="6"/>
        <v>1</v>
      </c>
      <c r="W56" s="178">
        <f t="shared" si="7"/>
        <v>260.05613466133337</v>
      </c>
      <c r="X56" s="178">
        <f t="shared" si="8"/>
        <v>1.3899050732</v>
      </c>
      <c r="Y56" s="178">
        <f t="shared" si="9"/>
        <v>578.4600914760897</v>
      </c>
    </row>
    <row r="57" spans="1:25" x14ac:dyDescent="0.25">
      <c r="A57" s="175" t="s">
        <v>260</v>
      </c>
      <c r="B57" s="176"/>
      <c r="C57" s="176" t="s">
        <v>261</v>
      </c>
      <c r="D57" s="176" t="s">
        <v>262</v>
      </c>
      <c r="E57" s="176" t="s">
        <v>263</v>
      </c>
      <c r="F57" s="176">
        <v>1974</v>
      </c>
      <c r="G57" s="176">
        <v>1978</v>
      </c>
      <c r="H57" s="176"/>
      <c r="I57" s="176">
        <v>1</v>
      </c>
      <c r="J57" s="178">
        <v>3.5339734472000002</v>
      </c>
      <c r="K57" s="178">
        <v>8.8458323836999995</v>
      </c>
      <c r="L57" s="178">
        <v>10.179653208</v>
      </c>
      <c r="M57" s="178"/>
      <c r="N57" s="178"/>
      <c r="O57" s="178"/>
      <c r="P57" s="178"/>
      <c r="Q57" s="178"/>
      <c r="R57" s="178"/>
      <c r="S57" s="178"/>
      <c r="T57" s="176"/>
      <c r="U57" s="178">
        <f t="shared" si="5"/>
        <v>10.179653208</v>
      </c>
      <c r="V57" s="178">
        <f t="shared" si="6"/>
        <v>1</v>
      </c>
      <c r="W57" s="178">
        <f t="shared" si="7"/>
        <v>5.8898647597250005</v>
      </c>
      <c r="X57" s="178">
        <f t="shared" si="8"/>
        <v>6.1899029154500003</v>
      </c>
      <c r="Y57" s="178">
        <f t="shared" si="9"/>
        <v>3.7616828271989249</v>
      </c>
    </row>
    <row r="58" spans="1:25" x14ac:dyDescent="0.25">
      <c r="A58" s="175" t="s">
        <v>264</v>
      </c>
      <c r="B58" s="176" t="s">
        <v>265</v>
      </c>
      <c r="C58" s="176" t="s">
        <v>112</v>
      </c>
      <c r="D58" s="176" t="s">
        <v>266</v>
      </c>
      <c r="E58" s="176" t="s">
        <v>267</v>
      </c>
      <c r="F58" s="176">
        <v>1920</v>
      </c>
      <c r="G58" s="176">
        <v>1965</v>
      </c>
      <c r="H58" s="176"/>
      <c r="I58" s="176">
        <v>1</v>
      </c>
      <c r="J58" s="178">
        <v>1.1521165677</v>
      </c>
      <c r="K58" s="178">
        <v>4.3392737813000002</v>
      </c>
      <c r="L58" s="178">
        <v>84.142198855000004</v>
      </c>
      <c r="M58" s="178">
        <v>174.95888371999999</v>
      </c>
      <c r="N58" s="178"/>
      <c r="O58" s="178"/>
      <c r="P58" s="178"/>
      <c r="Q58" s="178"/>
      <c r="R58" s="178"/>
      <c r="S58" s="178"/>
      <c r="T58" s="176"/>
      <c r="U58" s="178">
        <f t="shared" si="5"/>
        <v>174.95888371999999</v>
      </c>
      <c r="V58" s="178">
        <f t="shared" si="6"/>
        <v>1</v>
      </c>
      <c r="W58" s="178">
        <f t="shared" si="7"/>
        <v>53.118494584799997</v>
      </c>
      <c r="X58" s="178">
        <f t="shared" si="8"/>
        <v>4.3392737813000002</v>
      </c>
      <c r="Y58" s="178">
        <f t="shared" si="9"/>
        <v>68.707794252850746</v>
      </c>
    </row>
    <row r="59" spans="1:25" x14ac:dyDescent="0.25">
      <c r="A59" s="175" t="s">
        <v>268</v>
      </c>
      <c r="B59" s="176"/>
      <c r="C59" s="176" t="s">
        <v>269</v>
      </c>
      <c r="D59" s="176" t="s">
        <v>270</v>
      </c>
      <c r="E59" s="176" t="s">
        <v>271</v>
      </c>
      <c r="F59" s="176">
        <v>1919</v>
      </c>
      <c r="G59" s="176">
        <v>1988</v>
      </c>
      <c r="H59" s="176"/>
      <c r="I59" s="176">
        <v>1</v>
      </c>
      <c r="J59" s="178">
        <v>1.2999194636</v>
      </c>
      <c r="K59" s="178">
        <v>1.4828839251000001</v>
      </c>
      <c r="L59" s="178"/>
      <c r="M59" s="178"/>
      <c r="N59" s="178"/>
      <c r="O59" s="178"/>
      <c r="P59" s="178"/>
      <c r="Q59" s="178"/>
      <c r="R59" s="178"/>
      <c r="S59" s="178"/>
      <c r="T59" s="176"/>
      <c r="U59" s="178">
        <f t="shared" si="5"/>
        <v>1.4828839251000001</v>
      </c>
      <c r="V59" s="178">
        <f t="shared" si="6"/>
        <v>1</v>
      </c>
      <c r="W59" s="178">
        <f t="shared" si="7"/>
        <v>1.2609344629000001</v>
      </c>
      <c r="X59" s="178">
        <f t="shared" si="8"/>
        <v>1.2999194636</v>
      </c>
      <c r="Y59" s="178">
        <f t="shared" si="9"/>
        <v>0.1990545888103388</v>
      </c>
    </row>
    <row r="60" spans="1:25" x14ac:dyDescent="0.25">
      <c r="A60" s="175" t="s">
        <v>272</v>
      </c>
      <c r="B60" s="176"/>
      <c r="C60" s="176" t="s">
        <v>273</v>
      </c>
      <c r="D60" s="176" t="s">
        <v>274</v>
      </c>
      <c r="E60" s="176" t="s">
        <v>275</v>
      </c>
      <c r="F60" s="176">
        <v>1906</v>
      </c>
      <c r="G60" s="176">
        <v>1950</v>
      </c>
      <c r="H60" s="176"/>
      <c r="I60" s="176">
        <v>1</v>
      </c>
      <c r="J60" s="178">
        <v>0.9994398746445412</v>
      </c>
      <c r="K60" s="178">
        <v>0.99971132625655756</v>
      </c>
      <c r="L60" s="178">
        <v>1.1971157698746731</v>
      </c>
      <c r="M60" s="178">
        <v>1.7099210180974407</v>
      </c>
      <c r="N60" s="178">
        <v>1.9435674068809559</v>
      </c>
      <c r="O60" s="178">
        <v>2.0750742071863644</v>
      </c>
      <c r="P60" s="178"/>
      <c r="Q60" s="178"/>
      <c r="R60" s="178"/>
      <c r="S60" s="178"/>
      <c r="T60" s="176"/>
      <c r="U60" s="178">
        <f t="shared" si="5"/>
        <v>2.0750742071863644</v>
      </c>
      <c r="V60" s="178">
        <f t="shared" si="6"/>
        <v>0.9994398746445412</v>
      </c>
      <c r="W60" s="178">
        <f t="shared" si="7"/>
        <v>1.4178328004200762</v>
      </c>
      <c r="X60" s="178">
        <f t="shared" si="8"/>
        <v>1.1971157698746731</v>
      </c>
      <c r="Y60" s="178">
        <f t="shared" si="9"/>
        <v>0.44188833985198317</v>
      </c>
    </row>
    <row r="61" spans="1:25" x14ac:dyDescent="0.25">
      <c r="A61" s="175" t="s">
        <v>276</v>
      </c>
      <c r="B61" s="176"/>
      <c r="C61" s="176" t="s">
        <v>112</v>
      </c>
      <c r="D61" s="176" t="s">
        <v>266</v>
      </c>
      <c r="E61" s="176" t="s">
        <v>277</v>
      </c>
      <c r="F61" s="176">
        <v>1920</v>
      </c>
      <c r="G61" s="176">
        <v>1965</v>
      </c>
      <c r="H61" s="176"/>
      <c r="I61" s="176">
        <v>1</v>
      </c>
      <c r="J61" s="178">
        <v>1.1016015081999999</v>
      </c>
      <c r="K61" s="178">
        <v>84.37164937</v>
      </c>
      <c r="L61" s="178">
        <v>13459.568855</v>
      </c>
      <c r="M61" s="178">
        <v>25803.765601999999</v>
      </c>
      <c r="N61" s="178">
        <v>39683.590312</v>
      </c>
      <c r="O61" s="178"/>
      <c r="P61" s="178"/>
      <c r="Q61" s="178"/>
      <c r="R61" s="178"/>
      <c r="S61" s="178"/>
      <c r="T61" s="176"/>
      <c r="U61" s="178">
        <f t="shared" si="5"/>
        <v>39683.590312</v>
      </c>
      <c r="V61" s="178">
        <f t="shared" si="6"/>
        <v>1</v>
      </c>
      <c r="W61" s="178">
        <f t="shared" si="7"/>
        <v>13172.233003313033</v>
      </c>
      <c r="X61" s="178">
        <f t="shared" si="8"/>
        <v>6771.9702521850004</v>
      </c>
      <c r="Y61" s="178">
        <f t="shared" si="9"/>
        <v>15169.829926993434</v>
      </c>
    </row>
    <row r="62" spans="1:25" x14ac:dyDescent="0.25">
      <c r="A62" s="175" t="s">
        <v>278</v>
      </c>
      <c r="B62" s="176" t="s">
        <v>279</v>
      </c>
      <c r="C62" s="176" t="s">
        <v>280</v>
      </c>
      <c r="D62" s="176" t="s">
        <v>281</v>
      </c>
      <c r="E62" s="176" t="s">
        <v>282</v>
      </c>
      <c r="F62" s="176">
        <v>1951</v>
      </c>
      <c r="G62" s="176">
        <v>1967</v>
      </c>
      <c r="H62" s="176"/>
      <c r="I62" s="176">
        <v>1</v>
      </c>
      <c r="J62" s="178">
        <v>1.5728190365000001</v>
      </c>
      <c r="K62" s="178">
        <v>1.6748035298999999</v>
      </c>
      <c r="L62" s="178">
        <v>21.274163403999999</v>
      </c>
      <c r="M62" s="178">
        <v>29.232757963000001</v>
      </c>
      <c r="N62" s="178"/>
      <c r="O62" s="178"/>
      <c r="P62" s="178"/>
      <c r="Q62" s="178"/>
      <c r="R62" s="178"/>
      <c r="S62" s="178"/>
      <c r="T62" s="176"/>
      <c r="U62" s="178">
        <f t="shared" si="5"/>
        <v>29.232757963000001</v>
      </c>
      <c r="V62" s="178">
        <f t="shared" si="6"/>
        <v>1</v>
      </c>
      <c r="W62" s="178">
        <f t="shared" si="7"/>
        <v>10.950908786679999</v>
      </c>
      <c r="X62" s="178">
        <f t="shared" si="8"/>
        <v>1.6748035298999999</v>
      </c>
      <c r="Y62" s="178">
        <f t="shared" si="9"/>
        <v>11.948312658930957</v>
      </c>
    </row>
    <row r="63" spans="1:25" x14ac:dyDescent="0.25">
      <c r="A63" s="175" t="s">
        <v>283</v>
      </c>
      <c r="B63" s="176" t="s">
        <v>284</v>
      </c>
      <c r="C63" s="176" t="s">
        <v>193</v>
      </c>
      <c r="D63" s="176" t="s">
        <v>285</v>
      </c>
      <c r="E63" s="176" t="s">
        <v>186</v>
      </c>
      <c r="F63" s="176">
        <v>1940</v>
      </c>
      <c r="G63" s="176">
        <v>1955</v>
      </c>
      <c r="H63" s="176"/>
      <c r="I63" s="176">
        <v>1</v>
      </c>
      <c r="J63" s="178">
        <v>0.99841936109999996</v>
      </c>
      <c r="K63" s="178">
        <v>1.0360312736999999</v>
      </c>
      <c r="L63" s="178">
        <v>10.390870705999999</v>
      </c>
      <c r="M63" s="178">
        <v>1682.9039226</v>
      </c>
      <c r="N63" s="178">
        <v>4205.2401425999997</v>
      </c>
      <c r="O63" s="178"/>
      <c r="P63" s="178"/>
      <c r="Q63" s="178"/>
      <c r="R63" s="178"/>
      <c r="S63" s="178"/>
      <c r="T63" s="176"/>
      <c r="U63" s="178">
        <f t="shared" si="5"/>
        <v>4205.2401425999997</v>
      </c>
      <c r="V63" s="178">
        <f t="shared" si="6"/>
        <v>0.99841936109999996</v>
      </c>
      <c r="W63" s="178">
        <f t="shared" si="7"/>
        <v>983.59489775679992</v>
      </c>
      <c r="X63" s="178">
        <f t="shared" si="8"/>
        <v>5.7134509898500001</v>
      </c>
      <c r="Y63" s="178">
        <f t="shared" si="9"/>
        <v>1565.8633280437625</v>
      </c>
    </row>
    <row r="64" spans="1:25" x14ac:dyDescent="0.25">
      <c r="A64" s="175" t="s">
        <v>286</v>
      </c>
      <c r="B64" s="176" t="s">
        <v>287</v>
      </c>
      <c r="C64" s="176" t="s">
        <v>193</v>
      </c>
      <c r="D64" s="176" t="s">
        <v>288</v>
      </c>
      <c r="E64" s="176" t="s">
        <v>186</v>
      </c>
      <c r="F64" s="176">
        <v>1939</v>
      </c>
      <c r="G64" s="176">
        <v>1955</v>
      </c>
      <c r="H64" s="176"/>
      <c r="I64" s="176">
        <v>1</v>
      </c>
      <c r="J64" s="178">
        <v>0.99362935139999997</v>
      </c>
      <c r="K64" s="178">
        <v>0.84189019549999999</v>
      </c>
      <c r="L64" s="178">
        <v>2.015596967</v>
      </c>
      <c r="M64" s="178">
        <v>11.974181629</v>
      </c>
      <c r="N64" s="178">
        <f>8282923.33/100000</f>
        <v>82.829233299999999</v>
      </c>
      <c r="O64" s="178">
        <v>368.99362094000003</v>
      </c>
      <c r="P64" s="178"/>
      <c r="Q64" s="178"/>
      <c r="R64" s="178"/>
      <c r="S64" s="178"/>
      <c r="T64" s="176"/>
      <c r="U64" s="178">
        <f t="shared" si="5"/>
        <v>368.99362094000003</v>
      </c>
      <c r="V64" s="178">
        <f t="shared" si="6"/>
        <v>0.84189019549999999</v>
      </c>
      <c r="W64" s="178">
        <f t="shared" si="7"/>
        <v>66.949736054700011</v>
      </c>
      <c r="X64" s="178">
        <f t="shared" si="8"/>
        <v>2.015596967</v>
      </c>
      <c r="Y64" s="178">
        <f t="shared" si="9"/>
        <v>126.37316838527256</v>
      </c>
    </row>
    <row r="65" spans="1:38" x14ac:dyDescent="0.25">
      <c r="A65" s="176"/>
      <c r="B65" s="176"/>
      <c r="C65" s="176"/>
      <c r="D65" s="176"/>
      <c r="E65" s="176"/>
      <c r="F65" s="176"/>
      <c r="G65" s="176"/>
      <c r="H65" s="176"/>
      <c r="I65" s="176"/>
      <c r="J65" s="176"/>
      <c r="K65" s="185"/>
      <c r="L65" s="185"/>
      <c r="M65" s="185"/>
      <c r="N65" s="185"/>
      <c r="O65" s="185"/>
      <c r="P65" s="185"/>
      <c r="Q65" s="185"/>
      <c r="R65" s="185"/>
      <c r="S65" s="185"/>
      <c r="T65" s="176"/>
      <c r="U65" s="176"/>
      <c r="V65" s="176"/>
      <c r="W65" s="176"/>
      <c r="X65" s="176"/>
      <c r="Y65" s="176"/>
      <c r="Z65" s="176"/>
      <c r="AA65" s="176"/>
      <c r="AB65" s="176"/>
    </row>
    <row r="66" spans="1:38" x14ac:dyDescent="0.25">
      <c r="A66" s="176"/>
      <c r="B66" s="176"/>
      <c r="C66" s="176"/>
      <c r="D66" s="176"/>
      <c r="E66" s="176"/>
      <c r="F66" s="176"/>
      <c r="G66" s="176"/>
      <c r="H66" s="176"/>
      <c r="I66" s="176" t="s">
        <v>738</v>
      </c>
      <c r="J66" s="176" t="s">
        <v>739</v>
      </c>
      <c r="K66" s="185" t="s">
        <v>740</v>
      </c>
      <c r="L66" s="185" t="s">
        <v>741</v>
      </c>
      <c r="M66" s="185">
        <v>1997</v>
      </c>
      <c r="N66" s="186">
        <v>2007</v>
      </c>
      <c r="O66" s="185">
        <v>2015</v>
      </c>
      <c r="P66" s="185"/>
      <c r="Q66" s="185"/>
      <c r="R66" s="185"/>
      <c r="S66" s="185"/>
      <c r="T66" s="176"/>
      <c r="U66" s="176"/>
      <c r="V66" s="176"/>
      <c r="W66" s="176"/>
      <c r="X66" s="176"/>
      <c r="Y66" s="176"/>
      <c r="Z66" s="176"/>
      <c r="AA66" s="176"/>
      <c r="AB66" s="176"/>
    </row>
    <row r="67" spans="1:38" x14ac:dyDescent="0.25">
      <c r="A67" s="175" t="s">
        <v>87</v>
      </c>
      <c r="B67" s="176"/>
      <c r="C67" s="176"/>
      <c r="D67" s="176"/>
      <c r="E67" s="176"/>
      <c r="F67" s="176"/>
      <c r="G67" s="176"/>
      <c r="H67" s="176"/>
      <c r="I67" s="176">
        <v>1</v>
      </c>
      <c r="J67" s="176">
        <v>1</v>
      </c>
      <c r="K67" s="185" t="s">
        <v>742</v>
      </c>
      <c r="L67" s="185">
        <v>0.75</v>
      </c>
      <c r="M67" s="187">
        <v>1480.4166667</v>
      </c>
      <c r="N67" s="187">
        <v>1109.3333333</v>
      </c>
      <c r="O67" s="187">
        <v>1491.75</v>
      </c>
      <c r="P67" s="187"/>
      <c r="Q67" s="187"/>
      <c r="R67" s="187"/>
      <c r="S67" s="187"/>
      <c r="T67" s="176"/>
      <c r="U67" s="176"/>
      <c r="V67" s="176"/>
      <c r="W67" s="176"/>
      <c r="X67" s="176"/>
      <c r="Y67" s="176"/>
      <c r="Z67" s="176"/>
      <c r="AA67" s="176"/>
      <c r="AB67" s="176"/>
    </row>
    <row r="68" spans="1:38" x14ac:dyDescent="0.25">
      <c r="A68" s="176"/>
      <c r="B68" s="176"/>
      <c r="C68" s="176"/>
      <c r="D68" s="176"/>
      <c r="E68" s="176"/>
      <c r="F68" s="176"/>
      <c r="G68" s="176"/>
      <c r="H68" s="176"/>
      <c r="I68" s="176"/>
      <c r="J68" s="176"/>
      <c r="K68" s="185"/>
      <c r="L68" s="185"/>
      <c r="M68" s="185"/>
      <c r="N68" s="185"/>
      <c r="O68" s="185"/>
      <c r="P68" s="185"/>
      <c r="Q68" s="185"/>
      <c r="R68" s="185"/>
      <c r="S68" s="185"/>
      <c r="T68" s="176"/>
      <c r="U68" s="176"/>
      <c r="V68" s="176"/>
      <c r="W68" s="176"/>
      <c r="X68" s="176"/>
      <c r="Y68" s="176"/>
      <c r="Z68" s="176"/>
      <c r="AA68" s="176"/>
      <c r="AB68" s="176"/>
    </row>
    <row r="69" spans="1:38" x14ac:dyDescent="0.25">
      <c r="A69" s="176" t="s">
        <v>743</v>
      </c>
      <c r="B69" s="176"/>
      <c r="C69" s="176"/>
      <c r="D69" s="176"/>
      <c r="E69" s="176"/>
      <c r="F69" s="176"/>
      <c r="G69" s="176"/>
      <c r="H69" s="176"/>
      <c r="I69" s="176"/>
      <c r="J69" s="176"/>
      <c r="K69" s="185"/>
      <c r="L69" s="185"/>
      <c r="M69" s="185"/>
      <c r="N69" s="185"/>
      <c r="O69" s="185"/>
      <c r="P69" s="185"/>
      <c r="Q69" s="185"/>
      <c r="R69" s="185"/>
      <c r="S69" s="185"/>
      <c r="T69" s="176"/>
      <c r="U69" s="176"/>
      <c r="V69" s="176"/>
      <c r="W69" s="176"/>
      <c r="X69" s="176"/>
      <c r="Y69" s="176"/>
      <c r="Z69" s="176"/>
      <c r="AA69" s="176"/>
      <c r="AB69" s="176"/>
    </row>
    <row r="70" spans="1:38" x14ac:dyDescent="0.25">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row>
    <row r="71" spans="1:38" x14ac:dyDescent="0.25">
      <c r="A71" s="176" t="s">
        <v>744</v>
      </c>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row>
    <row r="72" spans="1:38" x14ac:dyDescent="0.25">
      <c r="A72" s="176" t="s">
        <v>682</v>
      </c>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row>
    <row r="73" spans="1:38" x14ac:dyDescent="0.25">
      <c r="A73" s="176" t="s">
        <v>711</v>
      </c>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row>
    <row r="74" spans="1:38" x14ac:dyDescent="0.25">
      <c r="A74" s="176"/>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row>
    <row r="75" spans="1:38" x14ac:dyDescent="0.25">
      <c r="A75" s="188"/>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row>
    <row r="76" spans="1:38" ht="12.75" customHeight="1" x14ac:dyDescent="0.25">
      <c r="A76" s="175"/>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row>
    <row r="77" spans="1:38" x14ac:dyDescent="0.25">
      <c r="A77" s="176"/>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row>
    <row r="78" spans="1:38" x14ac:dyDescent="0.25">
      <c r="A78" s="176"/>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row>
    <row r="79" spans="1:38" x14ac:dyDescent="0.25">
      <c r="A79" s="176"/>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row>
    <row r="80" spans="1:38" x14ac:dyDescent="0.25">
      <c r="A80" s="175"/>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row>
    <row r="81" spans="1:107" x14ac:dyDescent="0.25">
      <c r="A81" s="189"/>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c r="AV81" s="189"/>
      <c r="AW81" s="189"/>
      <c r="AX81" s="189"/>
      <c r="AY81" s="189"/>
      <c r="AZ81" s="189"/>
      <c r="BA81" s="189"/>
      <c r="BB81" s="189"/>
      <c r="BC81" s="189"/>
      <c r="BD81" s="189"/>
      <c r="BE81" s="189"/>
      <c r="BF81" s="189"/>
      <c r="BG81" s="189"/>
      <c r="BH81" s="189"/>
      <c r="BI81" s="189"/>
      <c r="BJ81" s="189"/>
      <c r="BK81" s="189"/>
      <c r="BL81" s="189"/>
      <c r="BM81" s="189"/>
      <c r="BN81" s="189"/>
      <c r="BO81" s="189"/>
      <c r="BP81" s="189"/>
      <c r="BQ81" s="189"/>
      <c r="BR81" s="189"/>
      <c r="BS81" s="189"/>
      <c r="BT81" s="189"/>
      <c r="BU81" s="189"/>
      <c r="BV81" s="189"/>
      <c r="BW81" s="189"/>
      <c r="BX81" s="189"/>
      <c r="BY81" s="189"/>
      <c r="BZ81" s="189"/>
      <c r="CA81" s="189"/>
      <c r="CB81" s="189"/>
      <c r="CC81" s="189"/>
      <c r="CD81" s="189"/>
      <c r="CE81" s="189"/>
      <c r="CF81" s="189"/>
      <c r="CG81" s="189"/>
      <c r="CH81" s="189"/>
      <c r="CI81" s="189"/>
      <c r="CJ81" s="189"/>
      <c r="CK81" s="189"/>
      <c r="CL81" s="189"/>
      <c r="CM81" s="189"/>
      <c r="CN81" s="189"/>
      <c r="CO81" s="189"/>
      <c r="CP81" s="189"/>
      <c r="CQ81" s="189"/>
      <c r="CR81" s="189"/>
      <c r="CS81" s="189"/>
      <c r="CT81" s="189"/>
      <c r="CU81" s="189"/>
      <c r="CV81" s="189"/>
      <c r="CW81" s="189"/>
      <c r="CX81" s="189"/>
      <c r="CY81" s="189"/>
      <c r="CZ81" s="189"/>
      <c r="DA81" s="189"/>
      <c r="DB81" s="189"/>
      <c r="DC81" s="189"/>
    </row>
    <row r="82" spans="1:107" x14ac:dyDescent="0.25">
      <c r="A82" s="189"/>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c r="BO82" s="189"/>
      <c r="BP82" s="189"/>
      <c r="BQ82" s="189"/>
      <c r="BR82" s="189"/>
      <c r="BS82" s="189"/>
      <c r="BT82" s="189"/>
      <c r="BU82" s="189"/>
      <c r="BV82" s="189"/>
      <c r="BW82" s="189"/>
      <c r="BX82" s="189"/>
      <c r="BY82" s="189"/>
      <c r="BZ82" s="189"/>
      <c r="CA82" s="189"/>
      <c r="CB82" s="189"/>
      <c r="CC82" s="189"/>
      <c r="CD82" s="189"/>
      <c r="CE82" s="189"/>
      <c r="CF82" s="189"/>
      <c r="CG82" s="189"/>
      <c r="CH82" s="189"/>
      <c r="CI82" s="189"/>
      <c r="CJ82" s="189"/>
      <c r="CK82" s="189"/>
      <c r="CL82" s="189"/>
      <c r="CM82" s="189"/>
      <c r="CN82" s="189"/>
      <c r="CO82" s="189"/>
      <c r="CP82" s="189"/>
      <c r="CQ82" s="189"/>
      <c r="CR82" s="189"/>
      <c r="CS82" s="189"/>
      <c r="CT82" s="189"/>
      <c r="CU82" s="189"/>
      <c r="CV82" s="189"/>
      <c r="CW82" s="189"/>
      <c r="CX82" s="189"/>
      <c r="CY82" s="189"/>
      <c r="CZ82" s="189"/>
      <c r="DA82" s="189"/>
      <c r="DB82" s="189"/>
      <c r="DC82" s="189"/>
    </row>
    <row r="83" spans="1:107" x14ac:dyDescent="0.25">
      <c r="A83" s="175"/>
      <c r="B83" s="189"/>
      <c r="C83" s="176"/>
      <c r="D83" s="176"/>
      <c r="E83" s="176"/>
      <c r="F83" s="189"/>
      <c r="G83" s="189"/>
      <c r="H83" s="189"/>
      <c r="I83" s="189"/>
      <c r="J83" s="189"/>
      <c r="K83" s="189"/>
      <c r="L83" s="189"/>
      <c r="M83" s="189"/>
      <c r="N83" s="189"/>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row>
    <row r="84" spans="1:107" x14ac:dyDescent="0.25">
      <c r="A84" s="175"/>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row>
    <row r="85" spans="1:107" x14ac:dyDescent="0.25">
      <c r="A85" s="175"/>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row>
    <row r="86" spans="1:107" x14ac:dyDescent="0.25">
      <c r="A86" s="175"/>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row>
    <row r="87" spans="1:107" x14ac:dyDescent="0.25">
      <c r="A87" s="175"/>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row>
    <row r="88" spans="1:107" x14ac:dyDescent="0.25">
      <c r="A88" s="189"/>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c r="AM88" s="189"/>
      <c r="AN88" s="189"/>
      <c r="AO88" s="189"/>
      <c r="AP88" s="189"/>
      <c r="AQ88" s="189"/>
      <c r="AR88" s="189"/>
      <c r="AS88" s="189"/>
      <c r="AT88" s="189"/>
      <c r="AU88" s="189"/>
      <c r="AV88" s="189"/>
      <c r="AW88" s="189"/>
      <c r="AX88" s="189"/>
      <c r="AY88" s="189"/>
      <c r="AZ88" s="189"/>
      <c r="BA88" s="189"/>
      <c r="BB88" s="189"/>
      <c r="BC88" s="189"/>
      <c r="BD88" s="189"/>
      <c r="BE88" s="189"/>
      <c r="BF88" s="189"/>
      <c r="BG88" s="189"/>
      <c r="BH88" s="189"/>
      <c r="BI88" s="189"/>
      <c r="BJ88" s="189"/>
      <c r="BK88" s="189"/>
      <c r="BL88" s="189"/>
      <c r="BM88" s="189"/>
      <c r="BN88" s="189"/>
      <c r="BO88" s="189"/>
      <c r="BP88" s="189"/>
    </row>
    <row r="89" spans="1:107" x14ac:dyDescent="0.25">
      <c r="A89" s="189"/>
      <c r="B89" s="189"/>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I89" s="189"/>
      <c r="AJ89" s="189"/>
      <c r="AK89" s="189"/>
      <c r="AL89" s="189"/>
      <c r="AM89" s="189"/>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row>
    <row r="90" spans="1:107" x14ac:dyDescent="0.25">
      <c r="A90" s="175"/>
      <c r="B90" s="176"/>
      <c r="C90" s="189"/>
      <c r="D90" s="189"/>
      <c r="E90" s="189"/>
      <c r="F90" s="189"/>
      <c r="G90" s="189"/>
      <c r="H90" s="189"/>
      <c r="I90" s="176"/>
      <c r="J90" s="176"/>
      <c r="K90" s="176"/>
      <c r="L90" s="176"/>
      <c r="M90" s="176"/>
      <c r="N90" s="176"/>
      <c r="O90" s="176"/>
      <c r="P90" s="176"/>
      <c r="Q90" s="176"/>
      <c r="R90" s="176"/>
      <c r="S90" s="176"/>
      <c r="T90" s="176"/>
      <c r="U90" s="176"/>
      <c r="V90" s="176"/>
      <c r="W90" s="176"/>
      <c r="X90" s="176"/>
      <c r="Y90" s="176"/>
      <c r="Z90" s="176"/>
      <c r="AA90" s="176"/>
      <c r="AB90" s="176"/>
      <c r="AC90" s="176"/>
      <c r="AD90" s="189"/>
      <c r="AE90" s="176"/>
      <c r="AN90" s="189"/>
    </row>
    <row r="91" spans="1:107" x14ac:dyDescent="0.25">
      <c r="A91" s="175"/>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row>
    <row r="92" spans="1:107" x14ac:dyDescent="0.25">
      <c r="A92" s="175"/>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row>
    <row r="93" spans="1:107" x14ac:dyDescent="0.25">
      <c r="A93" s="189"/>
      <c r="B93" s="189"/>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row>
    <row r="94" spans="1:107" x14ac:dyDescent="0.25">
      <c r="A94" s="189"/>
      <c r="B94" s="189"/>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row>
    <row r="95" spans="1:107" x14ac:dyDescent="0.25">
      <c r="A95" s="189"/>
      <c r="B95" s="189"/>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6"/>
    </row>
    <row r="96" spans="1:107" x14ac:dyDescent="0.25">
      <c r="A96" s="189"/>
      <c r="B96" s="189"/>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row>
    <row r="97" spans="1:38" x14ac:dyDescent="0.25">
      <c r="A97" s="189"/>
      <c r="B97" s="189"/>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row>
    <row r="98" spans="1:38" x14ac:dyDescent="0.25">
      <c r="A98" s="189"/>
      <c r="B98" s="189"/>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row>
    <row r="99" spans="1:38" x14ac:dyDescent="0.25">
      <c r="A99" s="189"/>
      <c r="B99" s="189"/>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row>
    <row r="100" spans="1:38" x14ac:dyDescent="0.25">
      <c r="A100" s="189"/>
      <c r="B100" s="189"/>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row>
    <row r="101" spans="1:38" x14ac:dyDescent="0.25">
      <c r="A101" s="189"/>
      <c r="B101" s="189"/>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row>
    <row r="102" spans="1:38" x14ac:dyDescent="0.25">
      <c r="A102" s="189"/>
      <c r="B102" s="189"/>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row>
    <row r="103" spans="1:38" x14ac:dyDescent="0.25">
      <c r="A103" s="189"/>
      <c r="B103" s="189"/>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row>
    <row r="104" spans="1:38" x14ac:dyDescent="0.25">
      <c r="A104" s="189"/>
      <c r="B104" s="189"/>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row>
    <row r="105" spans="1:38" x14ac:dyDescent="0.25">
      <c r="A105" s="189"/>
      <c r="B105" s="189"/>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row>
    <row r="106" spans="1:38" x14ac:dyDescent="0.25">
      <c r="A106" s="189"/>
      <c r="B106" s="189"/>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row>
    <row r="107" spans="1:38" x14ac:dyDescent="0.25">
      <c r="A107" s="189"/>
      <c r="B107" s="189"/>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row>
    <row r="108" spans="1:38" x14ac:dyDescent="0.25">
      <c r="A108" s="189"/>
      <c r="B108" s="189"/>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row>
    <row r="109" spans="1:38" x14ac:dyDescent="0.25">
      <c r="A109" s="189"/>
      <c r="B109" s="189"/>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row>
    <row r="110" spans="1:38" x14ac:dyDescent="0.25">
      <c r="A110" s="189"/>
      <c r="B110" s="189"/>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176"/>
    </row>
    <row r="111" spans="1:38" x14ac:dyDescent="0.25">
      <c r="A111" s="189"/>
      <c r="B111" s="189"/>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row>
    <row r="112" spans="1:38" x14ac:dyDescent="0.25">
      <c r="A112" s="189"/>
      <c r="B112" s="189"/>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6"/>
    </row>
    <row r="113" spans="1:38" x14ac:dyDescent="0.25">
      <c r="A113" s="189"/>
      <c r="B113" s="189"/>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row>
    <row r="114" spans="1:38" x14ac:dyDescent="0.25">
      <c r="A114" s="189"/>
      <c r="B114" s="189"/>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row>
    <row r="115" spans="1:38" x14ac:dyDescent="0.25">
      <c r="A115" s="189"/>
      <c r="B115" s="189"/>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row>
    <row r="116" spans="1:38" x14ac:dyDescent="0.25">
      <c r="A116" s="189"/>
      <c r="B116" s="189"/>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c r="AK116" s="176"/>
      <c r="AL116" s="176"/>
    </row>
    <row r="117" spans="1:38" x14ac:dyDescent="0.25">
      <c r="A117" s="189"/>
      <c r="B117" s="189"/>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c r="AL117" s="176"/>
    </row>
    <row r="118" spans="1:38" x14ac:dyDescent="0.25">
      <c r="A118" s="189"/>
      <c r="B118" s="189"/>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6"/>
      <c r="AL118" s="176"/>
    </row>
    <row r="119" spans="1:38" x14ac:dyDescent="0.25">
      <c r="A119" s="189"/>
      <c r="B119" s="189"/>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6"/>
      <c r="AL119" s="176"/>
    </row>
    <row r="120" spans="1:38" x14ac:dyDescent="0.25">
      <c r="A120" s="189"/>
      <c r="B120" s="189"/>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176"/>
    </row>
    <row r="121" spans="1:38" x14ac:dyDescent="0.25">
      <c r="A121" s="189"/>
      <c r="B121" s="189"/>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row>
    <row r="122" spans="1:38" x14ac:dyDescent="0.25">
      <c r="A122" s="189"/>
      <c r="B122" s="189"/>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6"/>
      <c r="AL122" s="176"/>
    </row>
    <row r="123" spans="1:38" x14ac:dyDescent="0.25">
      <c r="A123" s="189"/>
      <c r="B123" s="189"/>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row>
    <row r="124" spans="1:38" x14ac:dyDescent="0.25">
      <c r="A124" s="189"/>
      <c r="B124" s="189"/>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c r="AK124" s="176"/>
      <c r="AL124" s="176"/>
    </row>
    <row r="125" spans="1:38" x14ac:dyDescent="0.25">
      <c r="A125" s="189"/>
      <c r="B125" s="189"/>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c r="AL125" s="176"/>
    </row>
    <row r="126" spans="1:38" x14ac:dyDescent="0.25">
      <c r="A126" s="189"/>
      <c r="B126" s="189"/>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c r="AL126" s="176"/>
    </row>
    <row r="127" spans="1:38" x14ac:dyDescent="0.25">
      <c r="A127" s="189"/>
      <c r="B127" s="189"/>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row>
    <row r="128" spans="1:38" x14ac:dyDescent="0.25">
      <c r="A128" s="189"/>
      <c r="B128" s="189"/>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176"/>
    </row>
    <row r="129" spans="1:38" x14ac:dyDescent="0.25">
      <c r="A129" s="189"/>
      <c r="B129" s="189"/>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6"/>
      <c r="AL129" s="176"/>
    </row>
    <row r="130" spans="1:38" x14ac:dyDescent="0.25">
      <c r="A130" s="189"/>
      <c r="B130" s="189"/>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row>
    <row r="131" spans="1:38" x14ac:dyDescent="0.25">
      <c r="A131" s="189"/>
      <c r="B131" s="189"/>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row>
    <row r="132" spans="1:38" ht="12.75" customHeight="1" x14ac:dyDescent="0.25">
      <c r="A132" s="189"/>
      <c r="B132" s="189"/>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176"/>
    </row>
    <row r="133" spans="1:38" x14ac:dyDescent="0.25">
      <c r="A133" s="189"/>
      <c r="B133" s="189"/>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row>
    <row r="134" spans="1:38" x14ac:dyDescent="0.25">
      <c r="A134" s="189"/>
      <c r="B134" s="189"/>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6"/>
    </row>
    <row r="135" spans="1:38" x14ac:dyDescent="0.25">
      <c r="A135" s="189"/>
      <c r="B135" s="189"/>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row>
    <row r="136" spans="1:38" x14ac:dyDescent="0.25">
      <c r="A136" s="189"/>
      <c r="B136" s="189"/>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6"/>
      <c r="AL136" s="176"/>
    </row>
    <row r="137" spans="1:38" x14ac:dyDescent="0.25">
      <c r="A137" s="189"/>
      <c r="B137" s="189"/>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6"/>
      <c r="AL137" s="176"/>
    </row>
    <row r="138" spans="1:38" x14ac:dyDescent="0.25">
      <c r="A138" s="189"/>
      <c r="B138" s="189"/>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c r="AK138" s="176"/>
      <c r="AL138" s="176"/>
    </row>
    <row r="139" spans="1:38" x14ac:dyDescent="0.25">
      <c r="A139" s="189"/>
      <c r="B139" s="189"/>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c r="AK139" s="176"/>
      <c r="AL139" s="176"/>
    </row>
    <row r="140" spans="1:38" x14ac:dyDescent="0.25">
      <c r="A140" s="189"/>
      <c r="B140" s="189"/>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c r="AK140" s="176"/>
      <c r="AL140" s="176"/>
    </row>
    <row r="141" spans="1:38" x14ac:dyDescent="0.25">
      <c r="A141" s="189"/>
      <c r="B141" s="189"/>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row>
    <row r="142" spans="1:38" x14ac:dyDescent="0.25">
      <c r="A142" s="189"/>
      <c r="B142" s="189"/>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c r="AL142" s="176"/>
    </row>
    <row r="143" spans="1:38" x14ac:dyDescent="0.25">
      <c r="A143" s="189"/>
      <c r="B143" s="189"/>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176"/>
    </row>
    <row r="144" spans="1:38" x14ac:dyDescent="0.25">
      <c r="A144" s="189"/>
      <c r="B144" s="189"/>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176"/>
    </row>
    <row r="145" spans="1:38" x14ac:dyDescent="0.25">
      <c r="A145" s="189"/>
      <c r="B145" s="189"/>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176"/>
    </row>
    <row r="146" spans="1:38" x14ac:dyDescent="0.25">
      <c r="A146" s="189"/>
      <c r="B146" s="189"/>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6"/>
      <c r="AL146" s="176"/>
    </row>
    <row r="147" spans="1:38" x14ac:dyDescent="0.25">
      <c r="A147" s="189"/>
      <c r="B147" s="189"/>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row>
    <row r="148" spans="1:38" x14ac:dyDescent="0.25">
      <c r="A148" s="189"/>
      <c r="B148" s="189"/>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c r="AL148" s="176"/>
    </row>
    <row r="149" spans="1:38" x14ac:dyDescent="0.25">
      <c r="A149" s="189"/>
      <c r="B149" s="189"/>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c r="AL149" s="176"/>
    </row>
    <row r="150" spans="1:38" x14ac:dyDescent="0.25">
      <c r="A150" s="189"/>
      <c r="B150" s="189"/>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6"/>
      <c r="AL150" s="176"/>
    </row>
    <row r="151" spans="1:38" x14ac:dyDescent="0.25">
      <c r="A151" s="189"/>
      <c r="B151" s="189"/>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6"/>
      <c r="AL151" s="176"/>
    </row>
    <row r="152" spans="1:38" x14ac:dyDescent="0.25">
      <c r="A152" s="189"/>
      <c r="B152" s="189"/>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6"/>
      <c r="AL152" s="176"/>
    </row>
    <row r="153" spans="1:38" x14ac:dyDescent="0.25">
      <c r="A153" s="189"/>
      <c r="B153" s="189"/>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c r="AL153" s="176"/>
    </row>
    <row r="154" spans="1:38" x14ac:dyDescent="0.25">
      <c r="A154" s="189"/>
      <c r="B154" s="189"/>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c r="AL154" s="176"/>
    </row>
    <row r="155" spans="1:38" x14ac:dyDescent="0.25">
      <c r="A155" s="189"/>
      <c r="B155" s="189"/>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6"/>
    </row>
    <row r="156" spans="1:38" x14ac:dyDescent="0.25">
      <c r="A156" s="189"/>
      <c r="B156" s="189"/>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c r="AK156" s="176"/>
      <c r="AL156" s="176"/>
    </row>
    <row r="157" spans="1:38" x14ac:dyDescent="0.25">
      <c r="A157" s="189"/>
      <c r="B157" s="189"/>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c r="AK157" s="176"/>
      <c r="AL157" s="176"/>
    </row>
    <row r="158" spans="1:38" x14ac:dyDescent="0.25">
      <c r="A158" s="189"/>
      <c r="B158" s="189"/>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c r="AK158" s="176"/>
      <c r="AL158" s="176"/>
    </row>
    <row r="159" spans="1:38" x14ac:dyDescent="0.25">
      <c r="A159" s="189"/>
      <c r="B159" s="189"/>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c r="AK159" s="176"/>
      <c r="AL159" s="176"/>
    </row>
    <row r="160" spans="1:38" x14ac:dyDescent="0.25">
      <c r="A160" s="189"/>
      <c r="B160" s="189"/>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c r="AL160" s="176"/>
    </row>
    <row r="161" spans="1:38" x14ac:dyDescent="0.25">
      <c r="A161" s="175"/>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c r="AK161" s="176"/>
      <c r="AL161" s="176"/>
    </row>
    <row r="162" spans="1:38" x14ac:dyDescent="0.25">
      <c r="A162" s="175"/>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c r="AK162" s="176"/>
      <c r="AL162" s="176"/>
    </row>
    <row r="163" spans="1:38" x14ac:dyDescent="0.25">
      <c r="A163" s="189"/>
      <c r="B163" s="189"/>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6"/>
      <c r="AL163" s="176"/>
    </row>
    <row r="164" spans="1:38" x14ac:dyDescent="0.25">
      <c r="A164" s="189"/>
      <c r="B164" s="189"/>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c r="AK164" s="176"/>
      <c r="AL164" s="176"/>
    </row>
    <row r="165" spans="1:38" x14ac:dyDescent="0.25">
      <c r="A165" s="189"/>
      <c r="B165" s="189"/>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row>
    <row r="166" spans="1:38" x14ac:dyDescent="0.25">
      <c r="A166" s="189"/>
      <c r="B166" s="189"/>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c r="AK166" s="176"/>
      <c r="AL166" s="176"/>
    </row>
    <row r="167" spans="1:38" x14ac:dyDescent="0.25">
      <c r="A167" s="189"/>
      <c r="B167" s="189"/>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c r="AK167" s="176"/>
      <c r="AL167" s="176"/>
    </row>
    <row r="168" spans="1:38" x14ac:dyDescent="0.25">
      <c r="A168" s="189"/>
      <c r="B168" s="189"/>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176"/>
      <c r="AL168" s="176"/>
    </row>
    <row r="169" spans="1:38" x14ac:dyDescent="0.25">
      <c r="A169" s="189"/>
      <c r="B169" s="189"/>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c r="AK169" s="176"/>
      <c r="AL169" s="176"/>
    </row>
    <row r="170" spans="1:38" x14ac:dyDescent="0.25">
      <c r="A170" s="189"/>
      <c r="B170" s="189"/>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c r="AK170" s="176"/>
      <c r="AL170" s="176"/>
    </row>
    <row r="171" spans="1:38" x14ac:dyDescent="0.25">
      <c r="A171" s="189"/>
      <c r="B171" s="189"/>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row>
    <row r="172" spans="1:38" x14ac:dyDescent="0.25">
      <c r="A172" s="189"/>
      <c r="B172" s="189"/>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c r="AK172" s="176"/>
      <c r="AL172" s="176"/>
    </row>
    <row r="173" spans="1:38" x14ac:dyDescent="0.25">
      <c r="A173" s="189"/>
      <c r="B173" s="189"/>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c r="AK173" s="176"/>
      <c r="AL173" s="176"/>
    </row>
    <row r="174" spans="1:38" x14ac:dyDescent="0.25">
      <c r="A174" s="189"/>
      <c r="B174" s="189"/>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6"/>
      <c r="AJ174" s="176"/>
      <c r="AK174" s="176"/>
      <c r="AL174" s="176"/>
    </row>
    <row r="175" spans="1:38" x14ac:dyDescent="0.25">
      <c r="A175" s="189"/>
      <c r="B175" s="189"/>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c r="AK175" s="176"/>
      <c r="AL175" s="176"/>
    </row>
    <row r="176" spans="1:38" x14ac:dyDescent="0.25">
      <c r="A176" s="189"/>
      <c r="B176" s="189"/>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row>
    <row r="177" spans="1:38" x14ac:dyDescent="0.25">
      <c r="A177" s="189"/>
      <c r="B177" s="189"/>
      <c r="C177" s="176"/>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c r="AB177" s="176"/>
      <c r="AC177" s="176"/>
      <c r="AD177" s="176"/>
      <c r="AE177" s="176"/>
      <c r="AF177" s="176"/>
      <c r="AG177" s="176"/>
      <c r="AH177" s="176"/>
      <c r="AI177" s="176"/>
      <c r="AJ177" s="176"/>
      <c r="AK177" s="176"/>
      <c r="AL177" s="176"/>
    </row>
    <row r="178" spans="1:38" x14ac:dyDescent="0.25">
      <c r="A178" s="189"/>
      <c r="B178" s="189"/>
      <c r="C178" s="176"/>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c r="AK178" s="176"/>
      <c r="AL178" s="176"/>
    </row>
    <row r="179" spans="1:38" x14ac:dyDescent="0.25">
      <c r="A179" s="189"/>
      <c r="B179" s="189"/>
      <c r="C179" s="176"/>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6"/>
      <c r="AE179" s="176"/>
      <c r="AF179" s="176"/>
      <c r="AG179" s="176"/>
      <c r="AH179" s="176"/>
      <c r="AI179" s="176"/>
      <c r="AJ179" s="176"/>
      <c r="AK179" s="176"/>
      <c r="AL179" s="176"/>
    </row>
    <row r="180" spans="1:38" x14ac:dyDescent="0.25">
      <c r="A180" s="189"/>
      <c r="B180" s="189"/>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c r="AB180" s="176"/>
      <c r="AC180" s="176"/>
      <c r="AD180" s="176"/>
      <c r="AE180" s="176"/>
      <c r="AF180" s="176"/>
      <c r="AG180" s="176"/>
      <c r="AH180" s="176"/>
      <c r="AI180" s="176"/>
      <c r="AJ180" s="176"/>
      <c r="AK180" s="176"/>
      <c r="AL180" s="176"/>
    </row>
    <row r="181" spans="1:38" x14ac:dyDescent="0.25">
      <c r="A181" s="189"/>
      <c r="B181" s="189"/>
      <c r="C181" s="176"/>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6"/>
      <c r="Z181" s="176"/>
      <c r="AA181" s="176"/>
      <c r="AB181" s="176"/>
      <c r="AC181" s="176"/>
      <c r="AD181" s="176"/>
      <c r="AE181" s="176"/>
      <c r="AF181" s="176"/>
      <c r="AG181" s="176"/>
      <c r="AH181" s="176"/>
      <c r="AI181" s="176"/>
      <c r="AJ181" s="176"/>
      <c r="AK181" s="176"/>
      <c r="AL181" s="176"/>
    </row>
    <row r="182" spans="1:38" x14ac:dyDescent="0.25">
      <c r="A182" s="189"/>
      <c r="B182" s="189"/>
      <c r="C182" s="176"/>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c r="AA182" s="176"/>
      <c r="AB182" s="176"/>
      <c r="AC182" s="176"/>
      <c r="AD182" s="176"/>
      <c r="AE182" s="176"/>
      <c r="AF182" s="176"/>
      <c r="AG182" s="176"/>
      <c r="AH182" s="176"/>
      <c r="AI182" s="176"/>
      <c r="AJ182" s="176"/>
      <c r="AK182" s="176"/>
      <c r="AL182" s="176"/>
    </row>
    <row r="183" spans="1:38" x14ac:dyDescent="0.25">
      <c r="A183" s="189"/>
      <c r="B183" s="189"/>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c r="AB183" s="176"/>
      <c r="AC183" s="176"/>
      <c r="AD183" s="176"/>
      <c r="AE183" s="176"/>
      <c r="AF183" s="176"/>
      <c r="AG183" s="176"/>
      <c r="AH183" s="176"/>
      <c r="AI183" s="176"/>
      <c r="AJ183" s="176"/>
      <c r="AK183" s="176"/>
      <c r="AL183" s="176"/>
    </row>
    <row r="184" spans="1:38" x14ac:dyDescent="0.25">
      <c r="A184" s="189"/>
      <c r="B184" s="189"/>
      <c r="C184" s="176"/>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c r="AB184" s="176"/>
      <c r="AC184" s="176"/>
      <c r="AD184" s="176"/>
      <c r="AE184" s="176"/>
      <c r="AF184" s="176"/>
      <c r="AG184" s="176"/>
      <c r="AH184" s="176"/>
      <c r="AI184" s="176"/>
      <c r="AJ184" s="176"/>
      <c r="AK184" s="176"/>
      <c r="AL184" s="176"/>
    </row>
    <row r="185" spans="1:38" x14ac:dyDescent="0.25">
      <c r="A185" s="189"/>
      <c r="B185" s="189"/>
      <c r="C185" s="176"/>
      <c r="D185" s="176"/>
      <c r="E185" s="176"/>
      <c r="F185" s="176"/>
      <c r="G185" s="176"/>
      <c r="H185" s="176"/>
      <c r="I185" s="176"/>
      <c r="J185" s="176"/>
      <c r="K185" s="176"/>
      <c r="L185" s="176"/>
      <c r="M185" s="176"/>
      <c r="N185" s="176"/>
      <c r="O185" s="176"/>
      <c r="P185" s="176"/>
      <c r="Q185" s="176"/>
      <c r="R185" s="176"/>
      <c r="S185" s="176"/>
      <c r="T185" s="176"/>
      <c r="U185" s="176"/>
      <c r="V185" s="176"/>
      <c r="W185" s="176"/>
      <c r="X185" s="176"/>
      <c r="Y185" s="176"/>
      <c r="Z185" s="176"/>
      <c r="AA185" s="176"/>
      <c r="AB185" s="176"/>
      <c r="AC185" s="176"/>
      <c r="AD185" s="176"/>
      <c r="AE185" s="176"/>
      <c r="AF185" s="176"/>
      <c r="AG185" s="176"/>
      <c r="AH185" s="176"/>
      <c r="AI185" s="176"/>
      <c r="AJ185" s="176"/>
      <c r="AK185" s="176"/>
      <c r="AL185" s="176"/>
    </row>
    <row r="186" spans="1:38" x14ac:dyDescent="0.25">
      <c r="A186" s="189"/>
      <c r="B186" s="189"/>
      <c r="C186" s="176"/>
      <c r="D186" s="176"/>
      <c r="E186" s="176"/>
      <c r="F186" s="176"/>
      <c r="G186" s="176"/>
      <c r="H186" s="176"/>
      <c r="I186" s="176"/>
      <c r="J186" s="176"/>
      <c r="K186" s="176"/>
      <c r="L186" s="176"/>
      <c r="M186" s="176"/>
      <c r="N186" s="176"/>
      <c r="O186" s="176"/>
      <c r="P186" s="176"/>
      <c r="Q186" s="176"/>
      <c r="R186" s="176"/>
      <c r="S186" s="176"/>
      <c r="T186" s="176"/>
      <c r="U186" s="176"/>
      <c r="V186" s="176"/>
      <c r="W186" s="176"/>
      <c r="X186" s="176"/>
      <c r="Y186" s="176"/>
      <c r="Z186" s="176"/>
      <c r="AA186" s="176"/>
      <c r="AB186" s="176"/>
      <c r="AC186" s="176"/>
      <c r="AD186" s="176"/>
      <c r="AE186" s="176"/>
      <c r="AF186" s="176"/>
      <c r="AG186" s="176"/>
      <c r="AH186" s="176"/>
      <c r="AI186" s="176"/>
      <c r="AJ186" s="176"/>
      <c r="AK186" s="176"/>
      <c r="AL186" s="176"/>
    </row>
    <row r="187" spans="1:38" x14ac:dyDescent="0.25">
      <c r="A187" s="189"/>
      <c r="B187" s="189"/>
      <c r="C187" s="176"/>
      <c r="D187" s="176"/>
      <c r="E187" s="176"/>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row>
    <row r="188" spans="1:38" x14ac:dyDescent="0.25">
      <c r="A188" s="189"/>
      <c r="B188" s="189"/>
      <c r="C188" s="176"/>
      <c r="D188" s="176"/>
      <c r="E188" s="176"/>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row>
    <row r="189" spans="1:38" x14ac:dyDescent="0.25">
      <c r="A189" s="189"/>
      <c r="B189" s="189"/>
      <c r="C189" s="176"/>
      <c r="D189" s="176"/>
      <c r="E189" s="176"/>
      <c r="F189" s="176"/>
      <c r="G189" s="176"/>
      <c r="H189" s="176"/>
      <c r="I189" s="176"/>
      <c r="J189" s="176"/>
      <c r="K189" s="176"/>
      <c r="L189" s="176"/>
      <c r="M189" s="176"/>
      <c r="N189" s="176"/>
      <c r="O189" s="176"/>
      <c r="P189" s="176"/>
      <c r="Q189" s="176"/>
      <c r="R189" s="176"/>
      <c r="S189" s="176"/>
      <c r="T189" s="176"/>
      <c r="U189" s="176"/>
      <c r="V189" s="176"/>
      <c r="W189" s="176"/>
      <c r="X189" s="176"/>
      <c r="Y189" s="176"/>
      <c r="Z189" s="176"/>
      <c r="AA189" s="176"/>
      <c r="AB189" s="176"/>
      <c r="AC189" s="176"/>
      <c r="AD189" s="176"/>
      <c r="AE189" s="176"/>
      <c r="AF189" s="176"/>
      <c r="AG189" s="176"/>
      <c r="AH189" s="176"/>
      <c r="AI189" s="176"/>
      <c r="AJ189" s="176"/>
      <c r="AK189" s="176"/>
      <c r="AL189" s="176"/>
    </row>
    <row r="190" spans="1:38" x14ac:dyDescent="0.25">
      <c r="A190" s="189"/>
      <c r="B190" s="189"/>
      <c r="C190" s="176"/>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row>
    <row r="191" spans="1:38" x14ac:dyDescent="0.25">
      <c r="A191" s="189"/>
      <c r="B191" s="189"/>
      <c r="C191" s="176"/>
      <c r="D191" s="176"/>
      <c r="E191" s="176"/>
      <c r="F191" s="176"/>
      <c r="G191" s="176"/>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row>
    <row r="192" spans="1:38" x14ac:dyDescent="0.25">
      <c r="A192" s="189"/>
      <c r="B192" s="189"/>
      <c r="C192" s="176"/>
      <c r="D192" s="176"/>
      <c r="E192" s="176"/>
      <c r="F192" s="176"/>
      <c r="G192" s="176"/>
      <c r="H192" s="176"/>
      <c r="I192" s="176"/>
      <c r="J192" s="176"/>
      <c r="K192" s="176"/>
      <c r="L192" s="176"/>
      <c r="M192" s="176"/>
      <c r="N192" s="176"/>
      <c r="O192" s="176"/>
      <c r="P192" s="176"/>
      <c r="Q192" s="176"/>
      <c r="R192" s="176"/>
      <c r="S192" s="176"/>
      <c r="T192" s="176"/>
      <c r="U192" s="176"/>
      <c r="V192" s="176"/>
      <c r="W192" s="176"/>
      <c r="X192" s="176"/>
      <c r="Y192" s="176"/>
      <c r="Z192" s="176"/>
      <c r="AA192" s="176"/>
      <c r="AB192" s="176"/>
      <c r="AC192" s="176"/>
      <c r="AD192" s="176"/>
      <c r="AE192" s="176"/>
      <c r="AF192" s="176"/>
      <c r="AG192" s="176"/>
      <c r="AH192" s="176"/>
      <c r="AI192" s="176"/>
      <c r="AJ192" s="176"/>
      <c r="AK192" s="176"/>
      <c r="AL192" s="176"/>
    </row>
    <row r="193" spans="1:38" x14ac:dyDescent="0.25">
      <c r="A193" s="189"/>
      <c r="B193" s="189"/>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6"/>
      <c r="AJ193" s="176"/>
      <c r="AK193" s="176"/>
      <c r="AL193" s="176"/>
    </row>
    <row r="194" spans="1:38" x14ac:dyDescent="0.25">
      <c r="A194" s="189"/>
      <c r="B194" s="189"/>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6"/>
      <c r="AJ194" s="176"/>
      <c r="AK194" s="176"/>
      <c r="AL194" s="176"/>
    </row>
    <row r="195" spans="1:38" x14ac:dyDescent="0.25">
      <c r="A195" s="189"/>
      <c r="B195" s="189"/>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c r="AC195" s="176"/>
      <c r="AD195" s="176"/>
      <c r="AE195" s="176"/>
      <c r="AF195" s="176"/>
      <c r="AG195" s="176"/>
      <c r="AH195" s="176"/>
      <c r="AI195" s="176"/>
      <c r="AJ195" s="176"/>
      <c r="AK195" s="176"/>
      <c r="AL195" s="176"/>
    </row>
    <row r="196" spans="1:38" x14ac:dyDescent="0.25">
      <c r="A196" s="189"/>
      <c r="B196" s="189"/>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6"/>
      <c r="AJ196" s="176"/>
      <c r="AK196" s="176"/>
      <c r="AL196" s="176"/>
    </row>
    <row r="197" spans="1:38" x14ac:dyDescent="0.25">
      <c r="A197" s="189"/>
      <c r="B197" s="189"/>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6"/>
      <c r="AJ197" s="176"/>
      <c r="AK197" s="176"/>
      <c r="AL197" s="176"/>
    </row>
    <row r="198" spans="1:38" x14ac:dyDescent="0.25">
      <c r="A198" s="189"/>
      <c r="B198" s="189"/>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6"/>
      <c r="AJ198" s="176"/>
      <c r="AK198" s="176"/>
      <c r="AL198" s="176"/>
    </row>
    <row r="199" spans="1:38" x14ac:dyDescent="0.25">
      <c r="A199" s="189"/>
      <c r="B199" s="189"/>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6"/>
      <c r="AJ199" s="176"/>
      <c r="AK199" s="176"/>
      <c r="AL199" s="176"/>
    </row>
    <row r="200" spans="1:38" x14ac:dyDescent="0.25">
      <c r="A200" s="189"/>
      <c r="B200" s="189"/>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c r="AB200" s="176"/>
      <c r="AC200" s="176"/>
      <c r="AD200" s="176"/>
      <c r="AE200" s="176"/>
      <c r="AF200" s="176"/>
      <c r="AG200" s="176"/>
      <c r="AH200" s="176"/>
      <c r="AI200" s="176"/>
      <c r="AJ200" s="176"/>
      <c r="AK200" s="176"/>
      <c r="AL200" s="176"/>
    </row>
    <row r="201" spans="1:38" x14ac:dyDescent="0.25">
      <c r="A201" s="189"/>
      <c r="B201" s="189"/>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6"/>
      <c r="AJ201" s="176"/>
      <c r="AK201" s="176"/>
      <c r="AL201" s="176"/>
    </row>
    <row r="202" spans="1:38" x14ac:dyDescent="0.25">
      <c r="A202" s="189"/>
      <c r="B202" s="189"/>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6"/>
      <c r="AJ202" s="176"/>
      <c r="AK202" s="176"/>
      <c r="AL202" s="176"/>
    </row>
    <row r="203" spans="1:38" x14ac:dyDescent="0.25">
      <c r="A203" s="189"/>
      <c r="B203" s="189"/>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6"/>
      <c r="AJ203" s="176"/>
      <c r="AK203" s="176"/>
      <c r="AL203" s="176"/>
    </row>
    <row r="204" spans="1:38" x14ac:dyDescent="0.25">
      <c r="A204" s="189"/>
      <c r="B204" s="189"/>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c r="AI204" s="176"/>
      <c r="AJ204" s="176"/>
      <c r="AK204" s="176"/>
      <c r="AL204" s="176"/>
    </row>
    <row r="205" spans="1:38" x14ac:dyDescent="0.25">
      <c r="A205" s="189"/>
      <c r="B205" s="189"/>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6"/>
      <c r="AJ205" s="176"/>
      <c r="AK205" s="176"/>
      <c r="AL205" s="176"/>
    </row>
    <row r="206" spans="1:38" x14ac:dyDescent="0.25">
      <c r="A206" s="189"/>
      <c r="B206" s="189"/>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6"/>
      <c r="AJ206" s="176"/>
      <c r="AK206" s="176"/>
      <c r="AL206" s="176"/>
    </row>
    <row r="207" spans="1:38" x14ac:dyDescent="0.25">
      <c r="A207" s="189"/>
      <c r="B207" s="189"/>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6"/>
      <c r="AJ207" s="176"/>
      <c r="AK207" s="176"/>
      <c r="AL207" s="176"/>
    </row>
    <row r="208" spans="1:38" x14ac:dyDescent="0.25">
      <c r="A208" s="189"/>
      <c r="B208" s="189"/>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6"/>
      <c r="AJ208" s="176"/>
      <c r="AK208" s="176"/>
      <c r="AL208" s="176"/>
    </row>
    <row r="209" spans="1:38" x14ac:dyDescent="0.25">
      <c r="A209" s="189"/>
      <c r="B209" s="189"/>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6"/>
      <c r="AD209" s="176"/>
      <c r="AE209" s="176"/>
      <c r="AF209" s="176"/>
      <c r="AG209" s="176"/>
      <c r="AH209" s="176"/>
      <c r="AI209" s="176"/>
      <c r="AJ209" s="176"/>
      <c r="AK209" s="176"/>
      <c r="AL209" s="176"/>
    </row>
    <row r="210" spans="1:38" x14ac:dyDescent="0.25">
      <c r="A210" s="189"/>
      <c r="B210" s="189"/>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6"/>
      <c r="AJ210" s="176"/>
      <c r="AK210" s="176"/>
      <c r="AL210" s="176"/>
    </row>
    <row r="211" spans="1:38" x14ac:dyDescent="0.25">
      <c r="A211" s="189"/>
      <c r="B211" s="189"/>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E211" s="176"/>
      <c r="AF211" s="176"/>
      <c r="AG211" s="176"/>
      <c r="AH211" s="176"/>
      <c r="AI211" s="176"/>
      <c r="AJ211" s="176"/>
      <c r="AK211" s="176"/>
      <c r="AL211" s="176"/>
    </row>
    <row r="212" spans="1:38" x14ac:dyDescent="0.25">
      <c r="A212" s="189"/>
      <c r="B212" s="189"/>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6"/>
      <c r="AJ212" s="176"/>
      <c r="AK212" s="176"/>
      <c r="AL212" s="176"/>
    </row>
    <row r="213" spans="1:38" x14ac:dyDescent="0.25">
      <c r="A213" s="189"/>
      <c r="B213" s="189"/>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6"/>
      <c r="AJ213" s="176"/>
      <c r="AK213" s="176"/>
      <c r="AL213" s="176"/>
    </row>
    <row r="214" spans="1:38" x14ac:dyDescent="0.25">
      <c r="A214" s="189"/>
      <c r="B214" s="189"/>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c r="AD214" s="176"/>
      <c r="AE214" s="176"/>
      <c r="AF214" s="176"/>
      <c r="AG214" s="176"/>
      <c r="AH214" s="176"/>
      <c r="AI214" s="176"/>
      <c r="AJ214" s="176"/>
      <c r="AK214" s="176"/>
      <c r="AL214" s="176"/>
    </row>
    <row r="215" spans="1:38" x14ac:dyDescent="0.25">
      <c r="A215" s="189"/>
      <c r="B215" s="189"/>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6"/>
      <c r="AJ215" s="176"/>
      <c r="AK215" s="176"/>
      <c r="AL215" s="176"/>
    </row>
    <row r="216" spans="1:38" x14ac:dyDescent="0.25">
      <c r="A216" s="189"/>
      <c r="B216" s="189"/>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6"/>
      <c r="AJ216" s="176"/>
      <c r="AK216" s="176"/>
      <c r="AL216" s="176"/>
    </row>
    <row r="217" spans="1:38" x14ac:dyDescent="0.25">
      <c r="A217" s="189"/>
      <c r="B217" s="189"/>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6"/>
      <c r="AJ217" s="176"/>
      <c r="AK217" s="176"/>
      <c r="AL217" s="176"/>
    </row>
    <row r="218" spans="1:38" x14ac:dyDescent="0.25">
      <c r="A218" s="189"/>
      <c r="B218" s="189"/>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c r="AI218" s="176"/>
      <c r="AJ218" s="176"/>
      <c r="AK218" s="176"/>
      <c r="AL218" s="176"/>
    </row>
    <row r="219" spans="1:38" x14ac:dyDescent="0.25">
      <c r="A219" s="189"/>
      <c r="B219" s="189"/>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c r="AB219" s="176"/>
      <c r="AC219" s="176"/>
      <c r="AD219" s="176"/>
      <c r="AE219" s="176"/>
      <c r="AF219" s="176"/>
      <c r="AG219" s="176"/>
      <c r="AH219" s="176"/>
      <c r="AI219" s="176"/>
      <c r="AJ219" s="176"/>
      <c r="AK219" s="176"/>
      <c r="AL219" s="176"/>
    </row>
    <row r="220" spans="1:38" x14ac:dyDescent="0.25">
      <c r="A220" s="189"/>
      <c r="B220" s="189"/>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6"/>
      <c r="AJ220" s="176"/>
      <c r="AK220" s="176"/>
      <c r="AL220" s="176"/>
    </row>
    <row r="221" spans="1:38" x14ac:dyDescent="0.25">
      <c r="A221" s="189"/>
      <c r="B221" s="189"/>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6"/>
      <c r="AJ221" s="176"/>
      <c r="AK221" s="176"/>
      <c r="AL221" s="176"/>
    </row>
    <row r="222" spans="1:38" x14ac:dyDescent="0.25">
      <c r="A222" s="189"/>
      <c r="B222" s="189"/>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6"/>
      <c r="AJ222" s="176"/>
      <c r="AK222" s="176"/>
      <c r="AL222" s="176"/>
    </row>
    <row r="223" spans="1:38" x14ac:dyDescent="0.25">
      <c r="A223" s="189"/>
      <c r="B223" s="189"/>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6"/>
      <c r="AJ223" s="176"/>
      <c r="AK223" s="176"/>
      <c r="AL223" s="176"/>
    </row>
    <row r="224" spans="1:38" x14ac:dyDescent="0.25">
      <c r="A224" s="189"/>
      <c r="B224" s="189"/>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c r="AH224" s="176"/>
      <c r="AI224" s="176"/>
      <c r="AJ224" s="176"/>
      <c r="AK224" s="176"/>
      <c r="AL224" s="176"/>
    </row>
    <row r="225" spans="1:38" x14ac:dyDescent="0.25">
      <c r="A225" s="189"/>
      <c r="B225" s="189"/>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6"/>
      <c r="AJ225" s="176"/>
      <c r="AK225" s="176"/>
      <c r="AL225" s="176"/>
    </row>
    <row r="226" spans="1:38" x14ac:dyDescent="0.25">
      <c r="A226" s="189"/>
      <c r="B226" s="189"/>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6"/>
      <c r="AJ226" s="176"/>
      <c r="AK226" s="176"/>
      <c r="AL226" s="176"/>
    </row>
    <row r="227" spans="1:38" x14ac:dyDescent="0.25">
      <c r="A227" s="189"/>
      <c r="B227" s="189"/>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6"/>
      <c r="AJ227" s="176"/>
      <c r="AK227" s="176"/>
      <c r="AL227" s="176"/>
    </row>
    <row r="228" spans="1:38" x14ac:dyDescent="0.25">
      <c r="A228" s="189"/>
      <c r="B228" s="189"/>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6"/>
      <c r="AJ228" s="176"/>
      <c r="AK228" s="176"/>
      <c r="AL228" s="176"/>
    </row>
    <row r="229" spans="1:38" x14ac:dyDescent="0.25">
      <c r="A229" s="189"/>
      <c r="B229" s="189"/>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6"/>
      <c r="AJ229" s="176"/>
      <c r="AK229" s="176"/>
      <c r="AL229" s="176"/>
    </row>
    <row r="230" spans="1:38" x14ac:dyDescent="0.25">
      <c r="A230" s="189"/>
      <c r="B230" s="189"/>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6"/>
      <c r="AJ230" s="176"/>
      <c r="AK230" s="176"/>
      <c r="AL230" s="176"/>
    </row>
    <row r="231" spans="1:38" x14ac:dyDescent="0.25">
      <c r="A231" s="189"/>
      <c r="B231" s="189"/>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row>
    <row r="232" spans="1:38" x14ac:dyDescent="0.25">
      <c r="A232" s="189"/>
      <c r="B232" s="189"/>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6"/>
      <c r="AJ232" s="176"/>
      <c r="AK232" s="176"/>
      <c r="AL232" s="176"/>
    </row>
    <row r="233" spans="1:38" x14ac:dyDescent="0.25">
      <c r="A233" s="175"/>
      <c r="B233" s="176"/>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6"/>
      <c r="AJ233" s="176"/>
      <c r="AK233" s="176"/>
      <c r="AL233" s="176"/>
    </row>
    <row r="234" spans="1:38" x14ac:dyDescent="0.25">
      <c r="A234" s="189"/>
      <c r="B234" s="189"/>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6"/>
      <c r="AJ234" s="176"/>
      <c r="AK234" s="176"/>
      <c r="AL234" s="176"/>
    </row>
    <row r="235" spans="1:38" x14ac:dyDescent="0.25">
      <c r="A235" s="189"/>
      <c r="B235" s="189"/>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6"/>
      <c r="AJ235" s="176"/>
      <c r="AK235" s="176"/>
      <c r="AL235" s="176"/>
    </row>
    <row r="236" spans="1:38" x14ac:dyDescent="0.25">
      <c r="A236" s="189"/>
      <c r="B236" s="189"/>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6"/>
      <c r="AJ236" s="176"/>
      <c r="AK236" s="176"/>
      <c r="AL236" s="176"/>
    </row>
    <row r="237" spans="1:38" x14ac:dyDescent="0.25">
      <c r="A237" s="189"/>
      <c r="B237" s="189"/>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6"/>
      <c r="AJ237" s="176"/>
      <c r="AK237" s="176"/>
      <c r="AL237" s="176"/>
    </row>
    <row r="238" spans="1:38" x14ac:dyDescent="0.25">
      <c r="A238" s="189"/>
      <c r="B238" s="189"/>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6"/>
      <c r="AJ238" s="176"/>
      <c r="AK238" s="176"/>
      <c r="AL238" s="176"/>
    </row>
    <row r="239" spans="1:38" x14ac:dyDescent="0.25">
      <c r="A239" s="189"/>
      <c r="B239" s="189"/>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6"/>
      <c r="AJ239" s="176"/>
      <c r="AK239" s="176"/>
      <c r="AL239" s="176"/>
    </row>
    <row r="240" spans="1:38" x14ac:dyDescent="0.25">
      <c r="A240" s="189"/>
      <c r="B240" s="189"/>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6"/>
      <c r="AJ240" s="176"/>
      <c r="AK240" s="176"/>
      <c r="AL240" s="176"/>
    </row>
    <row r="241" spans="1:2" x14ac:dyDescent="0.25">
      <c r="A241" s="189"/>
      <c r="B241" s="189"/>
    </row>
    <row r="242" spans="1:2" x14ac:dyDescent="0.25">
      <c r="A242" s="189"/>
      <c r="B242" s="189"/>
    </row>
    <row r="243" spans="1:2" x14ac:dyDescent="0.25">
      <c r="A243" s="189"/>
      <c r="B243" s="189"/>
    </row>
    <row r="244" spans="1:2" x14ac:dyDescent="0.25">
      <c r="A244" s="189"/>
      <c r="B244" s="189"/>
    </row>
    <row r="245" spans="1:2" x14ac:dyDescent="0.25">
      <c r="A245" s="189"/>
      <c r="B245" s="189"/>
    </row>
    <row r="246" spans="1:2" x14ac:dyDescent="0.25">
      <c r="A246" s="189"/>
      <c r="B246" s="189"/>
    </row>
    <row r="247" spans="1:2" x14ac:dyDescent="0.25">
      <c r="A247" s="189"/>
      <c r="B247" s="189"/>
    </row>
    <row r="248" spans="1:2" x14ac:dyDescent="0.25">
      <c r="A248" s="189"/>
      <c r="B248" s="189"/>
    </row>
    <row r="249" spans="1:2" x14ac:dyDescent="0.25">
      <c r="A249" s="189"/>
      <c r="B249" s="189"/>
    </row>
    <row r="250" spans="1:2" x14ac:dyDescent="0.25">
      <c r="A250" s="189"/>
      <c r="B250" s="189"/>
    </row>
    <row r="251" spans="1:2" x14ac:dyDescent="0.25">
      <c r="A251" s="189"/>
      <c r="B251" s="189"/>
    </row>
    <row r="252" spans="1:2" x14ac:dyDescent="0.25">
      <c r="A252" s="189"/>
      <c r="B252" s="189"/>
    </row>
    <row r="253" spans="1:2" x14ac:dyDescent="0.25">
      <c r="A253" s="189"/>
      <c r="B253" s="189"/>
    </row>
    <row r="254" spans="1:2" x14ac:dyDescent="0.25">
      <c r="A254" s="189"/>
      <c r="B254" s="189"/>
    </row>
    <row r="255" spans="1:2" x14ac:dyDescent="0.25">
      <c r="A255" s="189"/>
      <c r="B255" s="189"/>
    </row>
    <row r="256" spans="1:2" x14ac:dyDescent="0.25">
      <c r="A256" s="189"/>
      <c r="B256" s="189"/>
    </row>
    <row r="257" spans="1:2" x14ac:dyDescent="0.25">
      <c r="A257" s="189"/>
      <c r="B257" s="189"/>
    </row>
    <row r="258" spans="1:2" x14ac:dyDescent="0.25">
      <c r="A258" s="189"/>
      <c r="B258" s="189"/>
    </row>
    <row r="259" spans="1:2" x14ac:dyDescent="0.25">
      <c r="A259" s="189"/>
      <c r="B259" s="189"/>
    </row>
    <row r="260" spans="1:2" x14ac:dyDescent="0.25">
      <c r="A260" s="189"/>
      <c r="B260" s="189"/>
    </row>
    <row r="261" spans="1:2" x14ac:dyDescent="0.25">
      <c r="A261" s="189"/>
      <c r="B261" s="189"/>
    </row>
    <row r="262" spans="1:2" x14ac:dyDescent="0.25">
      <c r="A262" s="189"/>
      <c r="B262" s="189"/>
    </row>
    <row r="263" spans="1:2" x14ac:dyDescent="0.25">
      <c r="A263" s="189"/>
      <c r="B263" s="189"/>
    </row>
    <row r="264" spans="1:2" x14ac:dyDescent="0.25">
      <c r="A264" s="189"/>
      <c r="B264" s="189"/>
    </row>
    <row r="265" spans="1:2" x14ac:dyDescent="0.25">
      <c r="A265" s="189"/>
      <c r="B265" s="189"/>
    </row>
    <row r="266" spans="1:2" x14ac:dyDescent="0.25">
      <c r="A266" s="189"/>
      <c r="B266" s="189"/>
    </row>
    <row r="267" spans="1:2" x14ac:dyDescent="0.25">
      <c r="A267" s="189"/>
      <c r="B267" s="189"/>
    </row>
    <row r="268" spans="1:2" x14ac:dyDescent="0.25">
      <c r="A268" s="189"/>
      <c r="B268" s="189"/>
    </row>
    <row r="269" spans="1:2" x14ac:dyDescent="0.25">
      <c r="A269" s="189"/>
      <c r="B269" s="189"/>
    </row>
    <row r="270" spans="1:2" x14ac:dyDescent="0.25">
      <c r="A270" s="189"/>
      <c r="B270" s="189"/>
    </row>
    <row r="271" spans="1:2" x14ac:dyDescent="0.25">
      <c r="A271" s="189"/>
      <c r="B271" s="189"/>
    </row>
    <row r="272" spans="1:2" x14ac:dyDescent="0.25">
      <c r="A272" s="189"/>
      <c r="B272" s="189"/>
    </row>
    <row r="273" spans="1:2" x14ac:dyDescent="0.25">
      <c r="A273" s="189"/>
      <c r="B273" s="189"/>
    </row>
    <row r="274" spans="1:2" x14ac:dyDescent="0.25">
      <c r="A274" s="189"/>
      <c r="B274" s="189"/>
    </row>
    <row r="275" spans="1:2" x14ac:dyDescent="0.25">
      <c r="A275" s="189"/>
      <c r="B275" s="189"/>
    </row>
    <row r="276" spans="1:2" x14ac:dyDescent="0.25">
      <c r="A276" s="189"/>
      <c r="B276" s="189"/>
    </row>
    <row r="277" spans="1:2" x14ac:dyDescent="0.25">
      <c r="A277" s="189"/>
      <c r="B277" s="189"/>
    </row>
    <row r="278" spans="1:2" x14ac:dyDescent="0.25">
      <c r="A278" s="189"/>
      <c r="B278" s="189"/>
    </row>
    <row r="279" spans="1:2" x14ac:dyDescent="0.25">
      <c r="A279" s="189"/>
      <c r="B279" s="189"/>
    </row>
    <row r="280" spans="1:2" x14ac:dyDescent="0.25">
      <c r="A280" s="189"/>
      <c r="B280" s="189"/>
    </row>
    <row r="281" spans="1:2" x14ac:dyDescent="0.25">
      <c r="A281" s="189"/>
      <c r="B281" s="189"/>
    </row>
    <row r="282" spans="1:2" x14ac:dyDescent="0.25">
      <c r="A282" s="189"/>
      <c r="B282" s="189"/>
    </row>
    <row r="283" spans="1:2" x14ac:dyDescent="0.25">
      <c r="A283" s="189"/>
      <c r="B283" s="189"/>
    </row>
    <row r="284" spans="1:2" x14ac:dyDescent="0.25">
      <c r="A284" s="189"/>
      <c r="B284" s="189"/>
    </row>
    <row r="285" spans="1:2" x14ac:dyDescent="0.25">
      <c r="A285" s="189"/>
      <c r="B285" s="189"/>
    </row>
    <row r="286" spans="1:2" x14ac:dyDescent="0.25">
      <c r="A286" s="189"/>
      <c r="B286" s="189"/>
    </row>
    <row r="287" spans="1:2" x14ac:dyDescent="0.25">
      <c r="A287" s="189"/>
      <c r="B287" s="189"/>
    </row>
    <row r="288" spans="1:2" x14ac:dyDescent="0.25">
      <c r="A288" s="189"/>
      <c r="B288" s="189"/>
    </row>
    <row r="289" spans="1:2" x14ac:dyDescent="0.25">
      <c r="A289" s="189"/>
      <c r="B289" s="189"/>
    </row>
    <row r="290" spans="1:2" x14ac:dyDescent="0.25">
      <c r="A290" s="189"/>
      <c r="B290" s="189"/>
    </row>
    <row r="291" spans="1:2" x14ac:dyDescent="0.25">
      <c r="A291" s="189"/>
      <c r="B291" s="189"/>
    </row>
    <row r="292" spans="1:2" x14ac:dyDescent="0.25">
      <c r="A292" s="189"/>
      <c r="B292" s="189"/>
    </row>
    <row r="293" spans="1:2" x14ac:dyDescent="0.25">
      <c r="A293" s="189"/>
      <c r="B293" s="189"/>
    </row>
    <row r="294" spans="1:2" x14ac:dyDescent="0.25">
      <c r="A294" s="189"/>
      <c r="B294" s="189"/>
    </row>
    <row r="295" spans="1:2" x14ac:dyDescent="0.25">
      <c r="A295" s="189"/>
      <c r="B295" s="189"/>
    </row>
    <row r="296" spans="1:2" x14ac:dyDescent="0.25">
      <c r="A296" s="189"/>
      <c r="B296" s="189"/>
    </row>
    <row r="297" spans="1:2" x14ac:dyDescent="0.25">
      <c r="A297" s="189"/>
      <c r="B297" s="189"/>
    </row>
    <row r="298" spans="1:2" x14ac:dyDescent="0.25">
      <c r="A298" s="189"/>
      <c r="B298" s="189"/>
    </row>
    <row r="299" spans="1:2" x14ac:dyDescent="0.25">
      <c r="A299" s="189"/>
      <c r="B299" s="189"/>
    </row>
    <row r="300" spans="1:2" x14ac:dyDescent="0.25">
      <c r="A300" s="189"/>
      <c r="B300" s="189"/>
    </row>
    <row r="304" spans="1:2" x14ac:dyDescent="0.25">
      <c r="A304" s="189"/>
      <c r="B304" s="189"/>
    </row>
    <row r="305" spans="1:2" x14ac:dyDescent="0.25">
      <c r="A305" s="189"/>
      <c r="B305" s="189"/>
    </row>
    <row r="306" spans="1:2" x14ac:dyDescent="0.25">
      <c r="A306" s="189"/>
      <c r="B306" s="189"/>
    </row>
    <row r="307" spans="1:2" x14ac:dyDescent="0.25">
      <c r="A307" s="189"/>
      <c r="B307" s="189"/>
    </row>
    <row r="308" spans="1:2" x14ac:dyDescent="0.25">
      <c r="A308" s="189"/>
      <c r="B308" s="189"/>
    </row>
    <row r="309" spans="1:2" x14ac:dyDescent="0.25">
      <c r="A309" s="189"/>
      <c r="B309" s="189"/>
    </row>
    <row r="310" spans="1:2" x14ac:dyDescent="0.25">
      <c r="A310" s="189"/>
      <c r="B310" s="189"/>
    </row>
    <row r="311" spans="1:2" x14ac:dyDescent="0.25">
      <c r="A311" s="189"/>
      <c r="B311" s="189"/>
    </row>
    <row r="312" spans="1:2" x14ac:dyDescent="0.25">
      <c r="A312" s="189"/>
      <c r="B312" s="189"/>
    </row>
    <row r="313" spans="1:2" x14ac:dyDescent="0.25">
      <c r="A313" s="189"/>
      <c r="B313" s="189"/>
    </row>
    <row r="314" spans="1:2" x14ac:dyDescent="0.25">
      <c r="A314" s="189"/>
      <c r="B314" s="189"/>
    </row>
    <row r="315" spans="1:2" x14ac:dyDescent="0.25">
      <c r="A315" s="189"/>
      <c r="B315" s="189"/>
    </row>
    <row r="316" spans="1:2" x14ac:dyDescent="0.25">
      <c r="A316" s="189"/>
      <c r="B316" s="189"/>
    </row>
    <row r="317" spans="1:2" x14ac:dyDescent="0.25">
      <c r="A317" s="189"/>
      <c r="B317" s="189"/>
    </row>
    <row r="318" spans="1:2" x14ac:dyDescent="0.25">
      <c r="A318" s="189"/>
      <c r="B318" s="189"/>
    </row>
    <row r="319" spans="1:2" x14ac:dyDescent="0.25">
      <c r="A319" s="189"/>
      <c r="B319" s="189"/>
    </row>
    <row r="320" spans="1:2" x14ac:dyDescent="0.25">
      <c r="A320" s="189"/>
      <c r="B320" s="189"/>
    </row>
    <row r="321" spans="1:2" x14ac:dyDescent="0.25">
      <c r="A321" s="189"/>
      <c r="B321" s="189"/>
    </row>
    <row r="322" spans="1:2" x14ac:dyDescent="0.25">
      <c r="A322" s="189"/>
      <c r="B322" s="189"/>
    </row>
    <row r="323" spans="1:2" x14ac:dyDescent="0.25">
      <c r="A323" s="189"/>
      <c r="B323" s="189"/>
    </row>
    <row r="324" spans="1:2" x14ac:dyDescent="0.25">
      <c r="A324" s="189"/>
      <c r="B324" s="189"/>
    </row>
    <row r="325" spans="1:2" x14ac:dyDescent="0.25">
      <c r="A325" s="189"/>
      <c r="B325" s="189"/>
    </row>
    <row r="326" spans="1:2" x14ac:dyDescent="0.25">
      <c r="A326" s="189"/>
      <c r="B326" s="189"/>
    </row>
    <row r="327" spans="1:2" x14ac:dyDescent="0.25">
      <c r="A327" s="189"/>
      <c r="B327" s="189"/>
    </row>
    <row r="328" spans="1:2" x14ac:dyDescent="0.25">
      <c r="A328" s="189"/>
      <c r="B328" s="189"/>
    </row>
    <row r="329" spans="1:2" x14ac:dyDescent="0.25">
      <c r="A329" s="189"/>
      <c r="B329" s="189"/>
    </row>
    <row r="330" spans="1:2" x14ac:dyDescent="0.25">
      <c r="A330" s="189"/>
      <c r="B330" s="189"/>
    </row>
    <row r="331" spans="1:2" x14ac:dyDescent="0.25">
      <c r="A331" s="189"/>
      <c r="B331" s="189"/>
    </row>
    <row r="332" spans="1:2" x14ac:dyDescent="0.25">
      <c r="A332" s="189"/>
      <c r="B332" s="189"/>
    </row>
    <row r="333" spans="1:2" x14ac:dyDescent="0.25">
      <c r="A333" s="189"/>
      <c r="B333" s="189"/>
    </row>
    <row r="334" spans="1:2" x14ac:dyDescent="0.25">
      <c r="A334" s="189"/>
      <c r="B334" s="189"/>
    </row>
    <row r="335" spans="1:2" x14ac:dyDescent="0.25">
      <c r="A335" s="189"/>
      <c r="B335" s="189"/>
    </row>
    <row r="336" spans="1:2" x14ac:dyDescent="0.25">
      <c r="A336" s="189"/>
      <c r="B336" s="189"/>
    </row>
    <row r="337" spans="1:2" x14ac:dyDescent="0.25">
      <c r="A337" s="189"/>
      <c r="B337" s="189"/>
    </row>
    <row r="338" spans="1:2" x14ac:dyDescent="0.25">
      <c r="A338" s="189"/>
      <c r="B338" s="189"/>
    </row>
    <row r="339" spans="1:2" x14ac:dyDescent="0.25">
      <c r="A339" s="189"/>
      <c r="B339" s="189"/>
    </row>
    <row r="340" spans="1:2" x14ac:dyDescent="0.25">
      <c r="A340" s="189"/>
      <c r="B340" s="189"/>
    </row>
    <row r="341" spans="1:2" x14ac:dyDescent="0.25">
      <c r="A341" s="189"/>
      <c r="B341" s="189"/>
    </row>
    <row r="342" spans="1:2" x14ac:dyDescent="0.25">
      <c r="A342" s="189"/>
      <c r="B342" s="189"/>
    </row>
    <row r="343" spans="1:2" x14ac:dyDescent="0.25">
      <c r="A343" s="189"/>
      <c r="B343" s="189"/>
    </row>
    <row r="344" spans="1:2" x14ac:dyDescent="0.25">
      <c r="A344" s="189"/>
      <c r="B344" s="189"/>
    </row>
    <row r="345" spans="1:2" x14ac:dyDescent="0.25">
      <c r="A345" s="189"/>
      <c r="B345" s="189"/>
    </row>
    <row r="346" spans="1:2" x14ac:dyDescent="0.25">
      <c r="A346" s="189"/>
      <c r="B346" s="189"/>
    </row>
    <row r="347" spans="1:2" x14ac:dyDescent="0.25">
      <c r="A347" s="189"/>
      <c r="B347" s="189"/>
    </row>
    <row r="348" spans="1:2" x14ac:dyDescent="0.25">
      <c r="A348" s="189"/>
      <c r="B348" s="189"/>
    </row>
    <row r="349" spans="1:2" x14ac:dyDescent="0.25">
      <c r="A349" s="189"/>
      <c r="B349" s="189"/>
    </row>
    <row r="350" spans="1:2" x14ac:dyDescent="0.25">
      <c r="A350" s="189"/>
      <c r="B350" s="189"/>
    </row>
    <row r="351" spans="1:2" x14ac:dyDescent="0.25">
      <c r="A351" s="189"/>
      <c r="B351" s="189"/>
    </row>
    <row r="352" spans="1:2" x14ac:dyDescent="0.25">
      <c r="A352" s="189"/>
      <c r="B352" s="189"/>
    </row>
    <row r="353" spans="1:4" x14ac:dyDescent="0.25">
      <c r="A353" s="189"/>
      <c r="B353" s="189"/>
    </row>
    <row r="354" spans="1:4" x14ac:dyDescent="0.25">
      <c r="A354" s="189"/>
      <c r="B354" s="189"/>
    </row>
    <row r="355" spans="1:4" x14ac:dyDescent="0.25">
      <c r="A355" s="189"/>
      <c r="B355" s="189"/>
    </row>
    <row r="356" spans="1:4" x14ac:dyDescent="0.25">
      <c r="A356" s="189"/>
      <c r="B356" s="189"/>
    </row>
    <row r="357" spans="1:4" x14ac:dyDescent="0.25">
      <c r="A357" s="189"/>
      <c r="B357" s="189"/>
    </row>
    <row r="358" spans="1:4" x14ac:dyDescent="0.25">
      <c r="A358" s="189"/>
      <c r="B358" s="189"/>
    </row>
    <row r="359" spans="1:4" x14ac:dyDescent="0.25">
      <c r="A359" s="189"/>
      <c r="B359" s="189"/>
    </row>
    <row r="360" spans="1:4" x14ac:dyDescent="0.25">
      <c r="A360" s="189"/>
      <c r="B360" s="189"/>
    </row>
    <row r="361" spans="1:4" x14ac:dyDescent="0.25">
      <c r="A361" s="189"/>
      <c r="B361" s="189"/>
    </row>
    <row r="362" spans="1:4" x14ac:dyDescent="0.25">
      <c r="A362" s="189"/>
      <c r="B362" s="189"/>
    </row>
    <row r="363" spans="1:4" x14ac:dyDescent="0.25">
      <c r="A363" s="189"/>
      <c r="B363" s="189"/>
    </row>
    <row r="364" spans="1:4" x14ac:dyDescent="0.25">
      <c r="A364" s="191"/>
      <c r="B364" s="192"/>
    </row>
    <row r="365" spans="1:4" x14ac:dyDescent="0.25">
      <c r="A365" s="191"/>
      <c r="B365" s="193"/>
      <c r="D365" s="194"/>
    </row>
    <row r="366" spans="1:4" x14ac:dyDescent="0.25">
      <c r="A366" s="191"/>
      <c r="B366" s="193"/>
    </row>
    <row r="367" spans="1:4" x14ac:dyDescent="0.25">
      <c r="A367" s="191"/>
      <c r="B367" s="193"/>
    </row>
    <row r="368" spans="1:4" x14ac:dyDescent="0.25">
      <c r="A368" s="191"/>
      <c r="B368" s="193"/>
    </row>
    <row r="369" spans="1:4" x14ac:dyDescent="0.25">
      <c r="A369" s="191"/>
      <c r="B369" s="193"/>
    </row>
    <row r="370" spans="1:4" x14ac:dyDescent="0.25">
      <c r="A370" s="191"/>
      <c r="B370" s="193"/>
    </row>
    <row r="371" spans="1:4" x14ac:dyDescent="0.25">
      <c r="A371" s="191"/>
      <c r="B371" s="193"/>
    </row>
    <row r="372" spans="1:4" x14ac:dyDescent="0.25">
      <c r="A372" s="191"/>
      <c r="B372" s="193"/>
    </row>
    <row r="373" spans="1:4" x14ac:dyDescent="0.25">
      <c r="A373" s="191"/>
      <c r="B373" s="193"/>
    </row>
    <row r="374" spans="1:4" x14ac:dyDescent="0.25">
      <c r="A374" s="191"/>
      <c r="B374" s="193"/>
    </row>
    <row r="375" spans="1:4" x14ac:dyDescent="0.25">
      <c r="A375" s="191"/>
      <c r="B375" s="193"/>
    </row>
    <row r="376" spans="1:4" x14ac:dyDescent="0.25">
      <c r="A376" s="191"/>
      <c r="B376" s="193"/>
      <c r="D376" s="194"/>
    </row>
    <row r="377" spans="1:4" x14ac:dyDescent="0.25">
      <c r="A377" s="191"/>
      <c r="B377" s="193"/>
    </row>
    <row r="378" spans="1:4" x14ac:dyDescent="0.25">
      <c r="A378" s="191"/>
      <c r="B378" s="193"/>
    </row>
    <row r="379" spans="1:4" x14ac:dyDescent="0.25">
      <c r="A379" s="191"/>
      <c r="B379" s="193"/>
    </row>
    <row r="383" spans="1:4" x14ac:dyDescent="0.25">
      <c r="A383" s="189"/>
      <c r="B383" s="189"/>
    </row>
    <row r="384" spans="1:4" x14ac:dyDescent="0.25">
      <c r="A384" s="189"/>
      <c r="B384" s="189"/>
    </row>
    <row r="385" spans="1:2" x14ac:dyDescent="0.25">
      <c r="A385" s="189"/>
      <c r="B385" s="189"/>
    </row>
    <row r="386" spans="1:2" x14ac:dyDescent="0.25">
      <c r="A386" s="189"/>
      <c r="B386" s="189"/>
    </row>
    <row r="387" spans="1:2" x14ac:dyDescent="0.25">
      <c r="A387" s="189"/>
      <c r="B387" s="189"/>
    </row>
    <row r="388" spans="1:2" x14ac:dyDescent="0.25">
      <c r="A388" s="189"/>
      <c r="B388" s="189"/>
    </row>
    <row r="389" spans="1:2" x14ac:dyDescent="0.25">
      <c r="A389" s="189"/>
      <c r="B389" s="189"/>
    </row>
    <row r="390" spans="1:2" x14ac:dyDescent="0.25">
      <c r="A390" s="189"/>
      <c r="B390" s="189"/>
    </row>
    <row r="391" spans="1:2" x14ac:dyDescent="0.25">
      <c r="A391" s="189"/>
      <c r="B391" s="189"/>
    </row>
    <row r="392" spans="1:2" x14ac:dyDescent="0.25">
      <c r="A392" s="189"/>
      <c r="B392" s="189"/>
    </row>
    <row r="393" spans="1:2" x14ac:dyDescent="0.25">
      <c r="A393" s="189"/>
      <c r="B393" s="189"/>
    </row>
    <row r="394" spans="1:2" x14ac:dyDescent="0.25">
      <c r="A394" s="189"/>
      <c r="B394" s="189"/>
    </row>
    <row r="395" spans="1:2" x14ac:dyDescent="0.25">
      <c r="A395" s="189"/>
      <c r="B395" s="189"/>
    </row>
    <row r="396" spans="1:2" x14ac:dyDescent="0.25">
      <c r="A396" s="189"/>
      <c r="B396" s="189"/>
    </row>
    <row r="397" spans="1:2" x14ac:dyDescent="0.25">
      <c r="A397" s="189"/>
      <c r="B397" s="189"/>
    </row>
    <row r="398" spans="1:2" x14ac:dyDescent="0.25">
      <c r="A398" s="189"/>
      <c r="B398" s="189"/>
    </row>
    <row r="399" spans="1:2" x14ac:dyDescent="0.25">
      <c r="A399" s="189"/>
      <c r="B399" s="189"/>
    </row>
    <row r="400" spans="1:2" x14ac:dyDescent="0.25">
      <c r="A400" s="189"/>
      <c r="B400" s="189"/>
    </row>
    <row r="401" spans="1:2" x14ac:dyDescent="0.25">
      <c r="A401" s="189"/>
      <c r="B401" s="189"/>
    </row>
    <row r="402" spans="1:2" x14ac:dyDescent="0.25">
      <c r="A402" s="189"/>
      <c r="B402" s="189"/>
    </row>
    <row r="403" spans="1:2" x14ac:dyDescent="0.25">
      <c r="A403" s="189"/>
      <c r="B403" s="189"/>
    </row>
    <row r="404" spans="1:2" x14ac:dyDescent="0.25">
      <c r="A404" s="189"/>
      <c r="B404" s="189"/>
    </row>
    <row r="405" spans="1:2" x14ac:dyDescent="0.25">
      <c r="A405" s="189"/>
      <c r="B405" s="189"/>
    </row>
    <row r="406" spans="1:2" x14ac:dyDescent="0.25">
      <c r="A406" s="189"/>
      <c r="B406" s="189"/>
    </row>
    <row r="407" spans="1:2" x14ac:dyDescent="0.25">
      <c r="A407" s="189"/>
      <c r="B407" s="189"/>
    </row>
    <row r="408" spans="1:2" x14ac:dyDescent="0.25">
      <c r="A408" s="189"/>
      <c r="B408" s="189"/>
    </row>
    <row r="409" spans="1:2" x14ac:dyDescent="0.25">
      <c r="A409" s="189"/>
      <c r="B409" s="189"/>
    </row>
    <row r="410" spans="1:2" x14ac:dyDescent="0.25">
      <c r="A410" s="189"/>
      <c r="B410" s="189"/>
    </row>
    <row r="411" spans="1:2" x14ac:dyDescent="0.25">
      <c r="A411" s="189"/>
      <c r="B411" s="189"/>
    </row>
    <row r="412" spans="1:2" x14ac:dyDescent="0.25">
      <c r="A412" s="189"/>
      <c r="B412" s="189"/>
    </row>
    <row r="413" spans="1:2" x14ac:dyDescent="0.25">
      <c r="A413" s="189"/>
      <c r="B413" s="189"/>
    </row>
    <row r="414" spans="1:2" x14ac:dyDescent="0.25">
      <c r="A414" s="189"/>
      <c r="B414" s="189"/>
    </row>
    <row r="415" spans="1:2" x14ac:dyDescent="0.25">
      <c r="A415" s="189"/>
      <c r="B415" s="189"/>
    </row>
    <row r="416" spans="1:2" x14ac:dyDescent="0.25">
      <c r="A416" s="189"/>
      <c r="B416" s="189"/>
    </row>
    <row r="417" spans="1:2" x14ac:dyDescent="0.25">
      <c r="A417" s="189"/>
      <c r="B417" s="189"/>
    </row>
    <row r="418" spans="1:2" x14ac:dyDescent="0.25">
      <c r="A418" s="189"/>
      <c r="B418" s="189"/>
    </row>
    <row r="419" spans="1:2" x14ac:dyDescent="0.25">
      <c r="A419" s="189"/>
      <c r="B419" s="189"/>
    </row>
    <row r="420" spans="1:2" x14ac:dyDescent="0.25">
      <c r="A420" s="189"/>
      <c r="B420" s="189"/>
    </row>
    <row r="421" spans="1:2" x14ac:dyDescent="0.25">
      <c r="A421" s="189"/>
      <c r="B421" s="189"/>
    </row>
    <row r="422" spans="1:2" x14ac:dyDescent="0.25">
      <c r="A422" s="189"/>
      <c r="B422" s="189"/>
    </row>
    <row r="423" spans="1:2" x14ac:dyDescent="0.25">
      <c r="A423" s="189"/>
      <c r="B423" s="189"/>
    </row>
    <row r="424" spans="1:2" x14ac:dyDescent="0.25">
      <c r="A424" s="189"/>
      <c r="B424" s="189"/>
    </row>
    <row r="425" spans="1:2" x14ac:dyDescent="0.25">
      <c r="A425" s="189"/>
      <c r="B425" s="189"/>
    </row>
    <row r="426" spans="1:2" x14ac:dyDescent="0.25">
      <c r="A426" s="189"/>
      <c r="B426" s="189"/>
    </row>
    <row r="427" spans="1:2" x14ac:dyDescent="0.25">
      <c r="A427" s="189"/>
      <c r="B427" s="189"/>
    </row>
    <row r="428" spans="1:2" x14ac:dyDescent="0.25">
      <c r="A428" s="189"/>
      <c r="B428" s="189"/>
    </row>
    <row r="429" spans="1:2" x14ac:dyDescent="0.25">
      <c r="A429" s="189"/>
      <c r="B429" s="189"/>
    </row>
    <row r="430" spans="1:2" x14ac:dyDescent="0.25">
      <c r="A430" s="189"/>
      <c r="B430" s="189"/>
    </row>
    <row r="431" spans="1:2" x14ac:dyDescent="0.25">
      <c r="A431" s="189"/>
      <c r="B431" s="189"/>
    </row>
    <row r="432" spans="1:2" x14ac:dyDescent="0.25">
      <c r="A432" s="189"/>
      <c r="B432" s="189"/>
    </row>
    <row r="433" spans="1:2" x14ac:dyDescent="0.25">
      <c r="A433" s="189"/>
      <c r="B433" s="189"/>
    </row>
    <row r="434" spans="1:2" x14ac:dyDescent="0.25">
      <c r="A434" s="189"/>
      <c r="B434" s="189"/>
    </row>
    <row r="435" spans="1:2" x14ac:dyDescent="0.25">
      <c r="A435" s="189"/>
      <c r="B435" s="189"/>
    </row>
    <row r="436" spans="1:2" x14ac:dyDescent="0.25">
      <c r="A436" s="189"/>
      <c r="B436" s="189"/>
    </row>
    <row r="437" spans="1:2" x14ac:dyDescent="0.25">
      <c r="A437" s="189"/>
      <c r="B437" s="189"/>
    </row>
    <row r="438" spans="1:2" x14ac:dyDescent="0.25">
      <c r="A438" s="189"/>
      <c r="B438" s="189"/>
    </row>
    <row r="439" spans="1:2" x14ac:dyDescent="0.25">
      <c r="A439" s="189"/>
      <c r="B439" s="189"/>
    </row>
    <row r="440" spans="1:2" x14ac:dyDescent="0.25">
      <c r="A440" s="189"/>
      <c r="B440" s="189"/>
    </row>
    <row r="441" spans="1:2" x14ac:dyDescent="0.25">
      <c r="A441" s="189"/>
      <c r="B441" s="189"/>
    </row>
    <row r="442" spans="1:2" x14ac:dyDescent="0.25">
      <c r="A442" s="189"/>
      <c r="B442" s="189"/>
    </row>
    <row r="443" spans="1:2" x14ac:dyDescent="0.25">
      <c r="A443" s="189"/>
      <c r="B443" s="189"/>
    </row>
    <row r="444" spans="1:2" x14ac:dyDescent="0.25">
      <c r="A444" s="189"/>
      <c r="B444" s="189"/>
    </row>
    <row r="445" spans="1:2" x14ac:dyDescent="0.25">
      <c r="A445" s="189"/>
      <c r="B445" s="189"/>
    </row>
    <row r="446" spans="1:2" x14ac:dyDescent="0.25">
      <c r="A446" s="189"/>
      <c r="B446" s="189"/>
    </row>
    <row r="447" spans="1:2" x14ac:dyDescent="0.25">
      <c r="A447" s="189"/>
      <c r="B447" s="189"/>
    </row>
    <row r="448" spans="1:2" x14ac:dyDescent="0.25">
      <c r="A448" s="189"/>
      <c r="B448" s="189"/>
    </row>
    <row r="449" spans="1:2" x14ac:dyDescent="0.25">
      <c r="A449" s="189"/>
      <c r="B449" s="189"/>
    </row>
    <row r="450" spans="1:2" x14ac:dyDescent="0.25">
      <c r="A450" s="189"/>
      <c r="B450" s="189"/>
    </row>
    <row r="451" spans="1:2" x14ac:dyDescent="0.25">
      <c r="A451" s="189"/>
      <c r="B451" s="189"/>
    </row>
    <row r="452" spans="1:2" x14ac:dyDescent="0.25">
      <c r="A452" s="189"/>
      <c r="B452" s="189"/>
    </row>
    <row r="453" spans="1:2" x14ac:dyDescent="0.25">
      <c r="A453" s="189"/>
      <c r="B453" s="189"/>
    </row>
    <row r="454" spans="1:2" x14ac:dyDescent="0.25">
      <c r="A454" s="189"/>
      <c r="B454" s="189"/>
    </row>
    <row r="455" spans="1:2" x14ac:dyDescent="0.25">
      <c r="A455" s="189"/>
      <c r="B455" s="189"/>
    </row>
    <row r="459" spans="1:2" x14ac:dyDescent="0.25">
      <c r="A459" s="189"/>
      <c r="B459" s="189"/>
    </row>
    <row r="460" spans="1:2" x14ac:dyDescent="0.25">
      <c r="A460" s="189"/>
      <c r="B460" s="189"/>
    </row>
    <row r="461" spans="1:2" x14ac:dyDescent="0.25">
      <c r="A461" s="189" t="s">
        <v>475</v>
      </c>
      <c r="B461" s="189">
        <v>2.004</v>
      </c>
    </row>
    <row r="462" spans="1:2" x14ac:dyDescent="0.25">
      <c r="A462" s="189" t="s">
        <v>745</v>
      </c>
      <c r="B462" s="189">
        <v>2.0150000000000001</v>
      </c>
    </row>
    <row r="463" spans="1:2" x14ac:dyDescent="0.25">
      <c r="A463" s="189" t="s">
        <v>746</v>
      </c>
      <c r="B463" s="189">
        <v>2.0150000000000001</v>
      </c>
    </row>
    <row r="464" spans="1:2" x14ac:dyDescent="0.25">
      <c r="A464" s="189" t="s">
        <v>747</v>
      </c>
      <c r="B464" s="189">
        <v>2.0129999999999999</v>
      </c>
    </row>
    <row r="465" spans="1:2" x14ac:dyDescent="0.25">
      <c r="A465" s="189" t="s">
        <v>748</v>
      </c>
      <c r="B465" s="189">
        <v>2.0129999999999999</v>
      </c>
    </row>
    <row r="466" spans="1:2" x14ac:dyDescent="0.25">
      <c r="A466" s="189" t="s">
        <v>749</v>
      </c>
      <c r="B466" s="189">
        <v>2.0129999999999999</v>
      </c>
    </row>
    <row r="467" spans="1:2" x14ac:dyDescent="0.25">
      <c r="A467" s="189" t="s">
        <v>750</v>
      </c>
      <c r="B467" s="189">
        <v>2.0129999999999999</v>
      </c>
    </row>
    <row r="468" spans="1:2" x14ac:dyDescent="0.25">
      <c r="A468" s="189" t="s">
        <v>751</v>
      </c>
      <c r="B468" s="189">
        <v>2.0129999999999999</v>
      </c>
    </row>
    <row r="469" spans="1:2" x14ac:dyDescent="0.25">
      <c r="A469" s="189" t="s">
        <v>752</v>
      </c>
      <c r="B469" s="189">
        <v>2.012</v>
      </c>
    </row>
    <row r="470" spans="1:2" x14ac:dyDescent="0.25">
      <c r="A470" s="189"/>
      <c r="B470" s="189"/>
    </row>
    <row r="471" spans="1:2" x14ac:dyDescent="0.25">
      <c r="A471" s="189" t="s">
        <v>753</v>
      </c>
      <c r="B471" s="189">
        <v>2.0089999999999999</v>
      </c>
    </row>
    <row r="472" spans="1:2" x14ac:dyDescent="0.25">
      <c r="A472" s="189" t="s">
        <v>754</v>
      </c>
      <c r="B472" s="189">
        <v>2.4689999999999999</v>
      </c>
    </row>
    <row r="473" spans="1:2" x14ac:dyDescent="0.25">
      <c r="A473" s="189" t="s">
        <v>755</v>
      </c>
      <c r="B473" s="189">
        <v>2.7029999999999998</v>
      </c>
    </row>
    <row r="474" spans="1:2" x14ac:dyDescent="0.25">
      <c r="A474" s="189" t="s">
        <v>756</v>
      </c>
      <c r="B474" s="189">
        <v>3.9</v>
      </c>
    </row>
    <row r="475" spans="1:2" x14ac:dyDescent="0.25">
      <c r="A475" s="189" t="s">
        <v>757</v>
      </c>
      <c r="B475" s="189">
        <v>3.9</v>
      </c>
    </row>
    <row r="476" spans="1:2" x14ac:dyDescent="0.25">
      <c r="A476" s="189" t="s">
        <v>758</v>
      </c>
      <c r="B476" s="189">
        <v>3.9</v>
      </c>
    </row>
    <row r="477" spans="1:2" x14ac:dyDescent="0.25">
      <c r="A477" s="189" t="s">
        <v>759</v>
      </c>
      <c r="B477" s="189">
        <v>3.899</v>
      </c>
    </row>
    <row r="478" spans="1:2" x14ac:dyDescent="0.25">
      <c r="A478" s="189" t="s">
        <v>760</v>
      </c>
      <c r="B478" s="189">
        <v>3.899</v>
      </c>
    </row>
    <row r="479" spans="1:2" x14ac:dyDescent="0.25">
      <c r="A479" s="189" t="s">
        <v>761</v>
      </c>
      <c r="B479" s="189">
        <v>3.9140000000000001</v>
      </c>
    </row>
    <row r="480" spans="1:2" x14ac:dyDescent="0.25">
      <c r="A480" s="189"/>
      <c r="B480" s="189"/>
    </row>
    <row r="481" spans="1:2" x14ac:dyDescent="0.25">
      <c r="A481" s="189" t="s">
        <v>762</v>
      </c>
      <c r="B481" s="189">
        <v>3.9089999999999998</v>
      </c>
    </row>
    <row r="482" spans="1:2" x14ac:dyDescent="0.25">
      <c r="A482" s="189" t="s">
        <v>763</v>
      </c>
      <c r="B482" s="189">
        <v>6.3689999999999998</v>
      </c>
    </row>
    <row r="483" spans="1:2" x14ac:dyDescent="0.25">
      <c r="A483" s="189" t="s">
        <v>764</v>
      </c>
      <c r="B483" s="189">
        <v>6.3289999999999997</v>
      </c>
    </row>
    <row r="484" spans="1:2" x14ac:dyDescent="0.25">
      <c r="A484" s="189" t="s">
        <v>765</v>
      </c>
      <c r="B484" s="189">
        <v>6.734</v>
      </c>
    </row>
    <row r="485" spans="1:2" x14ac:dyDescent="0.25">
      <c r="A485" s="189" t="s">
        <v>766</v>
      </c>
      <c r="B485" s="189">
        <v>6.7110000000000003</v>
      </c>
    </row>
    <row r="486" spans="1:2" x14ac:dyDescent="0.25">
      <c r="A486" s="189" t="s">
        <v>767</v>
      </c>
      <c r="B486" s="189">
        <v>6.8970000000000002</v>
      </c>
    </row>
    <row r="487" spans="1:2" x14ac:dyDescent="0.25">
      <c r="A487" s="189" t="s">
        <v>768</v>
      </c>
      <c r="B487" s="189">
        <v>7.407</v>
      </c>
    </row>
    <row r="488" spans="1:2" x14ac:dyDescent="0.25">
      <c r="A488" s="189" t="s">
        <v>769</v>
      </c>
      <c r="B488" s="189">
        <v>7.3529999999999998</v>
      </c>
    </row>
    <row r="489" spans="1:2" x14ac:dyDescent="0.25">
      <c r="A489" s="189" t="s">
        <v>770</v>
      </c>
      <c r="B489" s="189">
        <v>7.1429999999999998</v>
      </c>
    </row>
    <row r="490" spans="1:2" x14ac:dyDescent="0.25">
      <c r="A490" s="189"/>
      <c r="B490" s="189"/>
    </row>
    <row r="491" spans="1:2" x14ac:dyDescent="0.25">
      <c r="A491" s="189" t="s">
        <v>771</v>
      </c>
      <c r="B491" s="189">
        <v>7.0919999999999996</v>
      </c>
    </row>
    <row r="492" spans="1:2" x14ac:dyDescent="0.25">
      <c r="A492" s="189" t="s">
        <v>772</v>
      </c>
      <c r="B492" s="189">
        <v>7.5410000000000004</v>
      </c>
    </row>
    <row r="493" spans="1:2" x14ac:dyDescent="0.25">
      <c r="A493" s="189" t="s">
        <v>773</v>
      </c>
      <c r="B493" s="189">
        <v>8.157</v>
      </c>
    </row>
    <row r="494" spans="1:2" x14ac:dyDescent="0.25">
      <c r="A494" s="189" t="s">
        <v>774</v>
      </c>
      <c r="B494" s="189">
        <v>9.1319999999999997</v>
      </c>
    </row>
    <row r="495" spans="1:2" x14ac:dyDescent="0.25">
      <c r="A495" s="189" t="s">
        <v>775</v>
      </c>
      <c r="B495" s="189">
        <v>14.22</v>
      </c>
    </row>
    <row r="496" spans="1:2" x14ac:dyDescent="0.25">
      <c r="A496" s="189" t="s">
        <v>776</v>
      </c>
      <c r="B496" s="189">
        <v>20.04</v>
      </c>
    </row>
    <row r="497" spans="1:2" x14ac:dyDescent="0.25">
      <c r="A497" s="189" t="s">
        <v>777</v>
      </c>
      <c r="B497" s="189">
        <v>18.47</v>
      </c>
    </row>
    <row r="498" spans="1:2" x14ac:dyDescent="0.25">
      <c r="A498" s="189" t="s">
        <v>778</v>
      </c>
      <c r="B498" s="189">
        <v>20.309999999999999</v>
      </c>
    </row>
    <row r="499" spans="1:2" x14ac:dyDescent="0.25">
      <c r="A499" s="189" t="s">
        <v>779</v>
      </c>
      <c r="B499" s="189">
        <v>20.23</v>
      </c>
    </row>
    <row r="500" spans="1:2" x14ac:dyDescent="0.25">
      <c r="A500" s="189"/>
      <c r="B500" s="189"/>
    </row>
    <row r="501" spans="1:2" x14ac:dyDescent="0.25">
      <c r="A501" s="189" t="s">
        <v>780</v>
      </c>
      <c r="B501" s="189">
        <v>20.91</v>
      </c>
    </row>
    <row r="502" spans="1:2" x14ac:dyDescent="0.25">
      <c r="A502" s="189" t="s">
        <v>781</v>
      </c>
      <c r="B502" s="189">
        <v>27.39</v>
      </c>
    </row>
    <row r="503" spans="1:2" x14ac:dyDescent="0.25">
      <c r="A503" s="189" t="s">
        <v>782</v>
      </c>
      <c r="B503" s="189">
        <v>24.64</v>
      </c>
    </row>
    <row r="504" spans="1:2" x14ac:dyDescent="0.25">
      <c r="A504" s="189" t="s">
        <v>783</v>
      </c>
      <c r="B504" s="189">
        <v>24.67</v>
      </c>
    </row>
    <row r="505" spans="1:2" x14ac:dyDescent="0.25">
      <c r="A505" s="189" t="s">
        <v>784</v>
      </c>
      <c r="B505" s="189">
        <v>26.97</v>
      </c>
    </row>
    <row r="506" spans="1:2" x14ac:dyDescent="0.25">
      <c r="A506" s="189" t="s">
        <v>785</v>
      </c>
      <c r="B506" s="189">
        <v>24.4</v>
      </c>
    </row>
    <row r="507" spans="1:2" x14ac:dyDescent="0.25">
      <c r="A507" s="189" t="s">
        <v>786</v>
      </c>
      <c r="B507" s="189">
        <v>26.22</v>
      </c>
    </row>
    <row r="508" spans="1:2" x14ac:dyDescent="0.25">
      <c r="A508" s="189" t="s">
        <v>787</v>
      </c>
      <c r="B508" s="189">
        <v>26.29</v>
      </c>
    </row>
    <row r="509" spans="1:2" x14ac:dyDescent="0.25">
      <c r="A509" s="189" t="s">
        <v>788</v>
      </c>
      <c r="B509" s="189">
        <v>40</v>
      </c>
    </row>
    <row r="510" spans="1:2" x14ac:dyDescent="0.25">
      <c r="A510" s="189"/>
      <c r="B510" s="189"/>
    </row>
    <row r="511" spans="1:2" x14ac:dyDescent="0.25">
      <c r="A511" s="189" t="s">
        <v>789</v>
      </c>
      <c r="B511" s="189">
        <v>40.200000000000003</v>
      </c>
    </row>
    <row r="512" spans="1:2" x14ac:dyDescent="0.25">
      <c r="A512" s="189" t="s">
        <v>790</v>
      </c>
      <c r="B512" s="189">
        <v>49.9</v>
      </c>
    </row>
    <row r="513" spans="1:2" x14ac:dyDescent="0.25">
      <c r="A513" s="189" t="s">
        <v>791</v>
      </c>
      <c r="B513" s="189">
        <v>51.45</v>
      </c>
    </row>
    <row r="514" spans="1:2" x14ac:dyDescent="0.25">
      <c r="A514" s="189" t="s">
        <v>792</v>
      </c>
      <c r="B514" s="189">
        <v>53.38</v>
      </c>
    </row>
    <row r="515" spans="1:2" x14ac:dyDescent="0.25">
      <c r="A515" s="189" t="s">
        <v>793</v>
      </c>
      <c r="B515" s="189">
        <v>55.49</v>
      </c>
    </row>
    <row r="516" spans="1:2" x14ac:dyDescent="0.25">
      <c r="A516" s="189" t="s">
        <v>794</v>
      </c>
      <c r="B516" s="189">
        <v>56.05</v>
      </c>
    </row>
    <row r="517" spans="1:2" x14ac:dyDescent="0.25">
      <c r="A517" s="189" t="s">
        <v>795</v>
      </c>
      <c r="B517" s="189">
        <v>52.98</v>
      </c>
    </row>
    <row r="518" spans="1:2" x14ac:dyDescent="0.25">
      <c r="A518" s="189" t="s">
        <v>796</v>
      </c>
      <c r="B518" s="189">
        <v>49</v>
      </c>
    </row>
    <row r="519" spans="1:2" x14ac:dyDescent="0.25">
      <c r="A519" s="189" t="s">
        <v>797</v>
      </c>
      <c r="B519" s="189">
        <v>41.18</v>
      </c>
    </row>
    <row r="520" spans="1:2" x14ac:dyDescent="0.25">
      <c r="A520" s="189"/>
      <c r="B520" s="189"/>
    </row>
    <row r="521" spans="1:2" x14ac:dyDescent="0.25">
      <c r="A521" s="189" t="s">
        <v>798</v>
      </c>
      <c r="B521" s="189">
        <v>46.45</v>
      </c>
    </row>
    <row r="522" spans="1:2" x14ac:dyDescent="0.25">
      <c r="A522" s="189" t="s">
        <v>799</v>
      </c>
      <c r="B522" s="189">
        <v>43.63</v>
      </c>
    </row>
    <row r="523" spans="1:2" x14ac:dyDescent="0.25">
      <c r="A523" s="189" t="s">
        <v>800</v>
      </c>
      <c r="B523" s="189">
        <v>43.79</v>
      </c>
    </row>
    <row r="524" spans="1:2" x14ac:dyDescent="0.25">
      <c r="A524" s="189" t="s">
        <v>801</v>
      </c>
      <c r="B524" s="189">
        <v>41.01</v>
      </c>
    </row>
    <row r="525" spans="1:2" x14ac:dyDescent="0.25">
      <c r="A525" s="189" t="s">
        <v>802</v>
      </c>
      <c r="B525" s="189">
        <v>44.37</v>
      </c>
    </row>
    <row r="526" spans="1:2" x14ac:dyDescent="0.25">
      <c r="A526" s="189" t="s">
        <v>803</v>
      </c>
      <c r="B526" s="189">
        <v>44.75</v>
      </c>
    </row>
    <row r="527" spans="1:2" x14ac:dyDescent="0.25">
      <c r="A527" s="189" t="s">
        <v>804</v>
      </c>
      <c r="B527" s="189">
        <v>46.9</v>
      </c>
    </row>
    <row r="528" spans="1:2" x14ac:dyDescent="0.25">
      <c r="A528" s="189" t="s">
        <v>805</v>
      </c>
      <c r="B528" s="189">
        <v>49.765000000000001</v>
      </c>
    </row>
    <row r="532" spans="1:7" x14ac:dyDescent="0.25">
      <c r="A532" s="189"/>
      <c r="B532" s="195"/>
      <c r="F532" s="20"/>
    </row>
    <row r="533" spans="1:7" x14ac:dyDescent="0.25">
      <c r="A533" s="189"/>
      <c r="B533" s="195"/>
      <c r="C533" s="195"/>
      <c r="D533" s="182"/>
      <c r="G533" s="182"/>
    </row>
    <row r="534" spans="1:7" x14ac:dyDescent="0.25">
      <c r="A534" s="189"/>
      <c r="B534" s="195"/>
      <c r="C534" s="195"/>
      <c r="D534" s="182"/>
      <c r="G534" s="195"/>
    </row>
    <row r="535" spans="1:7" x14ac:dyDescent="0.25">
      <c r="A535" s="189"/>
      <c r="B535" s="195"/>
      <c r="C535" s="195"/>
      <c r="D535" s="182"/>
    </row>
    <row r="536" spans="1:7" x14ac:dyDescent="0.25">
      <c r="A536" s="189"/>
      <c r="B536" s="195"/>
      <c r="C536" s="195"/>
      <c r="D536" s="182"/>
    </row>
    <row r="537" spans="1:7" x14ac:dyDescent="0.25">
      <c r="A537" s="189"/>
      <c r="B537" s="195"/>
      <c r="C537" s="195"/>
      <c r="D537" s="182"/>
    </row>
    <row r="538" spans="1:7" x14ac:dyDescent="0.25">
      <c r="A538" s="189"/>
      <c r="B538" s="195"/>
      <c r="C538" s="195"/>
      <c r="D538" s="182"/>
    </row>
    <row r="539" spans="1:7" x14ac:dyDescent="0.25">
      <c r="A539" s="189"/>
      <c r="B539" s="195"/>
      <c r="D539" s="182"/>
    </row>
    <row r="540" spans="1:7" x14ac:dyDescent="0.25">
      <c r="A540" s="189"/>
      <c r="B540" s="195"/>
    </row>
    <row r="541" spans="1:7" x14ac:dyDescent="0.25">
      <c r="A541" s="189"/>
      <c r="B541" s="195"/>
    </row>
    <row r="542" spans="1:7" x14ac:dyDescent="0.25">
      <c r="A542" s="189"/>
      <c r="B542" s="195"/>
    </row>
    <row r="543" spans="1:7" x14ac:dyDescent="0.25">
      <c r="A543" s="189"/>
      <c r="B543" s="195"/>
    </row>
    <row r="544" spans="1:7" x14ac:dyDescent="0.25">
      <c r="A544" s="189"/>
      <c r="B544" s="195"/>
    </row>
    <row r="545" spans="1:2" x14ac:dyDescent="0.25">
      <c r="A545" s="189"/>
      <c r="B545" s="195"/>
    </row>
    <row r="546" spans="1:2" x14ac:dyDescent="0.25">
      <c r="A546" s="189"/>
      <c r="B546" s="195"/>
    </row>
    <row r="547" spans="1:2" x14ac:dyDescent="0.25">
      <c r="A547" s="189"/>
      <c r="B547" s="195"/>
    </row>
    <row r="548" spans="1:2" x14ac:dyDescent="0.25">
      <c r="A548" s="189"/>
      <c r="B548" s="195"/>
    </row>
    <row r="549" spans="1:2" x14ac:dyDescent="0.25">
      <c r="A549" s="189"/>
      <c r="B549" s="195"/>
    </row>
    <row r="550" spans="1:2" x14ac:dyDescent="0.25">
      <c r="A550" s="189"/>
      <c r="B550" s="195"/>
    </row>
    <row r="551" spans="1:2" x14ac:dyDescent="0.25">
      <c r="A551" s="189"/>
      <c r="B551" s="195"/>
    </row>
    <row r="552" spans="1:2" x14ac:dyDescent="0.25">
      <c r="A552" s="189"/>
      <c r="B552" s="195"/>
    </row>
    <row r="553" spans="1:2" x14ac:dyDescent="0.25">
      <c r="A553" s="189"/>
      <c r="B553" s="195"/>
    </row>
    <row r="554" spans="1:2" x14ac:dyDescent="0.25">
      <c r="A554" s="189"/>
      <c r="B554" s="195"/>
    </row>
    <row r="555" spans="1:2" x14ac:dyDescent="0.25">
      <c r="A555" s="189"/>
      <c r="B555" s="195"/>
    </row>
    <row r="556" spans="1:2" x14ac:dyDescent="0.25">
      <c r="A556" s="189"/>
      <c r="B556" s="195"/>
    </row>
    <row r="557" spans="1:2" x14ac:dyDescent="0.25">
      <c r="A557" s="189"/>
      <c r="B557" s="195"/>
    </row>
    <row r="558" spans="1:2" x14ac:dyDescent="0.25">
      <c r="A558" s="189"/>
      <c r="B558" s="195"/>
    </row>
    <row r="559" spans="1:2" x14ac:dyDescent="0.25">
      <c r="A559" s="189"/>
      <c r="B559" s="195"/>
    </row>
    <row r="560" spans="1:2" x14ac:dyDescent="0.25">
      <c r="A560" s="189"/>
      <c r="B560" s="195"/>
    </row>
    <row r="561" spans="1:2" x14ac:dyDescent="0.25">
      <c r="A561" s="189"/>
      <c r="B561" s="195"/>
    </row>
    <row r="562" spans="1:2" x14ac:dyDescent="0.25">
      <c r="A562" s="189"/>
      <c r="B562" s="195"/>
    </row>
    <row r="563" spans="1:2" x14ac:dyDescent="0.25">
      <c r="A563" s="189"/>
      <c r="B563" s="195"/>
    </row>
    <row r="564" spans="1:2" x14ac:dyDescent="0.25">
      <c r="A564" s="189"/>
      <c r="B564" s="195"/>
    </row>
    <row r="565" spans="1:2" x14ac:dyDescent="0.25">
      <c r="A565" s="189"/>
      <c r="B565" s="195"/>
    </row>
    <row r="566" spans="1:2" x14ac:dyDescent="0.25">
      <c r="A566" s="189"/>
      <c r="B566" s="195"/>
    </row>
    <row r="567" spans="1:2" x14ac:dyDescent="0.25">
      <c r="A567" s="189"/>
      <c r="B567" s="195"/>
    </row>
    <row r="568" spans="1:2" x14ac:dyDescent="0.25">
      <c r="A568" s="189"/>
      <c r="B568" s="195"/>
    </row>
    <row r="569" spans="1:2" x14ac:dyDescent="0.25">
      <c r="A569" s="189"/>
      <c r="B569" s="195"/>
    </row>
    <row r="570" spans="1:2" x14ac:dyDescent="0.25">
      <c r="A570" s="189"/>
      <c r="B570" s="195"/>
    </row>
    <row r="571" spans="1:2" x14ac:dyDescent="0.25">
      <c r="A571" s="189"/>
      <c r="B571" s="195"/>
    </row>
    <row r="572" spans="1:2" x14ac:dyDescent="0.25">
      <c r="A572" s="189"/>
      <c r="B572" s="195"/>
    </row>
    <row r="573" spans="1:2" x14ac:dyDescent="0.25">
      <c r="A573" s="189"/>
      <c r="B573" s="195"/>
    </row>
    <row r="574" spans="1:2" x14ac:dyDescent="0.25">
      <c r="A574" s="189"/>
      <c r="B574" s="195"/>
    </row>
    <row r="575" spans="1:2" x14ac:dyDescent="0.25">
      <c r="A575" s="189"/>
      <c r="B575" s="195"/>
    </row>
    <row r="576" spans="1:2" x14ac:dyDescent="0.25">
      <c r="A576" s="189"/>
      <c r="B576" s="195"/>
    </row>
    <row r="577" spans="1:2" x14ac:dyDescent="0.25">
      <c r="A577" s="189"/>
      <c r="B577" s="195"/>
    </row>
    <row r="578" spans="1:2" x14ac:dyDescent="0.25">
      <c r="A578" s="189"/>
      <c r="B578" s="195"/>
    </row>
    <row r="579" spans="1:2" x14ac:dyDescent="0.25">
      <c r="A579" s="189"/>
      <c r="B579" s="195"/>
    </row>
    <row r="580" spans="1:2" x14ac:dyDescent="0.25">
      <c r="A580" s="189"/>
      <c r="B580" s="195"/>
    </row>
    <row r="581" spans="1:2" x14ac:dyDescent="0.25">
      <c r="A581" s="189"/>
      <c r="B581" s="195"/>
    </row>
    <row r="582" spans="1:2" x14ac:dyDescent="0.25">
      <c r="A582" s="189"/>
      <c r="B582" s="195"/>
    </row>
    <row r="583" spans="1:2" x14ac:dyDescent="0.25">
      <c r="A583" s="189"/>
      <c r="B583" s="195"/>
    </row>
    <row r="584" spans="1:2" x14ac:dyDescent="0.25">
      <c r="A584" s="189"/>
      <c r="B584" s="195"/>
    </row>
    <row r="585" spans="1:2" x14ac:dyDescent="0.25">
      <c r="A585" s="189"/>
      <c r="B585" s="195"/>
    </row>
    <row r="586" spans="1:2" x14ac:dyDescent="0.25">
      <c r="A586" s="189"/>
      <c r="B586" s="195"/>
    </row>
    <row r="587" spans="1:2" x14ac:dyDescent="0.25">
      <c r="A587" s="189"/>
      <c r="B587" s="195"/>
    </row>
    <row r="588" spans="1:2" x14ac:dyDescent="0.25">
      <c r="A588" s="189"/>
      <c r="B588" s="195"/>
    </row>
    <row r="589" spans="1:2" x14ac:dyDescent="0.25">
      <c r="A589" s="189"/>
      <c r="B589" s="195"/>
    </row>
    <row r="590" spans="1:2" x14ac:dyDescent="0.25">
      <c r="A590" s="189"/>
      <c r="B590" s="195"/>
    </row>
    <row r="591" spans="1:2" x14ac:dyDescent="0.25">
      <c r="A591" s="189"/>
      <c r="B591" s="195"/>
    </row>
    <row r="592" spans="1:2" x14ac:dyDescent="0.25">
      <c r="A592" s="189"/>
      <c r="B592" s="195"/>
    </row>
    <row r="593" spans="1:3" x14ac:dyDescent="0.25">
      <c r="A593" s="189"/>
      <c r="B593" s="195"/>
    </row>
    <row r="594" spans="1:3" x14ac:dyDescent="0.25">
      <c r="A594" s="189"/>
      <c r="B594" s="195"/>
    </row>
    <row r="595" spans="1:3" x14ac:dyDescent="0.25">
      <c r="A595" s="189"/>
      <c r="B595" s="195"/>
    </row>
    <row r="596" spans="1:3" x14ac:dyDescent="0.25">
      <c r="A596" s="189"/>
      <c r="B596" s="195"/>
    </row>
    <row r="597" spans="1:3" x14ac:dyDescent="0.25">
      <c r="A597" s="189"/>
      <c r="B597" s="195"/>
      <c r="C597" s="21"/>
    </row>
    <row r="598" spans="1:3" x14ac:dyDescent="0.25">
      <c r="A598" s="189"/>
      <c r="B598" s="195"/>
    </row>
    <row r="599" spans="1:3" x14ac:dyDescent="0.25">
      <c r="A599" s="189"/>
      <c r="B599" s="195"/>
    </row>
    <row r="602" spans="1:3" x14ac:dyDescent="0.2">
      <c r="B602" s="197"/>
    </row>
    <row r="604" spans="1:3" x14ac:dyDescent="0.2">
      <c r="B604" s="182"/>
    </row>
    <row r="605" spans="1:3" x14ac:dyDescent="0.2">
      <c r="B605" s="182"/>
    </row>
    <row r="606" spans="1:3" x14ac:dyDescent="0.2">
      <c r="B606" s="182"/>
    </row>
    <row r="607" spans="1:3" x14ac:dyDescent="0.2">
      <c r="B607" s="182"/>
    </row>
    <row r="608" spans="1:3" x14ac:dyDescent="0.2">
      <c r="B608" s="182"/>
    </row>
    <row r="609" spans="2:2" x14ac:dyDescent="0.2">
      <c r="B609" s="182"/>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workbookViewId="0">
      <pane xSplit="1" ySplit="3" topLeftCell="B27" activePane="bottomRight" state="frozen"/>
      <selection pane="topRight" activeCell="B1" sqref="B1"/>
      <selection pane="bottomLeft" activeCell="A2" sqref="A2"/>
      <selection pane="bottomRight" activeCell="A2" sqref="A2"/>
    </sheetView>
  </sheetViews>
  <sheetFormatPr defaultColWidth="8.875" defaultRowHeight="12.75" x14ac:dyDescent="0.25"/>
  <cols>
    <col min="1" max="1" width="22.375" style="9" customWidth="1"/>
    <col min="2" max="2" width="18.625" style="9" hidden="1" customWidth="1"/>
    <col min="3" max="3" width="25.125" style="9" hidden="1" customWidth="1"/>
    <col min="4" max="4" width="11.5" style="9" customWidth="1"/>
    <col min="5" max="5" width="50.5" style="9" customWidth="1"/>
    <col min="6" max="6" width="40.375" style="9" customWidth="1"/>
    <col min="7" max="7" width="18.5" style="10" customWidth="1"/>
    <col min="8" max="16384" width="8.875" style="9"/>
  </cols>
  <sheetData>
    <row r="1" spans="1:9" ht="18.75" x14ac:dyDescent="0.25">
      <c r="A1" s="237" t="s">
        <v>806</v>
      </c>
      <c r="B1" s="13"/>
      <c r="C1" s="14"/>
      <c r="D1" s="14"/>
      <c r="E1" s="15"/>
      <c r="F1" s="15"/>
      <c r="G1" s="17"/>
      <c r="H1" s="14"/>
    </row>
    <row r="2" spans="1:9" s="11" customFormat="1" ht="15.75" x14ac:dyDescent="0.25">
      <c r="A2" s="238" t="s">
        <v>807</v>
      </c>
      <c r="B2" s="16"/>
      <c r="C2" s="15"/>
      <c r="D2" s="15"/>
      <c r="E2" s="15"/>
      <c r="F2" s="15"/>
      <c r="G2" s="17"/>
      <c r="H2" s="15"/>
    </row>
    <row r="3" spans="1:9" s="199" customFormat="1" ht="47.25" x14ac:dyDescent="0.25">
      <c r="A3" s="202" t="s">
        <v>39</v>
      </c>
      <c r="B3" s="202" t="s">
        <v>40</v>
      </c>
      <c r="C3" s="202" t="s">
        <v>41</v>
      </c>
      <c r="D3" s="202" t="s">
        <v>43</v>
      </c>
      <c r="E3" s="202" t="s">
        <v>808</v>
      </c>
      <c r="F3" s="202" t="s">
        <v>809</v>
      </c>
      <c r="G3" s="203" t="s">
        <v>810</v>
      </c>
      <c r="H3" s="202" t="s">
        <v>46</v>
      </c>
      <c r="I3" s="198"/>
    </row>
    <row r="4" spans="1:9" ht="15.75" x14ac:dyDescent="0.25">
      <c r="A4" s="15" t="s">
        <v>811</v>
      </c>
      <c r="B4" s="15"/>
      <c r="C4" s="15" t="s">
        <v>69</v>
      </c>
      <c r="D4" s="15" t="s">
        <v>227</v>
      </c>
      <c r="E4" s="176" t="s">
        <v>812</v>
      </c>
      <c r="F4" s="176"/>
      <c r="G4" s="204"/>
      <c r="H4" s="15"/>
    </row>
    <row r="5" spans="1:9" ht="15.75" x14ac:dyDescent="0.25">
      <c r="A5" s="15" t="s">
        <v>615</v>
      </c>
      <c r="B5" s="15" t="s">
        <v>103</v>
      </c>
      <c r="C5" s="15" t="s">
        <v>100</v>
      </c>
      <c r="D5" s="15" t="s">
        <v>76</v>
      </c>
      <c r="E5" s="15" t="s">
        <v>813</v>
      </c>
      <c r="F5" s="15"/>
      <c r="G5" s="17"/>
      <c r="H5" s="15"/>
    </row>
    <row r="6" spans="1:9" ht="15.75" x14ac:dyDescent="0.25">
      <c r="A6" s="15" t="s">
        <v>295</v>
      </c>
      <c r="B6" s="15"/>
      <c r="C6" s="15" t="s">
        <v>56</v>
      </c>
      <c r="D6" s="15" t="s">
        <v>296</v>
      </c>
      <c r="E6" s="15" t="s">
        <v>814</v>
      </c>
      <c r="F6" s="15" t="s">
        <v>815</v>
      </c>
      <c r="G6" s="17"/>
      <c r="H6" s="15" t="s">
        <v>816</v>
      </c>
    </row>
    <row r="7" spans="1:9" ht="15.75" x14ac:dyDescent="0.25">
      <c r="A7" s="15" t="s">
        <v>817</v>
      </c>
      <c r="B7" s="15"/>
      <c r="C7" s="15" t="s">
        <v>56</v>
      </c>
      <c r="D7" s="15" t="s">
        <v>58</v>
      </c>
      <c r="E7" s="15" t="s">
        <v>814</v>
      </c>
      <c r="F7" s="205" t="s">
        <v>818</v>
      </c>
      <c r="G7" s="206">
        <f>73032566722090.7/0.63870849</f>
        <v>114344130171325.44</v>
      </c>
      <c r="H7" s="15" t="s">
        <v>819</v>
      </c>
    </row>
    <row r="8" spans="1:9" ht="15.75" x14ac:dyDescent="0.25">
      <c r="A8" s="15" t="s">
        <v>820</v>
      </c>
      <c r="B8" s="15"/>
      <c r="C8" s="15" t="s">
        <v>60</v>
      </c>
      <c r="D8" s="15" t="s">
        <v>62</v>
      </c>
      <c r="E8" s="15" t="s">
        <v>821</v>
      </c>
      <c r="F8" s="176"/>
      <c r="G8" s="17"/>
      <c r="H8" s="15"/>
    </row>
    <row r="9" spans="1:9" ht="15.75" x14ac:dyDescent="0.25">
      <c r="A9" s="15" t="s">
        <v>63</v>
      </c>
      <c r="B9" s="15"/>
      <c r="C9" s="15" t="s">
        <v>64</v>
      </c>
      <c r="D9" s="15" t="s">
        <v>66</v>
      </c>
      <c r="E9" s="15" t="s">
        <v>822</v>
      </c>
      <c r="F9" s="15"/>
      <c r="G9" s="17"/>
      <c r="H9" s="15"/>
    </row>
    <row r="10" spans="1:9" ht="15.75" x14ac:dyDescent="0.25">
      <c r="A10" s="15" t="s">
        <v>67</v>
      </c>
      <c r="B10" s="15"/>
      <c r="C10" s="15" t="s">
        <v>69</v>
      </c>
      <c r="D10" s="15" t="s">
        <v>71</v>
      </c>
      <c r="E10" s="176" t="s">
        <v>812</v>
      </c>
      <c r="F10" s="176"/>
      <c r="G10" s="204"/>
      <c r="H10" s="15"/>
    </row>
    <row r="11" spans="1:9" ht="15.75" x14ac:dyDescent="0.25">
      <c r="A11" s="15" t="s">
        <v>73</v>
      </c>
      <c r="B11" s="15"/>
      <c r="C11" s="15" t="s">
        <v>100</v>
      </c>
      <c r="D11" s="15" t="s">
        <v>76</v>
      </c>
      <c r="E11" s="15" t="s">
        <v>813</v>
      </c>
      <c r="F11" s="15"/>
      <c r="G11" s="17"/>
      <c r="H11" s="15"/>
    </row>
    <row r="12" spans="1:9" ht="15.75" x14ac:dyDescent="0.25">
      <c r="A12" s="15" t="s">
        <v>77</v>
      </c>
      <c r="B12" s="15"/>
      <c r="C12" s="15" t="s">
        <v>79</v>
      </c>
      <c r="D12" s="15" t="s">
        <v>81</v>
      </c>
      <c r="E12" s="15" t="s">
        <v>823</v>
      </c>
      <c r="F12" s="15"/>
      <c r="G12" s="17"/>
      <c r="H12" s="15"/>
    </row>
    <row r="13" spans="1:9" ht="15.75" x14ac:dyDescent="0.25">
      <c r="A13" s="15" t="s">
        <v>298</v>
      </c>
      <c r="B13" s="15"/>
      <c r="C13" s="15" t="s">
        <v>824</v>
      </c>
      <c r="D13" s="15" t="s">
        <v>47</v>
      </c>
      <c r="E13" s="15" t="s">
        <v>825</v>
      </c>
      <c r="F13" s="15" t="s">
        <v>825</v>
      </c>
      <c r="G13" s="17">
        <f>1/1</f>
        <v>1</v>
      </c>
      <c r="H13" s="15" t="s">
        <v>826</v>
      </c>
    </row>
    <row r="14" spans="1:9" ht="15.75" x14ac:dyDescent="0.25">
      <c r="A14" s="15" t="s">
        <v>82</v>
      </c>
      <c r="B14" s="15"/>
      <c r="C14" s="15" t="s">
        <v>84</v>
      </c>
      <c r="D14" s="15" t="s">
        <v>47</v>
      </c>
      <c r="E14" s="15" t="s">
        <v>827</v>
      </c>
      <c r="F14" s="15" t="s">
        <v>827</v>
      </c>
      <c r="G14" s="17">
        <f>1.95583/1.95583</f>
        <v>1</v>
      </c>
      <c r="H14" s="15" t="s">
        <v>826</v>
      </c>
    </row>
    <row r="15" spans="1:9" ht="15.75" x14ac:dyDescent="0.25">
      <c r="A15" s="15" t="s">
        <v>302</v>
      </c>
      <c r="B15" s="15"/>
      <c r="C15" s="15" t="s">
        <v>828</v>
      </c>
      <c r="D15" s="15" t="s">
        <v>47</v>
      </c>
      <c r="E15" s="15" t="s">
        <v>829</v>
      </c>
      <c r="F15" s="15" t="s">
        <v>829</v>
      </c>
      <c r="G15" s="17">
        <f>1/1</f>
        <v>1</v>
      </c>
      <c r="H15" s="15" t="s">
        <v>826</v>
      </c>
    </row>
    <row r="16" spans="1:9" ht="15.75" x14ac:dyDescent="0.25">
      <c r="A16" s="15" t="s">
        <v>87</v>
      </c>
      <c r="B16" s="15"/>
      <c r="C16" s="15" t="s">
        <v>88</v>
      </c>
      <c r="D16" s="15" t="s">
        <v>47</v>
      </c>
      <c r="E16" s="176" t="s">
        <v>830</v>
      </c>
      <c r="F16" s="176" t="s">
        <v>830</v>
      </c>
      <c r="G16" s="17">
        <f>1.95583/1.95583</f>
        <v>1</v>
      </c>
      <c r="H16" s="15" t="s">
        <v>826</v>
      </c>
    </row>
    <row r="17" spans="1:8" ht="15.75" x14ac:dyDescent="0.25">
      <c r="A17" s="15" t="s">
        <v>90</v>
      </c>
      <c r="B17" s="15" t="s">
        <v>91</v>
      </c>
      <c r="C17" s="15" t="s">
        <v>92</v>
      </c>
      <c r="D17" s="15" t="s">
        <v>94</v>
      </c>
      <c r="E17" s="15" t="s">
        <v>831</v>
      </c>
      <c r="F17" s="15"/>
      <c r="G17" s="17"/>
      <c r="H17" s="15"/>
    </row>
    <row r="18" spans="1:8" ht="15.75" x14ac:dyDescent="0.25">
      <c r="A18" s="15" t="s">
        <v>313</v>
      </c>
      <c r="B18" s="15"/>
      <c r="C18" s="15" t="s">
        <v>133</v>
      </c>
      <c r="D18" s="15" t="s">
        <v>208</v>
      </c>
      <c r="E18" s="15" t="s">
        <v>832</v>
      </c>
      <c r="F18" s="15" t="s">
        <v>833</v>
      </c>
      <c r="G18" s="17" t="s">
        <v>834</v>
      </c>
      <c r="H18" s="15"/>
    </row>
    <row r="19" spans="1:8" ht="15.75" x14ac:dyDescent="0.25">
      <c r="A19" s="15" t="s">
        <v>309</v>
      </c>
      <c r="B19" s="15"/>
      <c r="C19" s="15" t="s">
        <v>835</v>
      </c>
      <c r="D19" s="15" t="s">
        <v>47</v>
      </c>
      <c r="E19" s="15" t="s">
        <v>836</v>
      </c>
      <c r="F19" s="15"/>
      <c r="G19" s="17"/>
      <c r="H19" s="15"/>
    </row>
    <row r="20" spans="1:8" ht="15.75" x14ac:dyDescent="0.25">
      <c r="A20" s="15" t="s">
        <v>305</v>
      </c>
      <c r="B20" s="15"/>
      <c r="C20" s="15" t="s">
        <v>306</v>
      </c>
      <c r="D20" s="15" t="s">
        <v>307</v>
      </c>
      <c r="E20" s="15" t="s">
        <v>815</v>
      </c>
      <c r="F20" s="15"/>
      <c r="G20" s="17"/>
      <c r="H20" s="15"/>
    </row>
    <row r="21" spans="1:8" ht="15.75" x14ac:dyDescent="0.25">
      <c r="A21" s="15" t="s">
        <v>95</v>
      </c>
      <c r="B21" s="15"/>
      <c r="C21" s="15" t="s">
        <v>96</v>
      </c>
      <c r="D21" s="15" t="s">
        <v>98</v>
      </c>
      <c r="E21" s="15" t="s">
        <v>837</v>
      </c>
      <c r="F21" s="15"/>
      <c r="G21" s="17"/>
      <c r="H21" s="15"/>
    </row>
    <row r="22" spans="1:8" ht="15.75" x14ac:dyDescent="0.25">
      <c r="A22" s="15" t="s">
        <v>838</v>
      </c>
      <c r="B22" s="15"/>
      <c r="C22" s="15" t="s">
        <v>839</v>
      </c>
      <c r="D22" s="15" t="s">
        <v>840</v>
      </c>
      <c r="E22" s="15" t="s">
        <v>841</v>
      </c>
      <c r="F22" s="15"/>
      <c r="G22" s="17"/>
      <c r="H22" s="15"/>
    </row>
    <row r="23" spans="1:8" ht="15.75" x14ac:dyDescent="0.25">
      <c r="A23" s="15" t="s">
        <v>616</v>
      </c>
      <c r="B23" s="15" t="s">
        <v>105</v>
      </c>
      <c r="C23" s="15" t="s">
        <v>100</v>
      </c>
      <c r="D23" s="15" t="s">
        <v>76</v>
      </c>
      <c r="E23" s="15" t="s">
        <v>813</v>
      </c>
      <c r="F23" s="15"/>
      <c r="G23" s="17"/>
      <c r="H23" s="15"/>
    </row>
    <row r="24" spans="1:8" ht="15.75" x14ac:dyDescent="0.25">
      <c r="A24" s="15" t="s">
        <v>316</v>
      </c>
      <c r="B24" s="15"/>
      <c r="C24" s="15" t="s">
        <v>842</v>
      </c>
      <c r="D24" s="15" t="s">
        <v>47</v>
      </c>
      <c r="E24" s="176" t="s">
        <v>843</v>
      </c>
      <c r="F24" s="176"/>
      <c r="G24" s="204"/>
      <c r="H24" s="15"/>
    </row>
    <row r="25" spans="1:8" ht="15.75" x14ac:dyDescent="0.25">
      <c r="A25" s="15" t="s">
        <v>844</v>
      </c>
      <c r="B25" s="15"/>
      <c r="C25" s="15" t="s">
        <v>225</v>
      </c>
      <c r="D25" s="15" t="s">
        <v>227</v>
      </c>
      <c r="E25" s="176" t="s">
        <v>845</v>
      </c>
      <c r="F25" s="176"/>
      <c r="G25" s="204"/>
      <c r="H25" s="15"/>
    </row>
    <row r="26" spans="1:8" ht="15.75" x14ac:dyDescent="0.25">
      <c r="A26" s="15" t="s">
        <v>110</v>
      </c>
      <c r="B26" s="15" t="s">
        <v>111</v>
      </c>
      <c r="C26" s="15" t="s">
        <v>112</v>
      </c>
      <c r="D26" s="15" t="s">
        <v>114</v>
      </c>
      <c r="E26" s="15" t="s">
        <v>846</v>
      </c>
      <c r="F26" s="15"/>
      <c r="G26" s="17"/>
      <c r="H26" s="15"/>
    </row>
    <row r="27" spans="1:8" ht="15.75" x14ac:dyDescent="0.25">
      <c r="A27" s="15" t="s">
        <v>115</v>
      </c>
      <c r="B27" s="15"/>
      <c r="C27" s="15" t="s">
        <v>116</v>
      </c>
      <c r="D27" s="15" t="s">
        <v>118</v>
      </c>
      <c r="E27" s="176" t="s">
        <v>847</v>
      </c>
      <c r="F27" s="176"/>
      <c r="G27" s="204"/>
      <c r="H27" s="15"/>
    </row>
    <row r="28" spans="1:8" ht="15.75" x14ac:dyDescent="0.25">
      <c r="A28" s="15" t="s">
        <v>119</v>
      </c>
      <c r="B28" s="15" t="s">
        <v>120</v>
      </c>
      <c r="C28" s="15" t="s">
        <v>112</v>
      </c>
      <c r="D28" s="15" t="s">
        <v>122</v>
      </c>
      <c r="E28" s="15" t="s">
        <v>846</v>
      </c>
      <c r="F28" s="15"/>
      <c r="G28" s="17"/>
      <c r="H28" s="15"/>
    </row>
    <row r="29" spans="1:8" ht="15.75" x14ac:dyDescent="0.25">
      <c r="A29" s="15" t="s">
        <v>325</v>
      </c>
      <c r="B29" s="15"/>
      <c r="C29" s="15" t="s">
        <v>326</v>
      </c>
      <c r="D29" s="15" t="s">
        <v>47</v>
      </c>
      <c r="E29" s="15" t="s">
        <v>848</v>
      </c>
      <c r="F29" s="15"/>
      <c r="G29" s="17"/>
      <c r="H29" s="15"/>
    </row>
    <row r="30" spans="1:8" ht="15.75" x14ac:dyDescent="0.25">
      <c r="A30" s="15" t="s">
        <v>320</v>
      </c>
      <c r="B30" s="15"/>
      <c r="C30" s="176" t="s">
        <v>321</v>
      </c>
      <c r="D30" s="15" t="s">
        <v>323</v>
      </c>
      <c r="E30" s="15" t="s">
        <v>849</v>
      </c>
      <c r="F30" s="15"/>
      <c r="G30" s="17"/>
      <c r="H30" s="15"/>
    </row>
    <row r="31" spans="1:8" ht="15.75" x14ac:dyDescent="0.25">
      <c r="A31" s="15" t="s">
        <v>123</v>
      </c>
      <c r="B31" s="15"/>
      <c r="C31" s="15" t="s">
        <v>124</v>
      </c>
      <c r="D31" s="15" t="s">
        <v>126</v>
      </c>
      <c r="E31" s="176" t="s">
        <v>850</v>
      </c>
      <c r="F31" s="176"/>
      <c r="G31" s="204"/>
      <c r="H31" s="15"/>
    </row>
    <row r="32" spans="1:8" ht="15.75" x14ac:dyDescent="0.25">
      <c r="A32" s="15" t="s">
        <v>127</v>
      </c>
      <c r="B32" s="15"/>
      <c r="C32" s="15" t="s">
        <v>851</v>
      </c>
      <c r="D32" s="15" t="s">
        <v>130</v>
      </c>
      <c r="E32" s="15" t="s">
        <v>852</v>
      </c>
      <c r="F32" s="15"/>
      <c r="G32" s="17"/>
      <c r="H32" s="15"/>
    </row>
    <row r="33" spans="1:8" ht="15.75" x14ac:dyDescent="0.25">
      <c r="A33" s="15" t="s">
        <v>328</v>
      </c>
      <c r="B33" s="15"/>
      <c r="C33" s="15" t="s">
        <v>163</v>
      </c>
      <c r="D33" s="15" t="s">
        <v>329</v>
      </c>
      <c r="E33" s="15" t="s">
        <v>853</v>
      </c>
      <c r="F33" s="15"/>
      <c r="G33" s="17"/>
      <c r="H33" s="15"/>
    </row>
    <row r="34" spans="1:8" ht="15.75" x14ac:dyDescent="0.25">
      <c r="A34" s="15" t="s">
        <v>131</v>
      </c>
      <c r="B34" s="15" t="s">
        <v>132</v>
      </c>
      <c r="C34" s="15" t="s">
        <v>133</v>
      </c>
      <c r="D34" s="15" t="s">
        <v>134</v>
      </c>
      <c r="E34" s="15" t="s">
        <v>832</v>
      </c>
      <c r="F34" s="15"/>
      <c r="G34" s="17"/>
      <c r="H34" s="15"/>
    </row>
    <row r="35" spans="1:8" ht="15.75" x14ac:dyDescent="0.25">
      <c r="A35" s="15" t="s">
        <v>331</v>
      </c>
      <c r="B35" s="15"/>
      <c r="C35" s="15" t="s">
        <v>332</v>
      </c>
      <c r="D35" s="15" t="s">
        <v>47</v>
      </c>
      <c r="E35" s="15" t="s">
        <v>854</v>
      </c>
      <c r="F35" s="15" t="s">
        <v>854</v>
      </c>
      <c r="G35" s="17">
        <f>1/1</f>
        <v>1</v>
      </c>
      <c r="H35" s="15" t="s">
        <v>826</v>
      </c>
    </row>
    <row r="36" spans="1:8" ht="15.75" x14ac:dyDescent="0.25">
      <c r="A36" s="15" t="s">
        <v>617</v>
      </c>
      <c r="B36" s="15" t="s">
        <v>105</v>
      </c>
      <c r="C36" s="15" t="s">
        <v>100</v>
      </c>
      <c r="D36" s="15" t="s">
        <v>76</v>
      </c>
      <c r="E36" s="15" t="s">
        <v>813</v>
      </c>
      <c r="F36" s="15"/>
      <c r="G36" s="17"/>
      <c r="H36" s="17"/>
    </row>
    <row r="37" spans="1:8" ht="15.75" x14ac:dyDescent="0.25">
      <c r="A37" s="15" t="s">
        <v>334</v>
      </c>
      <c r="B37" s="15"/>
      <c r="C37" s="176" t="s">
        <v>335</v>
      </c>
      <c r="D37" s="15" t="s">
        <v>47</v>
      </c>
      <c r="E37" s="15" t="s">
        <v>855</v>
      </c>
      <c r="F37" s="15" t="s">
        <v>855</v>
      </c>
      <c r="G37" s="17">
        <f>1/1</f>
        <v>1</v>
      </c>
      <c r="H37" s="15" t="s">
        <v>826</v>
      </c>
    </row>
    <row r="38" spans="1:8" ht="15.75" x14ac:dyDescent="0.25">
      <c r="A38" s="15" t="s">
        <v>135</v>
      </c>
      <c r="B38" s="15" t="s">
        <v>136</v>
      </c>
      <c r="C38" s="15" t="s">
        <v>100</v>
      </c>
      <c r="D38" s="15" t="s">
        <v>138</v>
      </c>
      <c r="E38" s="15" t="s">
        <v>813</v>
      </c>
      <c r="F38" s="15"/>
      <c r="G38" s="17"/>
      <c r="H38" s="15"/>
    </row>
    <row r="39" spans="1:8" ht="15.75" x14ac:dyDescent="0.25">
      <c r="A39" s="15" t="s">
        <v>139</v>
      </c>
      <c r="B39" s="15"/>
      <c r="C39" s="15" t="s">
        <v>140</v>
      </c>
      <c r="D39" s="15" t="s">
        <v>142</v>
      </c>
      <c r="E39" s="15" t="s">
        <v>856</v>
      </c>
      <c r="F39" s="15" t="s">
        <v>857</v>
      </c>
      <c r="G39" s="17" t="s">
        <v>834</v>
      </c>
      <c r="H39" s="15" t="s">
        <v>858</v>
      </c>
    </row>
    <row r="40" spans="1:8" ht="15.75" x14ac:dyDescent="0.25">
      <c r="A40" s="15" t="s">
        <v>859</v>
      </c>
      <c r="B40" s="15"/>
      <c r="C40" s="15" t="s">
        <v>140</v>
      </c>
      <c r="D40" s="15" t="s">
        <v>146</v>
      </c>
      <c r="E40" s="15" t="s">
        <v>860</v>
      </c>
      <c r="F40" s="15" t="s">
        <v>861</v>
      </c>
      <c r="G40" s="17">
        <f>14.34/14.5455</f>
        <v>0.98587191915025263</v>
      </c>
      <c r="H40" s="15"/>
    </row>
    <row r="41" spans="1:8" ht="15.75" x14ac:dyDescent="0.25">
      <c r="A41" s="15" t="s">
        <v>862</v>
      </c>
      <c r="B41" s="15"/>
      <c r="C41" s="15" t="s">
        <v>148</v>
      </c>
      <c r="D41" s="15" t="s">
        <v>47</v>
      </c>
      <c r="E41" s="15" t="s">
        <v>863</v>
      </c>
      <c r="F41" s="15" t="s">
        <v>863</v>
      </c>
      <c r="G41" s="17">
        <f>1/1</f>
        <v>1</v>
      </c>
      <c r="H41" s="15" t="s">
        <v>826</v>
      </c>
    </row>
    <row r="42" spans="1:8" ht="15.75" x14ac:dyDescent="0.25">
      <c r="A42" s="15" t="s">
        <v>336</v>
      </c>
      <c r="B42" s="15"/>
      <c r="C42" s="15" t="s">
        <v>151</v>
      </c>
      <c r="D42" s="15" t="s">
        <v>338</v>
      </c>
      <c r="E42" s="176" t="s">
        <v>864</v>
      </c>
      <c r="F42" s="15" t="s">
        <v>815</v>
      </c>
      <c r="G42" s="17"/>
      <c r="H42" s="204"/>
    </row>
    <row r="43" spans="1:8" ht="15.75" x14ac:dyDescent="0.25">
      <c r="A43" s="15" t="s">
        <v>865</v>
      </c>
      <c r="B43" s="15"/>
      <c r="C43" s="15" t="s">
        <v>151</v>
      </c>
      <c r="D43" s="15" t="s">
        <v>152</v>
      </c>
      <c r="E43" s="176" t="s">
        <v>866</v>
      </c>
      <c r="F43" s="176"/>
      <c r="G43" s="17"/>
      <c r="H43" s="204"/>
    </row>
    <row r="44" spans="1:8" ht="15.75" x14ac:dyDescent="0.25">
      <c r="A44" s="15" t="s">
        <v>153</v>
      </c>
      <c r="B44" s="15"/>
      <c r="C44" s="15" t="s">
        <v>154</v>
      </c>
      <c r="D44" s="15" t="s">
        <v>156</v>
      </c>
      <c r="E44" s="15" t="s">
        <v>867</v>
      </c>
      <c r="F44" s="15"/>
      <c r="G44" s="17"/>
      <c r="H44" s="17"/>
    </row>
    <row r="45" spans="1:8" ht="15.75" x14ac:dyDescent="0.25">
      <c r="A45" s="15" t="s">
        <v>157</v>
      </c>
      <c r="B45" s="15"/>
      <c r="C45" s="15" t="s">
        <v>158</v>
      </c>
      <c r="D45" s="15" t="s">
        <v>160</v>
      </c>
      <c r="E45" s="15" t="s">
        <v>868</v>
      </c>
      <c r="F45" s="15"/>
      <c r="G45" s="17"/>
      <c r="H45" s="17"/>
    </row>
    <row r="46" spans="1:8" ht="15.75" x14ac:dyDescent="0.25">
      <c r="A46" s="15" t="s">
        <v>340</v>
      </c>
      <c r="B46" s="15"/>
      <c r="C46" s="15" t="s">
        <v>341</v>
      </c>
      <c r="D46" s="15" t="s">
        <v>47</v>
      </c>
      <c r="E46" s="15" t="s">
        <v>869</v>
      </c>
      <c r="F46" s="15" t="s">
        <v>869</v>
      </c>
      <c r="G46" s="17">
        <f>1/1</f>
        <v>1</v>
      </c>
      <c r="H46" s="15" t="s">
        <v>826</v>
      </c>
    </row>
    <row r="47" spans="1:8" ht="15.75" x14ac:dyDescent="0.25">
      <c r="A47" s="15" t="s">
        <v>161</v>
      </c>
      <c r="B47" s="15" t="s">
        <v>162</v>
      </c>
      <c r="C47" s="15" t="s">
        <v>163</v>
      </c>
      <c r="D47" s="15" t="s">
        <v>165</v>
      </c>
      <c r="E47" s="15" t="s">
        <v>853</v>
      </c>
      <c r="F47" s="15"/>
      <c r="G47" s="17"/>
      <c r="H47" s="17"/>
    </row>
    <row r="48" spans="1:8" ht="15.75" x14ac:dyDescent="0.25">
      <c r="A48" s="15" t="s">
        <v>166</v>
      </c>
      <c r="B48" s="15"/>
      <c r="C48" s="15" t="s">
        <v>64</v>
      </c>
      <c r="D48" s="15" t="s">
        <v>168</v>
      </c>
      <c r="E48" s="15" t="s">
        <v>870</v>
      </c>
      <c r="F48" s="15"/>
      <c r="G48" s="17"/>
      <c r="H48" s="17"/>
    </row>
    <row r="49" spans="1:8" ht="15.75" x14ac:dyDescent="0.25">
      <c r="A49" s="15" t="s">
        <v>343</v>
      </c>
      <c r="B49" s="15"/>
      <c r="C49" s="15" t="s">
        <v>344</v>
      </c>
      <c r="D49" s="15" t="s">
        <v>47</v>
      </c>
      <c r="E49" s="15" t="s">
        <v>871</v>
      </c>
      <c r="F49" s="15" t="s">
        <v>871</v>
      </c>
      <c r="G49" s="17">
        <f>1/1</f>
        <v>1</v>
      </c>
      <c r="H49" s="15" t="s">
        <v>826</v>
      </c>
    </row>
    <row r="50" spans="1:8" ht="15.75" x14ac:dyDescent="0.25">
      <c r="A50" s="15" t="s">
        <v>169</v>
      </c>
      <c r="B50" s="15"/>
      <c r="C50" s="15" t="s">
        <v>872</v>
      </c>
      <c r="D50" s="15" t="s">
        <v>172</v>
      </c>
      <c r="E50" s="15" t="s">
        <v>873</v>
      </c>
      <c r="F50" s="15"/>
      <c r="G50" s="17"/>
      <c r="H50" s="17"/>
    </row>
    <row r="51" spans="1:8" ht="15.75" x14ac:dyDescent="0.25">
      <c r="A51" s="15" t="s">
        <v>173</v>
      </c>
      <c r="B51" s="15" t="s">
        <v>174</v>
      </c>
      <c r="C51" s="15" t="s">
        <v>112</v>
      </c>
      <c r="D51" s="15" t="s">
        <v>177</v>
      </c>
      <c r="E51" s="15" t="s">
        <v>846</v>
      </c>
      <c r="F51" s="15"/>
      <c r="G51" s="17"/>
      <c r="H51" s="17"/>
    </row>
    <row r="52" spans="1:8" ht="15.75" x14ac:dyDescent="0.25">
      <c r="A52" s="15" t="s">
        <v>178</v>
      </c>
      <c r="B52" s="15"/>
      <c r="C52" s="15" t="s">
        <v>179</v>
      </c>
      <c r="D52" s="15" t="s">
        <v>181</v>
      </c>
      <c r="E52" s="15" t="s">
        <v>874</v>
      </c>
      <c r="F52" s="15"/>
      <c r="G52" s="17"/>
      <c r="H52" s="17"/>
    </row>
    <row r="53" spans="1:8" ht="15.75" x14ac:dyDescent="0.25">
      <c r="A53" s="15" t="s">
        <v>182</v>
      </c>
      <c r="B53" s="15" t="s">
        <v>183</v>
      </c>
      <c r="C53" s="15" t="s">
        <v>184</v>
      </c>
      <c r="D53" s="15" t="s">
        <v>186</v>
      </c>
      <c r="E53" s="15" t="s">
        <v>875</v>
      </c>
      <c r="F53" s="15"/>
      <c r="G53" s="17"/>
      <c r="H53" s="17"/>
    </row>
    <row r="54" spans="1:8" ht="15.75" x14ac:dyDescent="0.25">
      <c r="A54" s="15" t="s">
        <v>187</v>
      </c>
      <c r="B54" s="15"/>
      <c r="C54" s="15" t="s">
        <v>188</v>
      </c>
      <c r="D54" s="15" t="s">
        <v>190</v>
      </c>
      <c r="E54" s="176" t="s">
        <v>876</v>
      </c>
      <c r="F54" s="176"/>
      <c r="G54" s="17"/>
      <c r="H54" s="204"/>
    </row>
    <row r="55" spans="1:8" ht="15.75" x14ac:dyDescent="0.25">
      <c r="A55" s="15" t="s">
        <v>351</v>
      </c>
      <c r="B55" s="15"/>
      <c r="C55" s="15" t="s">
        <v>352</v>
      </c>
      <c r="D55" s="15" t="s">
        <v>47</v>
      </c>
      <c r="E55" s="15" t="s">
        <v>877</v>
      </c>
      <c r="F55" s="15" t="s">
        <v>877</v>
      </c>
      <c r="G55" s="17">
        <f>1.03/1.03</f>
        <v>1</v>
      </c>
      <c r="H55" s="15" t="s">
        <v>826</v>
      </c>
    </row>
    <row r="56" spans="1:8" ht="15.75" x14ac:dyDescent="0.25">
      <c r="A56" s="15" t="s">
        <v>191</v>
      </c>
      <c r="B56" s="15" t="s">
        <v>192</v>
      </c>
      <c r="C56" s="15" t="s">
        <v>878</v>
      </c>
      <c r="D56" s="15" t="s">
        <v>186</v>
      </c>
      <c r="E56" s="15" t="s">
        <v>879</v>
      </c>
      <c r="F56" s="15"/>
      <c r="G56" s="17"/>
      <c r="H56" s="15"/>
    </row>
    <row r="57" spans="1:8" ht="15.75" x14ac:dyDescent="0.25">
      <c r="A57" s="15" t="s">
        <v>354</v>
      </c>
      <c r="B57" s="15" t="s">
        <v>196</v>
      </c>
      <c r="C57" s="15" t="s">
        <v>355</v>
      </c>
      <c r="D57" s="15" t="s">
        <v>243</v>
      </c>
      <c r="E57" s="15" t="s">
        <v>880</v>
      </c>
      <c r="F57" s="15" t="s">
        <v>857</v>
      </c>
      <c r="G57" s="17" t="s">
        <v>834</v>
      </c>
      <c r="H57" s="15" t="s">
        <v>858</v>
      </c>
    </row>
    <row r="58" spans="1:8" ht="15.75" x14ac:dyDescent="0.25">
      <c r="A58" s="15" t="s">
        <v>881</v>
      </c>
      <c r="B58" s="15" t="s">
        <v>196</v>
      </c>
      <c r="C58" s="15" t="s">
        <v>197</v>
      </c>
      <c r="D58" s="15" t="s">
        <v>199</v>
      </c>
      <c r="E58" s="15" t="s">
        <v>882</v>
      </c>
      <c r="F58" s="15"/>
      <c r="G58" s="17"/>
      <c r="H58" s="15"/>
    </row>
    <row r="59" spans="1:8" ht="15.75" x14ac:dyDescent="0.25">
      <c r="A59" s="15" t="s">
        <v>357</v>
      </c>
      <c r="B59" s="15" t="s">
        <v>358</v>
      </c>
      <c r="C59" s="15" t="s">
        <v>883</v>
      </c>
      <c r="D59" s="15" t="s">
        <v>243</v>
      </c>
      <c r="E59" s="15" t="s">
        <v>884</v>
      </c>
      <c r="F59" s="15" t="s">
        <v>857</v>
      </c>
      <c r="G59" s="17" t="s">
        <v>834</v>
      </c>
      <c r="H59" s="15" t="s">
        <v>858</v>
      </c>
    </row>
    <row r="60" spans="1:8" ht="15.75" x14ac:dyDescent="0.25">
      <c r="A60" s="15" t="s">
        <v>362</v>
      </c>
      <c r="B60" s="15" t="s">
        <v>358</v>
      </c>
      <c r="C60" s="15" t="s">
        <v>197</v>
      </c>
      <c r="D60" s="15" t="s">
        <v>199</v>
      </c>
      <c r="E60" s="15" t="s">
        <v>882</v>
      </c>
      <c r="F60" s="15"/>
      <c r="G60" s="17"/>
      <c r="H60" s="15"/>
    </row>
    <row r="61" spans="1:8" ht="15.75" x14ac:dyDescent="0.25">
      <c r="A61" s="15" t="s">
        <v>364</v>
      </c>
      <c r="B61" s="15" t="s">
        <v>365</v>
      </c>
      <c r="C61" s="15" t="s">
        <v>366</v>
      </c>
      <c r="D61" s="15" t="s">
        <v>243</v>
      </c>
      <c r="E61" s="15" t="s">
        <v>885</v>
      </c>
      <c r="F61" s="15" t="s">
        <v>857</v>
      </c>
      <c r="G61" s="17" t="s">
        <v>834</v>
      </c>
      <c r="H61" s="15" t="s">
        <v>858</v>
      </c>
    </row>
    <row r="62" spans="1:8" ht="15.75" x14ac:dyDescent="0.25">
      <c r="A62" s="15" t="s">
        <v>368</v>
      </c>
      <c r="B62" s="15" t="s">
        <v>365</v>
      </c>
      <c r="C62" s="15" t="s">
        <v>886</v>
      </c>
      <c r="D62" s="15" t="s">
        <v>887</v>
      </c>
      <c r="E62" s="15" t="s">
        <v>885</v>
      </c>
      <c r="F62" s="15"/>
      <c r="G62" s="17"/>
      <c r="H62" s="15"/>
    </row>
    <row r="63" spans="1:8" ht="15.75" x14ac:dyDescent="0.25">
      <c r="A63" s="15" t="s">
        <v>888</v>
      </c>
      <c r="B63" s="15" t="s">
        <v>365</v>
      </c>
      <c r="C63" s="15" t="s">
        <v>197</v>
      </c>
      <c r="D63" s="15" t="s">
        <v>199</v>
      </c>
      <c r="E63" s="15" t="s">
        <v>882</v>
      </c>
      <c r="F63" s="15"/>
      <c r="G63" s="17"/>
      <c r="H63" s="15"/>
    </row>
    <row r="64" spans="1:8" ht="15.75" x14ac:dyDescent="0.25">
      <c r="A64" s="15" t="s">
        <v>371</v>
      </c>
      <c r="B64" s="15"/>
      <c r="C64" s="15" t="s">
        <v>372</v>
      </c>
      <c r="D64" s="15" t="s">
        <v>374</v>
      </c>
      <c r="E64" s="15" t="s">
        <v>889</v>
      </c>
      <c r="F64" s="15"/>
      <c r="G64" s="17"/>
      <c r="H64" s="15"/>
    </row>
    <row r="65" spans="1:8" ht="15.75" x14ac:dyDescent="0.25">
      <c r="A65" s="15" t="s">
        <v>890</v>
      </c>
      <c r="B65" s="15"/>
      <c r="C65" s="15" t="s">
        <v>79</v>
      </c>
      <c r="D65" s="15" t="s">
        <v>202</v>
      </c>
      <c r="E65" s="15" t="s">
        <v>889</v>
      </c>
      <c r="F65" s="15"/>
      <c r="G65" s="17"/>
      <c r="H65" s="15"/>
    </row>
    <row r="66" spans="1:8" ht="15.75" x14ac:dyDescent="0.25">
      <c r="A66" s="15" t="s">
        <v>203</v>
      </c>
      <c r="B66" s="15"/>
      <c r="C66" s="15" t="s">
        <v>204</v>
      </c>
      <c r="D66" s="15" t="s">
        <v>206</v>
      </c>
      <c r="E66" s="15" t="s">
        <v>891</v>
      </c>
      <c r="F66" s="15"/>
      <c r="G66" s="17"/>
      <c r="H66" s="15"/>
    </row>
    <row r="67" spans="1:8" ht="15.75" x14ac:dyDescent="0.25">
      <c r="A67" s="15" t="s">
        <v>892</v>
      </c>
      <c r="B67" s="15" t="s">
        <v>103</v>
      </c>
      <c r="C67" s="15" t="s">
        <v>100</v>
      </c>
      <c r="D67" s="15" t="s">
        <v>76</v>
      </c>
      <c r="E67" s="15" t="s">
        <v>813</v>
      </c>
      <c r="F67" s="15"/>
      <c r="G67" s="17"/>
      <c r="H67" s="15"/>
    </row>
    <row r="68" spans="1:8" ht="15.75" x14ac:dyDescent="0.25">
      <c r="A68" s="15" t="s">
        <v>375</v>
      </c>
      <c r="B68" s="15"/>
      <c r="C68" s="15" t="s">
        <v>376</v>
      </c>
      <c r="D68" s="15" t="s">
        <v>378</v>
      </c>
      <c r="E68" s="15" t="s">
        <v>893</v>
      </c>
      <c r="F68" s="15"/>
      <c r="G68" s="17"/>
      <c r="H68" s="15"/>
    </row>
    <row r="69" spans="1:8" ht="15.75" x14ac:dyDescent="0.25">
      <c r="A69" s="15" t="s">
        <v>207</v>
      </c>
      <c r="B69" s="15"/>
      <c r="C69" s="15" t="s">
        <v>133</v>
      </c>
      <c r="D69" s="15" t="s">
        <v>208</v>
      </c>
      <c r="E69" s="15" t="s">
        <v>832</v>
      </c>
      <c r="F69" s="15"/>
      <c r="G69" s="17"/>
      <c r="H69" s="15"/>
    </row>
    <row r="70" spans="1:8" ht="15.75" x14ac:dyDescent="0.25">
      <c r="A70" s="15" t="s">
        <v>379</v>
      </c>
      <c r="B70" s="15"/>
      <c r="C70" s="15" t="s">
        <v>380</v>
      </c>
      <c r="D70" s="15" t="s">
        <v>382</v>
      </c>
      <c r="E70" s="15" t="s">
        <v>894</v>
      </c>
      <c r="F70" s="15"/>
      <c r="G70" s="17"/>
      <c r="H70" s="15"/>
    </row>
    <row r="71" spans="1:8" ht="15.75" x14ac:dyDescent="0.25">
      <c r="A71" s="15" t="s">
        <v>209</v>
      </c>
      <c r="B71" s="15"/>
      <c r="C71" s="15" t="s">
        <v>895</v>
      </c>
      <c r="D71" s="15" t="s">
        <v>212</v>
      </c>
      <c r="E71" s="15" t="s">
        <v>896</v>
      </c>
      <c r="F71" s="15"/>
      <c r="G71" s="17"/>
      <c r="H71" s="15"/>
    </row>
    <row r="72" spans="1:8" ht="15.75" x14ac:dyDescent="0.25">
      <c r="A72" s="15" t="s">
        <v>213</v>
      </c>
      <c r="B72" s="15"/>
      <c r="C72" s="15" t="s">
        <v>214</v>
      </c>
      <c r="D72" s="15" t="s">
        <v>216</v>
      </c>
      <c r="E72" s="15" t="s">
        <v>897</v>
      </c>
      <c r="F72" s="15"/>
      <c r="G72" s="17"/>
      <c r="H72" s="15"/>
    </row>
    <row r="73" spans="1:8" ht="15.75" x14ac:dyDescent="0.25">
      <c r="A73" s="15" t="s">
        <v>898</v>
      </c>
      <c r="B73" s="15"/>
      <c r="C73" s="15" t="s">
        <v>218</v>
      </c>
      <c r="D73" s="15" t="s">
        <v>220</v>
      </c>
      <c r="E73" s="15" t="s">
        <v>897</v>
      </c>
      <c r="F73" s="15" t="s">
        <v>857</v>
      </c>
      <c r="G73" s="17" t="s">
        <v>834</v>
      </c>
      <c r="H73" s="15" t="s">
        <v>858</v>
      </c>
    </row>
    <row r="74" spans="1:8" ht="15.75" x14ac:dyDescent="0.25">
      <c r="A74" s="15" t="s">
        <v>899</v>
      </c>
      <c r="B74" s="15"/>
      <c r="C74" s="15" t="s">
        <v>218</v>
      </c>
      <c r="D74" s="15" t="s">
        <v>223</v>
      </c>
      <c r="E74" s="15" t="s">
        <v>897</v>
      </c>
      <c r="F74" s="15"/>
      <c r="G74" s="17"/>
      <c r="H74" s="15"/>
    </row>
    <row r="75" spans="1:8" ht="15.75" x14ac:dyDescent="0.25">
      <c r="A75" s="15" t="s">
        <v>224</v>
      </c>
      <c r="B75" s="15"/>
      <c r="C75" s="15" t="s">
        <v>225</v>
      </c>
      <c r="D75" s="15" t="s">
        <v>227</v>
      </c>
      <c r="E75" s="176" t="s">
        <v>845</v>
      </c>
      <c r="F75" s="176"/>
      <c r="G75" s="204"/>
      <c r="H75" s="15"/>
    </row>
    <row r="76" spans="1:8" ht="15.75" x14ac:dyDescent="0.25">
      <c r="A76" s="15" t="s">
        <v>384</v>
      </c>
      <c r="B76" s="15"/>
      <c r="C76" s="15" t="s">
        <v>385</v>
      </c>
      <c r="D76" s="15" t="s">
        <v>47</v>
      </c>
      <c r="E76" s="15" t="s">
        <v>900</v>
      </c>
      <c r="F76" s="15" t="s">
        <v>900</v>
      </c>
      <c r="G76" s="17">
        <f>1/1</f>
        <v>1</v>
      </c>
      <c r="H76" s="15" t="s">
        <v>826</v>
      </c>
    </row>
    <row r="77" spans="1:8" ht="15.75" x14ac:dyDescent="0.25">
      <c r="A77" s="15" t="s">
        <v>619</v>
      </c>
      <c r="B77" s="15" t="s">
        <v>103</v>
      </c>
      <c r="C77" s="15" t="s">
        <v>100</v>
      </c>
      <c r="D77" s="15" t="s">
        <v>76</v>
      </c>
      <c r="E77" s="15" t="s">
        <v>813</v>
      </c>
      <c r="F77" s="15"/>
      <c r="G77" s="17"/>
      <c r="H77" s="15"/>
    </row>
    <row r="78" spans="1:8" ht="15.75" x14ac:dyDescent="0.25">
      <c r="A78" s="15" t="s">
        <v>620</v>
      </c>
      <c r="B78" s="15" t="s">
        <v>105</v>
      </c>
      <c r="C78" s="15" t="s">
        <v>100</v>
      </c>
      <c r="D78" s="15" t="s">
        <v>76</v>
      </c>
      <c r="E78" s="15" t="s">
        <v>813</v>
      </c>
      <c r="F78" s="15"/>
      <c r="G78" s="17"/>
      <c r="H78" s="15"/>
    </row>
    <row r="79" spans="1:8" ht="15.75" x14ac:dyDescent="0.25">
      <c r="A79" s="15" t="s">
        <v>621</v>
      </c>
      <c r="B79" s="15" t="s">
        <v>105</v>
      </c>
      <c r="C79" s="15" t="s">
        <v>100</v>
      </c>
      <c r="D79" s="15" t="s">
        <v>76</v>
      </c>
      <c r="E79" s="15" t="s">
        <v>813</v>
      </c>
      <c r="F79" s="15"/>
      <c r="G79" s="17"/>
      <c r="H79" s="15"/>
    </row>
    <row r="80" spans="1:8" ht="15.75" x14ac:dyDescent="0.25">
      <c r="A80" s="15" t="s">
        <v>228</v>
      </c>
      <c r="B80" s="15" t="s">
        <v>229</v>
      </c>
      <c r="C80" s="15" t="s">
        <v>230</v>
      </c>
      <c r="D80" s="15" t="s">
        <v>232</v>
      </c>
      <c r="E80" s="15" t="s">
        <v>901</v>
      </c>
      <c r="F80" s="15"/>
      <c r="G80" s="17"/>
      <c r="H80" s="15"/>
    </row>
    <row r="81" spans="1:8" ht="15.75" x14ac:dyDescent="0.25">
      <c r="A81" s="15" t="s">
        <v>233</v>
      </c>
      <c r="B81" s="15"/>
      <c r="C81" s="15" t="s">
        <v>902</v>
      </c>
      <c r="D81" s="15" t="s">
        <v>236</v>
      </c>
      <c r="E81" s="15" t="s">
        <v>903</v>
      </c>
      <c r="F81" s="15"/>
      <c r="G81" s="17"/>
      <c r="H81" s="15"/>
    </row>
    <row r="82" spans="1:8" ht="15.75" x14ac:dyDescent="0.25">
      <c r="A82" s="15" t="s">
        <v>237</v>
      </c>
      <c r="B82" s="15"/>
      <c r="C82" s="15" t="s">
        <v>133</v>
      </c>
      <c r="D82" s="15" t="s">
        <v>238</v>
      </c>
      <c r="E82" s="15" t="s">
        <v>832</v>
      </c>
      <c r="F82" s="15"/>
      <c r="G82" s="17"/>
      <c r="H82" s="15"/>
    </row>
    <row r="83" spans="1:8" ht="15.75" x14ac:dyDescent="0.25">
      <c r="A83" s="15" t="s">
        <v>397</v>
      </c>
      <c r="B83" s="15" t="s">
        <v>240</v>
      </c>
      <c r="C83" s="15" t="s">
        <v>398</v>
      </c>
      <c r="D83" s="15" t="s">
        <v>400</v>
      </c>
      <c r="E83" s="15" t="s">
        <v>904</v>
      </c>
      <c r="F83" s="15"/>
      <c r="G83" s="17"/>
      <c r="H83" s="15"/>
    </row>
    <row r="84" spans="1:8" ht="15.75" x14ac:dyDescent="0.25">
      <c r="A84" s="15" t="s">
        <v>905</v>
      </c>
      <c r="B84" s="15" t="s">
        <v>240</v>
      </c>
      <c r="C84" s="15" t="s">
        <v>241</v>
      </c>
      <c r="D84" s="15" t="s">
        <v>243</v>
      </c>
      <c r="E84" s="15" t="s">
        <v>882</v>
      </c>
      <c r="F84" s="15" t="s">
        <v>857</v>
      </c>
      <c r="G84" s="17" t="s">
        <v>834</v>
      </c>
      <c r="H84" s="15" t="s">
        <v>858</v>
      </c>
    </row>
    <row r="85" spans="1:8" ht="15.75" x14ac:dyDescent="0.25">
      <c r="A85" s="15" t="s">
        <v>906</v>
      </c>
      <c r="B85" s="15" t="s">
        <v>240</v>
      </c>
      <c r="C85" s="15" t="s">
        <v>907</v>
      </c>
      <c r="D85" s="15" t="s">
        <v>246</v>
      </c>
      <c r="E85" s="176" t="s">
        <v>908</v>
      </c>
      <c r="F85" s="176"/>
      <c r="G85" s="204"/>
      <c r="H85" s="15"/>
    </row>
    <row r="86" spans="1:8" ht="15.75" x14ac:dyDescent="0.25">
      <c r="A86" s="15" t="s">
        <v>388</v>
      </c>
      <c r="B86" s="15" t="s">
        <v>389</v>
      </c>
      <c r="C86" s="176" t="s">
        <v>390</v>
      </c>
      <c r="D86" s="15" t="s">
        <v>392</v>
      </c>
      <c r="E86" s="15" t="s">
        <v>909</v>
      </c>
      <c r="F86" s="15"/>
      <c r="G86" s="17"/>
      <c r="H86" s="15"/>
    </row>
    <row r="87" spans="1:8" ht="15.75" x14ac:dyDescent="0.25">
      <c r="A87" s="15" t="s">
        <v>247</v>
      </c>
      <c r="B87" s="15" t="s">
        <v>248</v>
      </c>
      <c r="C87" s="176" t="s">
        <v>910</v>
      </c>
      <c r="D87" s="15" t="s">
        <v>250</v>
      </c>
      <c r="E87" s="15" t="s">
        <v>911</v>
      </c>
      <c r="F87" s="15"/>
      <c r="G87" s="17"/>
      <c r="H87" s="15"/>
    </row>
    <row r="88" spans="1:8" ht="15.75" x14ac:dyDescent="0.25">
      <c r="A88" s="15" t="s">
        <v>393</v>
      </c>
      <c r="B88" s="15" t="s">
        <v>394</v>
      </c>
      <c r="C88" s="15" t="s">
        <v>112</v>
      </c>
      <c r="D88" s="15" t="s">
        <v>395</v>
      </c>
      <c r="E88" s="15" t="s">
        <v>846</v>
      </c>
      <c r="F88" s="15"/>
      <c r="G88" s="17"/>
      <c r="H88" s="15"/>
    </row>
    <row r="89" spans="1:8" ht="15.75" x14ac:dyDescent="0.25">
      <c r="A89" s="15" t="s">
        <v>251</v>
      </c>
      <c r="B89" s="15" t="s">
        <v>252</v>
      </c>
      <c r="C89" s="15" t="s">
        <v>64</v>
      </c>
      <c r="D89" s="15" t="s">
        <v>254</v>
      </c>
      <c r="E89" s="15" t="s">
        <v>912</v>
      </c>
      <c r="F89" s="15"/>
      <c r="G89" s="17"/>
      <c r="H89" s="15"/>
    </row>
    <row r="90" spans="1:8" ht="15.75" x14ac:dyDescent="0.25">
      <c r="A90" s="15" t="s">
        <v>255</v>
      </c>
      <c r="B90" s="15" t="s">
        <v>256</v>
      </c>
      <c r="C90" s="15" t="s">
        <v>257</v>
      </c>
      <c r="D90" s="15" t="s">
        <v>259</v>
      </c>
      <c r="E90" s="15" t="s">
        <v>913</v>
      </c>
      <c r="F90" s="15"/>
      <c r="G90" s="17"/>
      <c r="H90" s="15"/>
    </row>
    <row r="91" spans="1:8" ht="15.75" x14ac:dyDescent="0.25">
      <c r="A91" s="15" t="s">
        <v>260</v>
      </c>
      <c r="B91" s="15"/>
      <c r="C91" s="15" t="s">
        <v>261</v>
      </c>
      <c r="D91" s="15" t="s">
        <v>263</v>
      </c>
      <c r="E91" s="15" t="s">
        <v>914</v>
      </c>
      <c r="F91" s="15"/>
      <c r="G91" s="17"/>
      <c r="H91" s="15"/>
    </row>
    <row r="92" spans="1:8" ht="15.75" x14ac:dyDescent="0.25">
      <c r="A92" s="15" t="s">
        <v>264</v>
      </c>
      <c r="B92" s="15" t="s">
        <v>265</v>
      </c>
      <c r="C92" s="15" t="s">
        <v>112</v>
      </c>
      <c r="D92" s="15" t="s">
        <v>267</v>
      </c>
      <c r="E92" s="15" t="s">
        <v>846</v>
      </c>
      <c r="F92" s="15" t="s">
        <v>815</v>
      </c>
      <c r="G92" s="17"/>
      <c r="H92" s="15"/>
    </row>
    <row r="93" spans="1:8" ht="15.75" x14ac:dyDescent="0.25">
      <c r="A93" s="15" t="s">
        <v>346</v>
      </c>
      <c r="B93" s="15" t="s">
        <v>347</v>
      </c>
      <c r="C93" s="15" t="s">
        <v>112</v>
      </c>
      <c r="D93" s="15" t="s">
        <v>267</v>
      </c>
      <c r="E93" s="15" t="s">
        <v>846</v>
      </c>
      <c r="F93" s="15"/>
      <c r="G93" s="17"/>
      <c r="H93" s="15"/>
    </row>
    <row r="94" spans="1:8" ht="15.75" x14ac:dyDescent="0.25">
      <c r="A94" s="15" t="s">
        <v>401</v>
      </c>
      <c r="B94" s="15" t="s">
        <v>402</v>
      </c>
      <c r="C94" s="15" t="s">
        <v>133</v>
      </c>
      <c r="D94" s="15" t="s">
        <v>134</v>
      </c>
      <c r="E94" s="15" t="s">
        <v>915</v>
      </c>
      <c r="F94" s="15" t="s">
        <v>916</v>
      </c>
      <c r="G94" s="17" t="s">
        <v>834</v>
      </c>
      <c r="H94" s="15"/>
    </row>
    <row r="95" spans="1:8" ht="15.75" x14ac:dyDescent="0.25">
      <c r="A95" s="15" t="s">
        <v>268</v>
      </c>
      <c r="B95" s="15"/>
      <c r="C95" s="15" t="s">
        <v>269</v>
      </c>
      <c r="D95" s="15" t="s">
        <v>271</v>
      </c>
      <c r="E95" s="15" t="s">
        <v>917</v>
      </c>
      <c r="F95" s="15"/>
      <c r="G95" s="17"/>
      <c r="H95" s="15"/>
    </row>
    <row r="96" spans="1:8" ht="15.75" x14ac:dyDescent="0.25">
      <c r="A96" s="15" t="s">
        <v>272</v>
      </c>
      <c r="B96" s="15"/>
      <c r="C96" s="15" t="s">
        <v>100</v>
      </c>
      <c r="D96" s="15" t="s">
        <v>918</v>
      </c>
      <c r="E96" s="15" t="s">
        <v>813</v>
      </c>
      <c r="F96" s="15"/>
      <c r="G96" s="17"/>
      <c r="H96" s="15"/>
    </row>
    <row r="97" spans="1:8" ht="15.75" x14ac:dyDescent="0.25">
      <c r="A97" s="15" t="s">
        <v>276</v>
      </c>
      <c r="B97" s="15"/>
      <c r="C97" s="15" t="s">
        <v>112</v>
      </c>
      <c r="D97" s="15" t="s">
        <v>277</v>
      </c>
      <c r="E97" s="15" t="s">
        <v>846</v>
      </c>
      <c r="F97" s="15"/>
      <c r="G97" s="17"/>
      <c r="H97" s="15"/>
    </row>
    <row r="98" spans="1:8" ht="15.75" x14ac:dyDescent="0.25">
      <c r="A98" s="15" t="s">
        <v>404</v>
      </c>
      <c r="B98" s="15" t="s">
        <v>405</v>
      </c>
      <c r="C98" s="15" t="s">
        <v>406</v>
      </c>
      <c r="D98" s="15">
        <v>1967.12</v>
      </c>
      <c r="E98" s="15" t="s">
        <v>919</v>
      </c>
      <c r="F98" s="15"/>
      <c r="G98" s="17"/>
      <c r="H98" s="15"/>
    </row>
    <row r="99" spans="1:8" ht="15.75" x14ac:dyDescent="0.25">
      <c r="A99" s="15" t="s">
        <v>278</v>
      </c>
      <c r="B99" s="15" t="s">
        <v>279</v>
      </c>
      <c r="C99" s="15" t="s">
        <v>920</v>
      </c>
      <c r="D99" s="15" t="s">
        <v>282</v>
      </c>
      <c r="E99" s="15" t="s">
        <v>921</v>
      </c>
      <c r="F99" s="15"/>
      <c r="G99" s="17"/>
      <c r="H99" s="15"/>
    </row>
    <row r="100" spans="1:8" ht="15.75" x14ac:dyDescent="0.25">
      <c r="A100" s="15" t="s">
        <v>283</v>
      </c>
      <c r="B100" s="15" t="s">
        <v>284</v>
      </c>
      <c r="C100" s="15" t="s">
        <v>878</v>
      </c>
      <c r="D100" s="15" t="s">
        <v>186</v>
      </c>
      <c r="E100" s="15" t="s">
        <v>879</v>
      </c>
      <c r="F100" s="15"/>
      <c r="G100" s="17"/>
      <c r="H100" s="15"/>
    </row>
    <row r="101" spans="1:8" ht="15.75" x14ac:dyDescent="0.25">
      <c r="A101" s="15" t="s">
        <v>286</v>
      </c>
      <c r="B101" s="15" t="s">
        <v>287</v>
      </c>
      <c r="C101" s="15" t="s">
        <v>878</v>
      </c>
      <c r="D101" s="15" t="s">
        <v>186</v>
      </c>
      <c r="E101" s="15" t="s">
        <v>879</v>
      </c>
      <c r="F101" s="15" t="s">
        <v>922</v>
      </c>
      <c r="G101" s="17"/>
      <c r="H101" s="15"/>
    </row>
    <row r="104" spans="1:8" x14ac:dyDescent="0.25">
      <c r="A104" s="8" t="s">
        <v>31</v>
      </c>
    </row>
    <row r="105" spans="1:8" x14ac:dyDescent="0.25">
      <c r="A105" s="9" t="s">
        <v>682</v>
      </c>
      <c r="D105" s="200" t="s">
        <v>923</v>
      </c>
    </row>
    <row r="106" spans="1:8" x14ac:dyDescent="0.25">
      <c r="A106" s="9" t="s">
        <v>286</v>
      </c>
      <c r="D106" s="9" t="s">
        <v>924</v>
      </c>
    </row>
    <row r="107" spans="1:8" x14ac:dyDescent="0.25">
      <c r="D107" s="9" t="s">
        <v>925</v>
      </c>
    </row>
    <row r="108" spans="1:8" x14ac:dyDescent="0.25">
      <c r="D108" s="9" t="s">
        <v>926</v>
      </c>
    </row>
    <row r="110" spans="1:8" x14ac:dyDescent="0.25">
      <c r="E110" s="201"/>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pane xSplit="1" ySplit="3" topLeftCell="B4" activePane="bottomRight" state="frozen"/>
      <selection pane="topRight" activeCell="B1" sqref="B1"/>
      <selection pane="bottomLeft" activeCell="A2" sqref="A2"/>
      <selection pane="bottomRight" activeCell="A2" sqref="A2"/>
    </sheetView>
  </sheetViews>
  <sheetFormatPr defaultColWidth="8.875" defaultRowHeight="15.75" x14ac:dyDescent="0.25"/>
  <cols>
    <col min="1" max="1" width="15" style="209" customWidth="1"/>
    <col min="2" max="2" width="10.5" style="209" customWidth="1"/>
    <col min="3" max="3" width="37.875" style="209" customWidth="1"/>
    <col min="4" max="4" width="35.625" style="209" customWidth="1"/>
    <col min="5" max="5" width="29.375" style="209" customWidth="1"/>
    <col min="6" max="16384" width="8.875" style="209"/>
  </cols>
  <sheetData>
    <row r="1" spans="1:6" ht="18.75" x14ac:dyDescent="0.25">
      <c r="A1" s="229" t="s">
        <v>927</v>
      </c>
      <c r="B1" s="208"/>
      <c r="C1" s="210"/>
      <c r="D1" s="210"/>
      <c r="E1" s="210"/>
      <c r="F1" s="210"/>
    </row>
    <row r="2" spans="1:6" s="210" customFormat="1" x14ac:dyDescent="0.25">
      <c r="A2" s="238" t="s">
        <v>807</v>
      </c>
      <c r="B2" s="208"/>
    </row>
    <row r="3" spans="1:6" x14ac:dyDescent="0.25">
      <c r="A3" s="208" t="s">
        <v>39</v>
      </c>
      <c r="B3" s="208" t="s">
        <v>928</v>
      </c>
      <c r="C3" s="208" t="s">
        <v>929</v>
      </c>
      <c r="D3" s="208" t="s">
        <v>930</v>
      </c>
      <c r="E3" s="208" t="s">
        <v>931</v>
      </c>
      <c r="F3" s="208" t="s">
        <v>46</v>
      </c>
    </row>
    <row r="4" spans="1:6" x14ac:dyDescent="0.25">
      <c r="A4" s="210" t="s">
        <v>682</v>
      </c>
      <c r="B4" s="210" t="s">
        <v>932</v>
      </c>
      <c r="C4" s="210" t="s">
        <v>814</v>
      </c>
      <c r="D4" s="210" t="s">
        <v>933</v>
      </c>
      <c r="E4" s="210" t="s">
        <v>934</v>
      </c>
      <c r="F4" s="210" t="s">
        <v>935</v>
      </c>
    </row>
    <row r="5" spans="1:6" x14ac:dyDescent="0.25">
      <c r="A5" s="210" t="s">
        <v>682</v>
      </c>
      <c r="B5" s="210" t="s">
        <v>936</v>
      </c>
      <c r="C5" s="210" t="s">
        <v>814</v>
      </c>
      <c r="D5" s="210" t="s">
        <v>933</v>
      </c>
      <c r="E5" s="210" t="s">
        <v>934</v>
      </c>
      <c r="F5" s="210" t="s">
        <v>937</v>
      </c>
    </row>
    <row r="6" spans="1:6" x14ac:dyDescent="0.25">
      <c r="A6" s="210" t="s">
        <v>682</v>
      </c>
      <c r="B6" s="210" t="s">
        <v>938</v>
      </c>
      <c r="C6" s="210" t="s">
        <v>939</v>
      </c>
      <c r="D6" s="210" t="s">
        <v>821</v>
      </c>
      <c r="E6" s="210" t="s">
        <v>940</v>
      </c>
      <c r="F6" s="210" t="s">
        <v>941</v>
      </c>
    </row>
    <row r="7" spans="1:6" x14ac:dyDescent="0.25">
      <c r="A7" s="210" t="s">
        <v>682</v>
      </c>
      <c r="B7" s="210" t="s">
        <v>942</v>
      </c>
      <c r="C7" s="210" t="s">
        <v>943</v>
      </c>
      <c r="D7" s="210" t="s">
        <v>933</v>
      </c>
      <c r="E7" s="210" t="s">
        <v>934</v>
      </c>
      <c r="F7" s="210" t="s">
        <v>944</v>
      </c>
    </row>
    <row r="8" spans="1:6" x14ac:dyDescent="0.25">
      <c r="A8" s="210" t="s">
        <v>63</v>
      </c>
      <c r="B8" s="210" t="s">
        <v>945</v>
      </c>
      <c r="C8" s="210" t="s">
        <v>946</v>
      </c>
      <c r="D8" s="210" t="s">
        <v>947</v>
      </c>
      <c r="E8" s="210" t="s">
        <v>940</v>
      </c>
      <c r="F8" s="210" t="s">
        <v>948</v>
      </c>
    </row>
    <row r="9" spans="1:6" x14ac:dyDescent="0.25">
      <c r="A9" s="210" t="s">
        <v>63</v>
      </c>
      <c r="B9" s="210" t="s">
        <v>949</v>
      </c>
      <c r="C9" s="210" t="s">
        <v>947</v>
      </c>
      <c r="D9" s="210" t="s">
        <v>822</v>
      </c>
      <c r="E9" s="210" t="s">
        <v>950</v>
      </c>
      <c r="F9" s="210" t="s">
        <v>951</v>
      </c>
    </row>
    <row r="10" spans="1:6" x14ac:dyDescent="0.25">
      <c r="A10" s="210" t="s">
        <v>952</v>
      </c>
      <c r="B10" s="210" t="s">
        <v>949</v>
      </c>
      <c r="C10" s="210" t="s">
        <v>953</v>
      </c>
      <c r="D10" s="210" t="s">
        <v>954</v>
      </c>
      <c r="E10" s="210" t="s">
        <v>950</v>
      </c>
      <c r="F10" s="210" t="s">
        <v>955</v>
      </c>
    </row>
    <row r="11" spans="1:6" x14ac:dyDescent="0.25">
      <c r="A11" s="210" t="s">
        <v>952</v>
      </c>
      <c r="B11" s="210" t="s">
        <v>956</v>
      </c>
      <c r="C11" s="210" t="s">
        <v>954</v>
      </c>
      <c r="D11" s="230" t="s">
        <v>957</v>
      </c>
      <c r="E11" s="210" t="s">
        <v>958</v>
      </c>
      <c r="F11" s="210" t="s">
        <v>959</v>
      </c>
    </row>
    <row r="12" spans="1:6" x14ac:dyDescent="0.25">
      <c r="A12" s="210" t="s">
        <v>952</v>
      </c>
      <c r="B12" s="210" t="s">
        <v>960</v>
      </c>
      <c r="C12" s="230" t="s">
        <v>957</v>
      </c>
      <c r="D12" s="230" t="s">
        <v>812</v>
      </c>
      <c r="E12" s="210" t="s">
        <v>950</v>
      </c>
      <c r="F12" s="210" t="s">
        <v>961</v>
      </c>
    </row>
    <row r="13" spans="1:6" x14ac:dyDescent="0.25">
      <c r="A13" s="210" t="s">
        <v>962</v>
      </c>
      <c r="B13" s="210" t="s">
        <v>963</v>
      </c>
      <c r="C13" s="210" t="s">
        <v>964</v>
      </c>
      <c r="D13" s="210" t="s">
        <v>965</v>
      </c>
      <c r="E13" s="210" t="s">
        <v>966</v>
      </c>
      <c r="F13" s="210" t="s">
        <v>967</v>
      </c>
    </row>
    <row r="14" spans="1:6" x14ac:dyDescent="0.25">
      <c r="A14" s="210" t="s">
        <v>77</v>
      </c>
      <c r="B14" s="210" t="s">
        <v>968</v>
      </c>
      <c r="C14" s="210" t="s">
        <v>965</v>
      </c>
      <c r="D14" s="210" t="s">
        <v>823</v>
      </c>
      <c r="E14" s="210" t="s">
        <v>969</v>
      </c>
      <c r="F14" s="210" t="s">
        <v>970</v>
      </c>
    </row>
    <row r="15" spans="1:6" x14ac:dyDescent="0.25">
      <c r="A15" s="210" t="s">
        <v>298</v>
      </c>
      <c r="B15" s="210" t="s">
        <v>971</v>
      </c>
      <c r="C15" s="210" t="s">
        <v>972</v>
      </c>
      <c r="D15" s="210" t="s">
        <v>973</v>
      </c>
      <c r="E15" s="210" t="s">
        <v>940</v>
      </c>
      <c r="F15" s="210" t="s">
        <v>974</v>
      </c>
    </row>
    <row r="16" spans="1:6" x14ac:dyDescent="0.25">
      <c r="A16" s="210" t="s">
        <v>298</v>
      </c>
      <c r="B16" s="210" t="s">
        <v>975</v>
      </c>
      <c r="C16" s="210" t="s">
        <v>973</v>
      </c>
      <c r="D16" s="210" t="s">
        <v>825</v>
      </c>
      <c r="E16" s="210" t="s">
        <v>966</v>
      </c>
      <c r="F16" s="210" t="s">
        <v>976</v>
      </c>
    </row>
    <row r="17" spans="1:6" x14ac:dyDescent="0.25">
      <c r="A17" s="210" t="s">
        <v>82</v>
      </c>
      <c r="B17" s="210" t="s">
        <v>977</v>
      </c>
      <c r="C17" s="210" t="s">
        <v>978</v>
      </c>
      <c r="D17" s="210" t="s">
        <v>827</v>
      </c>
      <c r="E17" s="210" t="s">
        <v>966</v>
      </c>
      <c r="F17" s="210" t="s">
        <v>979</v>
      </c>
    </row>
    <row r="18" spans="1:6" x14ac:dyDescent="0.25">
      <c r="A18" s="210" t="s">
        <v>302</v>
      </c>
      <c r="B18" s="210" t="s">
        <v>980</v>
      </c>
      <c r="C18" s="210" t="s">
        <v>882</v>
      </c>
      <c r="D18" s="210" t="s">
        <v>829</v>
      </c>
      <c r="E18" s="210" t="s">
        <v>966</v>
      </c>
      <c r="F18" s="210" t="s">
        <v>981</v>
      </c>
    </row>
    <row r="19" spans="1:6" x14ac:dyDescent="0.25">
      <c r="A19" s="210" t="s">
        <v>87</v>
      </c>
      <c r="B19" s="210" t="s">
        <v>982</v>
      </c>
      <c r="C19" s="210" t="s">
        <v>983</v>
      </c>
      <c r="D19" s="230" t="s">
        <v>830</v>
      </c>
      <c r="E19" s="210" t="s">
        <v>940</v>
      </c>
      <c r="F19" s="210" t="s">
        <v>984</v>
      </c>
    </row>
    <row r="20" spans="1:6" x14ac:dyDescent="0.25">
      <c r="A20" s="210" t="s">
        <v>309</v>
      </c>
      <c r="B20" s="210" t="s">
        <v>985</v>
      </c>
      <c r="C20" s="230" t="s">
        <v>986</v>
      </c>
      <c r="D20" s="210" t="s">
        <v>836</v>
      </c>
      <c r="E20" s="210" t="s">
        <v>969</v>
      </c>
      <c r="F20" s="210" t="s">
        <v>987</v>
      </c>
    </row>
    <row r="21" spans="1:6" x14ac:dyDescent="0.25">
      <c r="A21" s="210" t="s">
        <v>988</v>
      </c>
      <c r="B21" s="210" t="s">
        <v>989</v>
      </c>
      <c r="C21" s="230" t="s">
        <v>990</v>
      </c>
      <c r="D21" s="230" t="s">
        <v>991</v>
      </c>
      <c r="E21" s="210" t="s">
        <v>950</v>
      </c>
      <c r="F21" s="210" t="s">
        <v>992</v>
      </c>
    </row>
    <row r="22" spans="1:6" x14ac:dyDescent="0.25">
      <c r="A22" s="210" t="s">
        <v>988</v>
      </c>
      <c r="B22" s="210" t="s">
        <v>960</v>
      </c>
      <c r="C22" s="230" t="s">
        <v>993</v>
      </c>
      <c r="D22" s="230" t="s">
        <v>994</v>
      </c>
      <c r="E22" s="210" t="s">
        <v>950</v>
      </c>
      <c r="F22" s="210" t="s">
        <v>992</v>
      </c>
    </row>
    <row r="23" spans="1:6" x14ac:dyDescent="0.25">
      <c r="A23" s="210" t="s">
        <v>115</v>
      </c>
      <c r="B23" s="210" t="s">
        <v>982</v>
      </c>
      <c r="C23" s="210" t="s">
        <v>995</v>
      </c>
      <c r="D23" s="230" t="s">
        <v>847</v>
      </c>
      <c r="E23" s="210" t="s">
        <v>966</v>
      </c>
      <c r="F23" s="210" t="s">
        <v>984</v>
      </c>
    </row>
    <row r="24" spans="1:6" x14ac:dyDescent="0.25">
      <c r="A24" s="210" t="s">
        <v>123</v>
      </c>
      <c r="B24" s="210" t="s">
        <v>996</v>
      </c>
      <c r="C24" s="210" t="s">
        <v>997</v>
      </c>
      <c r="D24" s="210" t="s">
        <v>998</v>
      </c>
      <c r="E24" s="210" t="s">
        <v>934</v>
      </c>
      <c r="F24" s="210" t="s">
        <v>999</v>
      </c>
    </row>
    <row r="25" spans="1:6" x14ac:dyDescent="0.25">
      <c r="A25" s="210" t="s">
        <v>123</v>
      </c>
      <c r="B25" s="210" t="s">
        <v>1000</v>
      </c>
      <c r="C25" s="210" t="s">
        <v>998</v>
      </c>
      <c r="D25" s="210" t="s">
        <v>997</v>
      </c>
      <c r="E25" s="210" t="s">
        <v>1001</v>
      </c>
      <c r="F25" s="210" t="s">
        <v>1002</v>
      </c>
    </row>
    <row r="26" spans="1:6" x14ac:dyDescent="0.25">
      <c r="A26" s="210" t="s">
        <v>123</v>
      </c>
      <c r="B26" s="210" t="s">
        <v>1003</v>
      </c>
      <c r="C26" s="210" t="s">
        <v>997</v>
      </c>
      <c r="D26" s="230" t="s">
        <v>1004</v>
      </c>
      <c r="E26" s="230" t="s">
        <v>934</v>
      </c>
      <c r="F26" s="210" t="s">
        <v>1005</v>
      </c>
    </row>
    <row r="27" spans="1:6" x14ac:dyDescent="0.25">
      <c r="A27" s="210" t="s">
        <v>123</v>
      </c>
      <c r="B27" s="210" t="s">
        <v>1006</v>
      </c>
      <c r="C27" s="230" t="s">
        <v>1004</v>
      </c>
      <c r="D27" s="230" t="s">
        <v>1007</v>
      </c>
      <c r="E27" s="210" t="s">
        <v>950</v>
      </c>
      <c r="F27" s="210" t="s">
        <v>1008</v>
      </c>
    </row>
    <row r="28" spans="1:6" x14ac:dyDescent="0.25">
      <c r="A28" s="210" t="s">
        <v>123</v>
      </c>
      <c r="B28" s="210" t="s">
        <v>1009</v>
      </c>
      <c r="C28" s="230" t="s">
        <v>1010</v>
      </c>
      <c r="D28" s="230" t="s">
        <v>1010</v>
      </c>
      <c r="E28" s="210" t="s">
        <v>950</v>
      </c>
      <c r="F28" s="210" t="s">
        <v>1011</v>
      </c>
    </row>
    <row r="29" spans="1:6" x14ac:dyDescent="0.25">
      <c r="A29" s="210" t="s">
        <v>123</v>
      </c>
      <c r="B29" s="210" t="s">
        <v>1012</v>
      </c>
      <c r="C29" s="230" t="s">
        <v>1007</v>
      </c>
      <c r="D29" s="230" t="s">
        <v>1013</v>
      </c>
      <c r="E29" s="210" t="s">
        <v>940</v>
      </c>
      <c r="F29" s="210" t="s">
        <v>1014</v>
      </c>
    </row>
    <row r="30" spans="1:6" x14ac:dyDescent="0.25">
      <c r="A30" s="210" t="s">
        <v>123</v>
      </c>
      <c r="B30" s="210" t="s">
        <v>1015</v>
      </c>
      <c r="C30" s="230" t="s">
        <v>1013</v>
      </c>
      <c r="D30" s="230" t="s">
        <v>850</v>
      </c>
      <c r="E30" s="210" t="s">
        <v>950</v>
      </c>
      <c r="F30" s="210" t="s">
        <v>1016</v>
      </c>
    </row>
    <row r="31" spans="1:6" x14ac:dyDescent="0.25">
      <c r="A31" s="210" t="s">
        <v>702</v>
      </c>
      <c r="B31" s="210" t="s">
        <v>1017</v>
      </c>
      <c r="C31" s="210" t="s">
        <v>1018</v>
      </c>
      <c r="D31" s="210" t="s">
        <v>860</v>
      </c>
      <c r="E31" s="210" t="s">
        <v>950</v>
      </c>
      <c r="F31" s="210" t="s">
        <v>1011</v>
      </c>
    </row>
    <row r="32" spans="1:6" x14ac:dyDescent="0.25">
      <c r="A32" s="210" t="s">
        <v>702</v>
      </c>
      <c r="B32" s="210" t="s">
        <v>1019</v>
      </c>
      <c r="C32" s="210" t="s">
        <v>860</v>
      </c>
      <c r="D32" s="210" t="s">
        <v>933</v>
      </c>
      <c r="E32" s="210" t="s">
        <v>1020</v>
      </c>
      <c r="F32" s="210" t="s">
        <v>1021</v>
      </c>
    </row>
    <row r="33" spans="1:6" x14ac:dyDescent="0.25">
      <c r="A33" s="210" t="s">
        <v>721</v>
      </c>
      <c r="B33" s="210" t="s">
        <v>1022</v>
      </c>
      <c r="C33" s="230" t="s">
        <v>864</v>
      </c>
      <c r="D33" s="230" t="s">
        <v>933</v>
      </c>
      <c r="E33" s="230" t="s">
        <v>1023</v>
      </c>
      <c r="F33" s="210" t="s">
        <v>1024</v>
      </c>
    </row>
    <row r="34" spans="1:6" x14ac:dyDescent="0.25">
      <c r="A34" s="210" t="s">
        <v>721</v>
      </c>
      <c r="B34" s="210" t="s">
        <v>1025</v>
      </c>
      <c r="C34" s="230" t="s">
        <v>866</v>
      </c>
      <c r="D34" s="230" t="s">
        <v>1026</v>
      </c>
      <c r="E34" s="230" t="s">
        <v>1020</v>
      </c>
      <c r="F34" s="210" t="s">
        <v>1027</v>
      </c>
    </row>
    <row r="35" spans="1:6" x14ac:dyDescent="0.25">
      <c r="A35" s="210" t="s">
        <v>1028</v>
      </c>
      <c r="B35" s="210" t="s">
        <v>266</v>
      </c>
      <c r="C35" s="210" t="s">
        <v>1029</v>
      </c>
      <c r="D35" s="210" t="s">
        <v>846</v>
      </c>
      <c r="E35" s="210" t="s">
        <v>940</v>
      </c>
      <c r="F35" s="210" t="s">
        <v>1030</v>
      </c>
    </row>
    <row r="36" spans="1:6" x14ac:dyDescent="0.25">
      <c r="A36" s="210" t="s">
        <v>187</v>
      </c>
      <c r="B36" s="210" t="s">
        <v>1031</v>
      </c>
      <c r="C36" s="210" t="s">
        <v>1032</v>
      </c>
      <c r="D36" s="230" t="s">
        <v>876</v>
      </c>
      <c r="E36" s="210" t="s">
        <v>966</v>
      </c>
      <c r="F36" s="210" t="s">
        <v>1033</v>
      </c>
    </row>
    <row r="37" spans="1:6" x14ac:dyDescent="0.25">
      <c r="A37" s="210" t="s">
        <v>203</v>
      </c>
      <c r="B37" s="210" t="s">
        <v>1034</v>
      </c>
      <c r="C37" s="210" t="s">
        <v>1035</v>
      </c>
      <c r="D37" s="210" t="s">
        <v>1036</v>
      </c>
      <c r="E37" s="210" t="s">
        <v>1037</v>
      </c>
      <c r="F37" s="210" t="s">
        <v>1038</v>
      </c>
    </row>
    <row r="38" spans="1:6" x14ac:dyDescent="0.25">
      <c r="A38" s="210" t="s">
        <v>203</v>
      </c>
      <c r="B38" s="210" t="s">
        <v>1039</v>
      </c>
      <c r="C38" s="210" t="s">
        <v>1036</v>
      </c>
      <c r="D38" s="210" t="s">
        <v>891</v>
      </c>
      <c r="E38" s="210" t="s">
        <v>966</v>
      </c>
      <c r="F38" s="210" t="s">
        <v>1040</v>
      </c>
    </row>
    <row r="39" spans="1:6" x14ac:dyDescent="0.25">
      <c r="A39" s="210" t="s">
        <v>209</v>
      </c>
      <c r="B39" s="210" t="s">
        <v>956</v>
      </c>
      <c r="C39" s="210" t="s">
        <v>1041</v>
      </c>
      <c r="D39" s="210" t="s">
        <v>1042</v>
      </c>
      <c r="E39" s="210" t="s">
        <v>1043</v>
      </c>
      <c r="F39" s="210" t="s">
        <v>1044</v>
      </c>
    </row>
    <row r="40" spans="1:6" x14ac:dyDescent="0.25">
      <c r="A40" s="210" t="s">
        <v>209</v>
      </c>
      <c r="B40" s="210" t="s">
        <v>1045</v>
      </c>
      <c r="C40" s="210" t="s">
        <v>1042</v>
      </c>
      <c r="D40" s="210" t="s">
        <v>896</v>
      </c>
      <c r="E40" s="210" t="s">
        <v>950</v>
      </c>
      <c r="F40" s="210" t="s">
        <v>1046</v>
      </c>
    </row>
    <row r="41" spans="1:6" x14ac:dyDescent="0.25">
      <c r="A41" s="210" t="s">
        <v>1047</v>
      </c>
      <c r="B41" s="210" t="s">
        <v>216</v>
      </c>
      <c r="C41" s="210" t="s">
        <v>897</v>
      </c>
      <c r="D41" s="210" t="s">
        <v>933</v>
      </c>
      <c r="E41" s="210" t="s">
        <v>934</v>
      </c>
      <c r="F41" s="210" t="s">
        <v>1048</v>
      </c>
    </row>
    <row r="42" spans="1:6" x14ac:dyDescent="0.25">
      <c r="A42" s="210" t="s">
        <v>1049</v>
      </c>
      <c r="B42" s="210" t="s">
        <v>1050</v>
      </c>
      <c r="C42" s="210" t="s">
        <v>1051</v>
      </c>
      <c r="D42" s="210" t="s">
        <v>1052</v>
      </c>
      <c r="E42" s="210" t="s">
        <v>950</v>
      </c>
      <c r="F42" s="210" t="s">
        <v>1053</v>
      </c>
    </row>
    <row r="43" spans="1:6" x14ac:dyDescent="0.25">
      <c r="A43" s="210" t="s">
        <v>1049</v>
      </c>
      <c r="B43" s="210" t="s">
        <v>956</v>
      </c>
      <c r="C43" s="210" t="s">
        <v>1052</v>
      </c>
      <c r="D43" s="230" t="s">
        <v>845</v>
      </c>
      <c r="E43" s="210" t="s">
        <v>1043</v>
      </c>
      <c r="F43" s="210" t="s">
        <v>1054</v>
      </c>
    </row>
    <row r="44" spans="1:6" x14ac:dyDescent="0.25">
      <c r="A44" s="210" t="s">
        <v>233</v>
      </c>
      <c r="B44" s="210" t="s">
        <v>1055</v>
      </c>
      <c r="C44" s="210" t="s">
        <v>1056</v>
      </c>
      <c r="D44" s="210" t="s">
        <v>903</v>
      </c>
      <c r="E44" s="210" t="s">
        <v>966</v>
      </c>
      <c r="F44" s="210" t="s">
        <v>1057</v>
      </c>
    </row>
    <row r="45" spans="1:6" x14ac:dyDescent="0.25">
      <c r="A45" s="210" t="s">
        <v>1058</v>
      </c>
      <c r="B45" s="210" t="s">
        <v>1059</v>
      </c>
      <c r="C45" s="210" t="s">
        <v>904</v>
      </c>
      <c r="D45" s="210" t="s">
        <v>933</v>
      </c>
      <c r="E45" s="210" t="s">
        <v>1060</v>
      </c>
      <c r="F45" s="210" t="s">
        <v>1061</v>
      </c>
    </row>
    <row r="46" spans="1:6" x14ac:dyDescent="0.25">
      <c r="A46" s="210" t="s">
        <v>694</v>
      </c>
      <c r="B46" s="210" t="s">
        <v>1050</v>
      </c>
      <c r="C46" s="210" t="s">
        <v>1062</v>
      </c>
      <c r="D46" s="230" t="s">
        <v>908</v>
      </c>
      <c r="E46" s="210" t="s">
        <v>950</v>
      </c>
      <c r="F46" s="210" t="s">
        <v>1063</v>
      </c>
    </row>
    <row r="47" spans="1:6" x14ac:dyDescent="0.25">
      <c r="A47" s="210" t="s">
        <v>268</v>
      </c>
      <c r="B47" s="210" t="s">
        <v>1064</v>
      </c>
      <c r="C47" s="210" t="s">
        <v>1065</v>
      </c>
      <c r="D47" s="210" t="s">
        <v>917</v>
      </c>
      <c r="E47" s="210" t="s">
        <v>940</v>
      </c>
      <c r="F47" s="210" t="s">
        <v>1066</v>
      </c>
    </row>
    <row r="49" spans="1:1" x14ac:dyDescent="0.25">
      <c r="A49" s="207" t="s">
        <v>31</v>
      </c>
    </row>
    <row r="50" spans="1:1" x14ac:dyDescent="0.25">
      <c r="A50" s="209" t="s">
        <v>1067</v>
      </c>
    </row>
    <row r="51" spans="1:1" x14ac:dyDescent="0.25">
      <c r="A51" s="209" t="s">
        <v>1068</v>
      </c>
    </row>
    <row r="52" spans="1:1" x14ac:dyDescent="0.25">
      <c r="A52" s="209" t="s">
        <v>1069</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73"/>
  <sheetViews>
    <sheetView workbookViewId="0">
      <pane xSplit="6" ySplit="12" topLeftCell="G13" activePane="bottomRight" state="frozen"/>
      <selection pane="topRight" activeCell="E1" sqref="E1"/>
      <selection pane="bottomLeft" activeCell="A13" sqref="A13"/>
      <selection pane="bottomRight" activeCell="A2" sqref="A2"/>
    </sheetView>
  </sheetViews>
  <sheetFormatPr defaultColWidth="4.625" defaultRowHeight="15.75" x14ac:dyDescent="0.25"/>
  <cols>
    <col min="1" max="1" width="20.5" style="212" customWidth="1"/>
    <col min="2" max="4" width="4.625" style="212" customWidth="1"/>
    <col min="5" max="5" width="8.375" style="213" customWidth="1"/>
    <col min="6" max="6" width="7.625" style="213" customWidth="1"/>
    <col min="7" max="90" width="6.375" style="214" bestFit="1" customWidth="1"/>
    <col min="91" max="16384" width="4.625" style="214"/>
  </cols>
  <sheetData>
    <row r="1" spans="1:90" ht="18.75" x14ac:dyDescent="0.3">
      <c r="A1" s="228" t="s">
        <v>1070</v>
      </c>
    </row>
    <row r="2" spans="1:90" x14ac:dyDescent="0.25">
      <c r="A2" s="238" t="s">
        <v>1071</v>
      </c>
    </row>
    <row r="3" spans="1:90" x14ac:dyDescent="0.25">
      <c r="A3" s="212" t="s">
        <v>1072</v>
      </c>
    </row>
    <row r="4" spans="1:90" x14ac:dyDescent="0.25">
      <c r="A4" s="212" t="s">
        <v>1073</v>
      </c>
    </row>
    <row r="5" spans="1:90" x14ac:dyDescent="0.25">
      <c r="A5" s="215" t="s">
        <v>1074</v>
      </c>
    </row>
    <row r="6" spans="1:90" x14ac:dyDescent="0.25">
      <c r="A6" s="215" t="s">
        <v>1075</v>
      </c>
    </row>
    <row r="7" spans="1:90" x14ac:dyDescent="0.25">
      <c r="A7" s="215" t="s">
        <v>1076</v>
      </c>
    </row>
    <row r="8" spans="1:90" x14ac:dyDescent="0.25">
      <c r="A8" s="215" t="s">
        <v>1077</v>
      </c>
    </row>
    <row r="9" spans="1:90" x14ac:dyDescent="0.25">
      <c r="A9" s="212" t="s">
        <v>1078</v>
      </c>
    </row>
    <row r="10" spans="1:90" x14ac:dyDescent="0.25">
      <c r="A10" s="216" t="s">
        <v>1079</v>
      </c>
    </row>
    <row r="11" spans="1:90" x14ac:dyDescent="0.25">
      <c r="A11" s="212" t="s">
        <v>1080</v>
      </c>
    </row>
    <row r="12" spans="1:90" s="218" customFormat="1" x14ac:dyDescent="0.25">
      <c r="A12" s="211" t="s">
        <v>679</v>
      </c>
      <c r="B12" s="211" t="s">
        <v>1081</v>
      </c>
      <c r="C12" s="211" t="s">
        <v>1082</v>
      </c>
      <c r="D12" s="211" t="s">
        <v>1083</v>
      </c>
      <c r="E12" s="217" t="s">
        <v>1084</v>
      </c>
      <c r="F12" s="217" t="s">
        <v>1085</v>
      </c>
      <c r="G12" s="218">
        <v>1931</v>
      </c>
      <c r="H12" s="218">
        <v>1932</v>
      </c>
      <c r="I12" s="218">
        <v>1933</v>
      </c>
      <c r="J12" s="218">
        <v>1934</v>
      </c>
      <c r="K12" s="218">
        <v>1935</v>
      </c>
      <c r="L12" s="218">
        <v>1936</v>
      </c>
      <c r="M12" s="218">
        <v>1937</v>
      </c>
      <c r="N12" s="218">
        <v>1938</v>
      </c>
      <c r="O12" s="218">
        <v>1939</v>
      </c>
      <c r="P12" s="218">
        <v>1940</v>
      </c>
      <c r="Q12" s="218">
        <v>1941</v>
      </c>
      <c r="R12" s="218">
        <v>1942</v>
      </c>
      <c r="S12" s="218">
        <v>1943</v>
      </c>
      <c r="T12" s="218">
        <v>1944</v>
      </c>
      <c r="U12" s="218">
        <v>1945</v>
      </c>
      <c r="V12" s="218">
        <v>1946</v>
      </c>
      <c r="W12" s="218">
        <v>1947</v>
      </c>
      <c r="X12" s="218">
        <v>1948</v>
      </c>
      <c r="Y12" s="218">
        <v>1949</v>
      </c>
      <c r="Z12" s="218">
        <v>1950</v>
      </c>
      <c r="AA12" s="218">
        <v>1951</v>
      </c>
      <c r="AB12" s="218">
        <v>1952</v>
      </c>
      <c r="AC12" s="218">
        <v>1953</v>
      </c>
      <c r="AD12" s="218">
        <v>1954</v>
      </c>
      <c r="AE12" s="218">
        <v>1955</v>
      </c>
      <c r="AF12" s="218">
        <v>1956</v>
      </c>
      <c r="AG12" s="218">
        <v>1957</v>
      </c>
      <c r="AH12" s="218">
        <v>1958</v>
      </c>
      <c r="AI12" s="218">
        <v>1959</v>
      </c>
      <c r="AJ12" s="218">
        <v>1960</v>
      </c>
      <c r="AK12" s="218">
        <v>1961</v>
      </c>
      <c r="AL12" s="218">
        <v>1962</v>
      </c>
      <c r="AM12" s="218">
        <v>1963</v>
      </c>
      <c r="AN12" s="218">
        <v>1964</v>
      </c>
      <c r="AO12" s="218">
        <v>1965</v>
      </c>
      <c r="AP12" s="219">
        <v>1966</v>
      </c>
      <c r="AQ12" s="218">
        <v>1967</v>
      </c>
      <c r="AR12" s="218">
        <v>1968</v>
      </c>
      <c r="AS12" s="218">
        <v>1969</v>
      </c>
      <c r="AT12" s="218">
        <v>1970</v>
      </c>
      <c r="AU12" s="218">
        <v>1971</v>
      </c>
      <c r="AV12" s="218">
        <v>1972</v>
      </c>
      <c r="AW12" s="218">
        <v>1973</v>
      </c>
      <c r="AX12" s="218">
        <v>1974</v>
      </c>
      <c r="AY12" s="218">
        <v>1975</v>
      </c>
      <c r="AZ12" s="220">
        <v>1976</v>
      </c>
      <c r="BA12" s="220">
        <v>1977</v>
      </c>
      <c r="BB12" s="220">
        <v>1978</v>
      </c>
      <c r="BC12" s="220">
        <v>1979</v>
      </c>
      <c r="BD12" s="220">
        <v>1980</v>
      </c>
      <c r="BE12" s="220">
        <v>1981</v>
      </c>
      <c r="BF12" s="220">
        <v>1982</v>
      </c>
      <c r="BG12" s="220">
        <v>1983</v>
      </c>
      <c r="BH12" s="220">
        <v>1984</v>
      </c>
      <c r="BI12" s="220">
        <v>1985</v>
      </c>
      <c r="BJ12" s="220">
        <v>1986</v>
      </c>
      <c r="BK12" s="220">
        <v>1987</v>
      </c>
      <c r="BL12" s="220">
        <v>1988</v>
      </c>
      <c r="BM12" s="220">
        <v>1989</v>
      </c>
      <c r="BN12" s="220">
        <v>1990</v>
      </c>
      <c r="BO12" s="220">
        <v>1991</v>
      </c>
      <c r="BP12" s="220">
        <v>1992</v>
      </c>
      <c r="BQ12" s="220">
        <v>1993</v>
      </c>
      <c r="BR12" s="220">
        <v>1994</v>
      </c>
      <c r="BS12" s="220">
        <v>1995</v>
      </c>
      <c r="BT12" s="221">
        <v>1996</v>
      </c>
      <c r="BU12" s="220">
        <v>1997</v>
      </c>
      <c r="BV12" s="220">
        <v>1998</v>
      </c>
      <c r="BW12" s="220">
        <v>1999</v>
      </c>
      <c r="BX12" s="220">
        <v>2000</v>
      </c>
      <c r="BY12" s="220">
        <v>2001</v>
      </c>
      <c r="BZ12" s="220">
        <v>2002</v>
      </c>
      <c r="CA12" s="220">
        <v>2003</v>
      </c>
      <c r="CB12" s="220">
        <v>2004</v>
      </c>
      <c r="CC12" s="220">
        <v>2005</v>
      </c>
      <c r="CD12" s="220">
        <v>2006</v>
      </c>
      <c r="CE12" s="220">
        <v>2007</v>
      </c>
      <c r="CF12" s="220">
        <v>2008</v>
      </c>
      <c r="CG12" s="220">
        <v>2009</v>
      </c>
      <c r="CH12" s="220">
        <v>2010</v>
      </c>
      <c r="CI12" s="220">
        <v>2011</v>
      </c>
      <c r="CJ12" s="220">
        <v>2012</v>
      </c>
      <c r="CK12" s="220">
        <v>2013</v>
      </c>
      <c r="CL12" s="220">
        <v>2014</v>
      </c>
    </row>
    <row r="13" spans="1:90" x14ac:dyDescent="0.25">
      <c r="A13" s="212" t="s">
        <v>615</v>
      </c>
      <c r="B13" s="212">
        <v>1982</v>
      </c>
      <c r="C13" s="222">
        <v>1981</v>
      </c>
      <c r="D13" s="222">
        <v>1983</v>
      </c>
      <c r="E13" s="222" t="s">
        <v>1086</v>
      </c>
      <c r="F13" s="222" t="s">
        <v>1086</v>
      </c>
      <c r="G13" s="223">
        <v>4</v>
      </c>
      <c r="H13" s="223">
        <v>4</v>
      </c>
      <c r="I13" s="223">
        <v>4</v>
      </c>
      <c r="J13" s="223">
        <v>4</v>
      </c>
      <c r="K13" s="223">
        <v>4</v>
      </c>
      <c r="L13" s="223">
        <v>4</v>
      </c>
      <c r="M13" s="223">
        <v>4</v>
      </c>
      <c r="N13" s="223">
        <v>4</v>
      </c>
      <c r="O13" s="223">
        <v>2</v>
      </c>
      <c r="P13" s="223">
        <v>2</v>
      </c>
      <c r="Q13" s="223">
        <v>2</v>
      </c>
      <c r="R13" s="223">
        <v>2</v>
      </c>
      <c r="S13" s="223">
        <v>2</v>
      </c>
      <c r="T13" s="223">
        <v>2</v>
      </c>
      <c r="U13" s="223">
        <v>2</v>
      </c>
      <c r="V13" s="223">
        <v>2</v>
      </c>
      <c r="W13" s="223">
        <v>2</v>
      </c>
      <c r="X13" s="223">
        <v>2</v>
      </c>
      <c r="Y13" s="223">
        <v>2</v>
      </c>
      <c r="Z13" s="223">
        <v>2</v>
      </c>
      <c r="AA13" s="223">
        <v>2</v>
      </c>
      <c r="AB13" s="223">
        <v>2</v>
      </c>
      <c r="AC13" s="223">
        <v>2</v>
      </c>
      <c r="AD13" s="223">
        <v>2</v>
      </c>
      <c r="AE13" s="223">
        <v>2</v>
      </c>
      <c r="AF13" s="223">
        <v>2</v>
      </c>
      <c r="AG13" s="223">
        <v>2</v>
      </c>
      <c r="AH13" s="223">
        <v>2</v>
      </c>
      <c r="AI13" s="223">
        <v>2</v>
      </c>
      <c r="AJ13" s="223">
        <v>2</v>
      </c>
      <c r="AK13" s="223">
        <v>2</v>
      </c>
      <c r="AL13" s="223">
        <v>2</v>
      </c>
      <c r="AM13" s="223">
        <v>2</v>
      </c>
      <c r="AN13" s="223">
        <v>2</v>
      </c>
      <c r="AO13" s="223">
        <v>2</v>
      </c>
      <c r="AP13" s="223">
        <v>2</v>
      </c>
      <c r="AQ13" s="223">
        <v>2</v>
      </c>
      <c r="AR13" s="223">
        <v>2</v>
      </c>
      <c r="AS13" s="223">
        <v>2</v>
      </c>
      <c r="AT13" s="223">
        <v>2</v>
      </c>
      <c r="AU13" s="223">
        <v>3</v>
      </c>
      <c r="AV13" s="223" t="s">
        <v>1087</v>
      </c>
      <c r="AW13" s="223" t="s">
        <v>1087</v>
      </c>
      <c r="AX13" s="223" t="s">
        <v>1087</v>
      </c>
      <c r="AY13" s="223" t="s">
        <v>1087</v>
      </c>
      <c r="AZ13" s="223" t="s">
        <v>1087</v>
      </c>
      <c r="BA13" s="223" t="s">
        <v>1087</v>
      </c>
      <c r="BB13" s="223" t="s">
        <v>1087</v>
      </c>
      <c r="BC13" s="223" t="s">
        <v>1087</v>
      </c>
      <c r="BD13" s="223" t="s">
        <v>1087</v>
      </c>
      <c r="BE13" s="224">
        <v>4</v>
      </c>
      <c r="BF13" s="224">
        <v>4</v>
      </c>
      <c r="BG13" s="224">
        <v>4</v>
      </c>
      <c r="BH13" s="224">
        <v>4</v>
      </c>
      <c r="BI13" s="224">
        <v>4</v>
      </c>
      <c r="BJ13" s="224">
        <v>4</v>
      </c>
      <c r="BK13" s="224">
        <v>4</v>
      </c>
      <c r="BL13" s="224">
        <v>4</v>
      </c>
      <c r="BM13" s="224">
        <v>4</v>
      </c>
      <c r="BN13" s="224">
        <v>4</v>
      </c>
      <c r="BO13" s="224">
        <v>4</v>
      </c>
      <c r="BP13" s="224">
        <v>4</v>
      </c>
      <c r="BQ13" s="224">
        <v>4</v>
      </c>
      <c r="BR13" s="224">
        <v>4</v>
      </c>
      <c r="BS13" s="224">
        <v>4</v>
      </c>
      <c r="BT13" s="214">
        <v>4</v>
      </c>
      <c r="BU13" s="214">
        <v>4</v>
      </c>
      <c r="BV13" s="214">
        <v>4</v>
      </c>
      <c r="BW13" s="214">
        <v>4</v>
      </c>
      <c r="BX13" s="214">
        <v>4</v>
      </c>
      <c r="BY13" s="214">
        <v>4</v>
      </c>
      <c r="BZ13" s="214">
        <v>4</v>
      </c>
      <c r="CA13" s="214">
        <v>4</v>
      </c>
      <c r="CB13" s="214">
        <v>4</v>
      </c>
      <c r="CC13" s="214">
        <v>4</v>
      </c>
      <c r="CD13" s="214">
        <v>4</v>
      </c>
      <c r="CE13" s="214">
        <v>4</v>
      </c>
      <c r="CF13" s="214">
        <v>4</v>
      </c>
      <c r="CG13" s="214">
        <v>4</v>
      </c>
      <c r="CH13" s="214">
        <v>4</v>
      </c>
      <c r="CI13" s="214">
        <v>4</v>
      </c>
      <c r="CJ13" s="214">
        <v>4</v>
      </c>
      <c r="CK13" s="214">
        <v>4</v>
      </c>
      <c r="CL13" s="224">
        <v>4</v>
      </c>
    </row>
    <row r="14" spans="1:90" x14ac:dyDescent="0.25">
      <c r="A14" s="212" t="s">
        <v>682</v>
      </c>
      <c r="B14" s="212">
        <v>1956</v>
      </c>
      <c r="C14" s="222">
        <v>1953</v>
      </c>
      <c r="D14" s="222">
        <v>1968</v>
      </c>
      <c r="E14" s="222" t="s">
        <v>1088</v>
      </c>
      <c r="F14" s="222" t="s">
        <v>1089</v>
      </c>
      <c r="G14" s="225" t="s">
        <v>1090</v>
      </c>
      <c r="H14" s="225" t="s">
        <v>1090</v>
      </c>
      <c r="I14" s="225" t="s">
        <v>1090</v>
      </c>
      <c r="J14" s="225" t="s">
        <v>1090</v>
      </c>
      <c r="K14" s="225">
        <v>3</v>
      </c>
      <c r="L14" s="225">
        <v>3</v>
      </c>
      <c r="M14" s="225">
        <v>3</v>
      </c>
      <c r="N14" s="225">
        <v>3</v>
      </c>
      <c r="O14" s="225">
        <v>3</v>
      </c>
      <c r="P14" s="225">
        <v>3</v>
      </c>
      <c r="Q14" s="225">
        <v>3</v>
      </c>
      <c r="R14" s="225">
        <v>3</v>
      </c>
      <c r="S14" s="225">
        <v>3</v>
      </c>
      <c r="T14" s="223">
        <v>3</v>
      </c>
      <c r="U14" s="223">
        <v>3</v>
      </c>
      <c r="V14" s="223">
        <v>1</v>
      </c>
      <c r="W14" s="223">
        <v>1</v>
      </c>
      <c r="X14" s="223">
        <v>1</v>
      </c>
      <c r="Y14" s="223">
        <v>1</v>
      </c>
      <c r="Z14" s="223">
        <v>1</v>
      </c>
      <c r="AA14" s="223">
        <v>1</v>
      </c>
      <c r="AB14" s="223">
        <v>1</v>
      </c>
      <c r="AC14" s="225">
        <v>1</v>
      </c>
      <c r="AD14" s="225">
        <v>1</v>
      </c>
      <c r="AE14" s="225">
        <v>1</v>
      </c>
      <c r="AF14" s="224">
        <v>1</v>
      </c>
      <c r="AG14" s="224">
        <v>1</v>
      </c>
      <c r="AH14" s="224">
        <v>1</v>
      </c>
      <c r="AI14" s="225">
        <v>4</v>
      </c>
      <c r="AJ14" s="225">
        <v>4</v>
      </c>
      <c r="AK14" s="225">
        <v>4</v>
      </c>
      <c r="AL14" s="225">
        <v>4</v>
      </c>
      <c r="AM14" s="225">
        <v>4</v>
      </c>
      <c r="AN14" s="224">
        <v>1</v>
      </c>
      <c r="AO14" s="224">
        <v>1</v>
      </c>
      <c r="AP14" s="224">
        <v>1</v>
      </c>
      <c r="AQ14" s="224">
        <v>3</v>
      </c>
      <c r="AR14" s="224">
        <v>4</v>
      </c>
      <c r="AS14" s="224">
        <v>4</v>
      </c>
      <c r="AT14" s="224">
        <v>3</v>
      </c>
      <c r="AU14" s="224">
        <v>1</v>
      </c>
      <c r="AV14" s="224">
        <v>1</v>
      </c>
      <c r="AW14" s="224">
        <v>1</v>
      </c>
      <c r="AX14" s="224">
        <v>1</v>
      </c>
      <c r="AY14" s="224">
        <v>4</v>
      </c>
      <c r="AZ14" s="224">
        <v>1</v>
      </c>
      <c r="BA14" s="224">
        <v>3</v>
      </c>
      <c r="BB14" s="224">
        <v>3</v>
      </c>
      <c r="BC14" s="224">
        <v>3</v>
      </c>
      <c r="BD14" s="224">
        <v>3</v>
      </c>
      <c r="BE14" s="224">
        <v>3</v>
      </c>
      <c r="BF14" s="224">
        <v>1</v>
      </c>
      <c r="BG14" s="224">
        <v>1</v>
      </c>
      <c r="BH14" s="224">
        <v>1</v>
      </c>
      <c r="BI14" s="224">
        <v>1</v>
      </c>
      <c r="BJ14" s="224">
        <v>1</v>
      </c>
      <c r="BK14" s="224">
        <v>1</v>
      </c>
      <c r="BL14" s="224">
        <v>1</v>
      </c>
      <c r="BM14" s="224">
        <v>1</v>
      </c>
      <c r="BN14" s="224">
        <v>1</v>
      </c>
      <c r="BO14" s="224">
        <v>1</v>
      </c>
      <c r="BP14" s="224">
        <v>1</v>
      </c>
      <c r="BQ14" s="224">
        <v>4</v>
      </c>
      <c r="BR14" s="224">
        <v>4</v>
      </c>
      <c r="BS14" s="224">
        <v>4</v>
      </c>
      <c r="BT14" s="214">
        <v>4</v>
      </c>
      <c r="BU14" s="214">
        <v>4</v>
      </c>
      <c r="BV14" s="214">
        <v>4</v>
      </c>
      <c r="BW14" s="214">
        <v>4</v>
      </c>
      <c r="BX14" s="214">
        <v>4</v>
      </c>
      <c r="BY14" s="224">
        <v>1</v>
      </c>
      <c r="BZ14" s="224">
        <v>1</v>
      </c>
      <c r="CA14" s="225">
        <v>3</v>
      </c>
      <c r="CB14" s="225">
        <v>3</v>
      </c>
      <c r="CC14" s="225">
        <v>3</v>
      </c>
      <c r="CD14" s="225">
        <v>3</v>
      </c>
      <c r="CE14" s="225">
        <v>3</v>
      </c>
      <c r="CF14" s="225">
        <v>3</v>
      </c>
      <c r="CG14" s="225">
        <v>3</v>
      </c>
      <c r="CH14" s="225">
        <v>3</v>
      </c>
      <c r="CI14" s="225">
        <v>1</v>
      </c>
      <c r="CJ14" s="225">
        <v>1</v>
      </c>
      <c r="CK14" s="225">
        <v>1</v>
      </c>
      <c r="CL14" s="225">
        <v>1</v>
      </c>
    </row>
    <row r="15" spans="1:90" x14ac:dyDescent="0.25">
      <c r="A15" s="212" t="s">
        <v>63</v>
      </c>
      <c r="B15" s="212">
        <v>1973</v>
      </c>
      <c r="C15" s="222"/>
      <c r="D15" s="222">
        <v>1973</v>
      </c>
      <c r="E15" s="222" t="s">
        <v>1086</v>
      </c>
      <c r="F15" s="222" t="s">
        <v>1086</v>
      </c>
      <c r="G15" s="223">
        <v>3</v>
      </c>
      <c r="H15" s="223">
        <v>4</v>
      </c>
      <c r="I15" s="223">
        <v>4</v>
      </c>
      <c r="J15" s="223">
        <v>4</v>
      </c>
      <c r="K15" s="223">
        <v>4</v>
      </c>
      <c r="L15" s="223">
        <v>4</v>
      </c>
      <c r="M15" s="223">
        <v>4</v>
      </c>
      <c r="N15" s="223">
        <v>4</v>
      </c>
      <c r="O15" s="223">
        <v>2</v>
      </c>
      <c r="P15" s="223">
        <v>2</v>
      </c>
      <c r="Q15" s="223">
        <v>2</v>
      </c>
      <c r="R15" s="223">
        <v>2</v>
      </c>
      <c r="S15" s="223">
        <v>2</v>
      </c>
      <c r="T15" s="223">
        <v>2</v>
      </c>
      <c r="U15" s="223">
        <v>2</v>
      </c>
      <c r="V15" s="223">
        <v>2</v>
      </c>
      <c r="W15" s="223">
        <v>2</v>
      </c>
      <c r="X15" s="223">
        <v>2</v>
      </c>
      <c r="Y15" s="223">
        <v>2</v>
      </c>
      <c r="Z15" s="223">
        <v>2</v>
      </c>
      <c r="AA15" s="223">
        <v>2</v>
      </c>
      <c r="AB15" s="223">
        <v>2</v>
      </c>
      <c r="AC15" s="223">
        <v>2</v>
      </c>
      <c r="AD15" s="223">
        <v>2</v>
      </c>
      <c r="AE15" s="223">
        <v>2</v>
      </c>
      <c r="AF15" s="223">
        <v>2</v>
      </c>
      <c r="AG15" s="223">
        <v>2</v>
      </c>
      <c r="AH15" s="223">
        <v>2</v>
      </c>
      <c r="AI15" s="223">
        <v>2</v>
      </c>
      <c r="AJ15" s="223">
        <v>2</v>
      </c>
      <c r="AK15" s="223">
        <v>2</v>
      </c>
      <c r="AL15" s="223">
        <v>2</v>
      </c>
      <c r="AM15" s="223">
        <v>2</v>
      </c>
      <c r="AN15" s="223">
        <v>2</v>
      </c>
      <c r="AO15" s="223">
        <v>2</v>
      </c>
      <c r="AP15" s="223">
        <v>2</v>
      </c>
      <c r="AQ15" s="223">
        <v>2</v>
      </c>
      <c r="AR15" s="223">
        <v>2</v>
      </c>
      <c r="AS15" s="223">
        <v>2</v>
      </c>
      <c r="AT15" s="223">
        <v>2</v>
      </c>
      <c r="AU15" s="223">
        <v>3</v>
      </c>
      <c r="AV15" s="223">
        <v>3</v>
      </c>
      <c r="AW15" s="224">
        <v>3</v>
      </c>
      <c r="AX15" s="224">
        <v>3</v>
      </c>
      <c r="AY15" s="224">
        <v>3</v>
      </c>
      <c r="AZ15" s="224">
        <v>3</v>
      </c>
      <c r="BA15" s="224">
        <v>3</v>
      </c>
      <c r="BB15" s="224">
        <v>3</v>
      </c>
      <c r="BC15" s="224">
        <v>3</v>
      </c>
      <c r="BD15" s="224">
        <v>3</v>
      </c>
      <c r="BE15" s="224">
        <v>3</v>
      </c>
      <c r="BF15" s="224">
        <v>3</v>
      </c>
      <c r="BG15" s="224">
        <v>3</v>
      </c>
      <c r="BH15" s="224">
        <v>3</v>
      </c>
      <c r="BI15" s="224">
        <v>3</v>
      </c>
      <c r="BJ15" s="224">
        <v>3</v>
      </c>
      <c r="BK15" s="224">
        <v>3</v>
      </c>
      <c r="BL15" s="224">
        <v>3</v>
      </c>
      <c r="BM15" s="224">
        <v>3</v>
      </c>
      <c r="BN15" s="224">
        <v>3</v>
      </c>
      <c r="BO15" s="224">
        <v>3</v>
      </c>
      <c r="BP15" s="224">
        <v>3</v>
      </c>
      <c r="BQ15" s="224">
        <v>3</v>
      </c>
      <c r="BR15" s="224">
        <v>3</v>
      </c>
      <c r="BS15" s="224">
        <v>3</v>
      </c>
      <c r="BT15" s="224">
        <v>3</v>
      </c>
      <c r="BU15" s="224">
        <v>3</v>
      </c>
      <c r="BV15" s="224">
        <v>3</v>
      </c>
      <c r="BW15" s="224">
        <v>3</v>
      </c>
      <c r="BX15" s="224">
        <v>3</v>
      </c>
      <c r="BY15" s="224">
        <v>3</v>
      </c>
      <c r="BZ15" s="224">
        <v>3</v>
      </c>
      <c r="CA15" s="224">
        <v>3</v>
      </c>
      <c r="CB15" s="224">
        <v>3</v>
      </c>
      <c r="CC15" s="224">
        <v>3</v>
      </c>
      <c r="CD15" s="224">
        <v>3</v>
      </c>
      <c r="CE15" s="224">
        <v>3</v>
      </c>
      <c r="CF15" s="224">
        <v>3</v>
      </c>
      <c r="CG15" s="224">
        <v>3</v>
      </c>
      <c r="CH15" s="224">
        <v>3</v>
      </c>
      <c r="CI15" s="224">
        <v>3</v>
      </c>
      <c r="CJ15" s="224">
        <v>3</v>
      </c>
      <c r="CK15" s="224">
        <v>3</v>
      </c>
      <c r="CL15" s="224">
        <v>3</v>
      </c>
    </row>
    <row r="16" spans="1:90" x14ac:dyDescent="0.25">
      <c r="A16" s="212" t="s">
        <v>67</v>
      </c>
      <c r="B16" s="212">
        <v>1972</v>
      </c>
      <c r="C16" s="222"/>
      <c r="D16" s="222">
        <v>1973</v>
      </c>
      <c r="E16" s="222" t="s">
        <v>1086</v>
      </c>
      <c r="F16" s="222" t="s">
        <v>1086</v>
      </c>
      <c r="G16" s="223">
        <v>3</v>
      </c>
      <c r="H16" s="223">
        <v>4</v>
      </c>
      <c r="I16" s="223">
        <v>4</v>
      </c>
      <c r="J16" s="223">
        <v>4</v>
      </c>
      <c r="K16" s="223">
        <v>4</v>
      </c>
      <c r="L16" s="223">
        <v>4</v>
      </c>
      <c r="M16" s="223">
        <v>4</v>
      </c>
      <c r="N16" s="223">
        <v>4</v>
      </c>
      <c r="O16" s="223">
        <v>2</v>
      </c>
      <c r="P16" s="223">
        <v>2</v>
      </c>
      <c r="Q16" s="223">
        <v>2</v>
      </c>
      <c r="R16" s="223">
        <v>2</v>
      </c>
      <c r="S16" s="223">
        <v>2</v>
      </c>
      <c r="T16" s="223">
        <v>2</v>
      </c>
      <c r="U16" s="223">
        <v>2</v>
      </c>
      <c r="V16" s="223">
        <v>2</v>
      </c>
      <c r="W16" s="223">
        <v>2</v>
      </c>
      <c r="X16" s="223">
        <v>2</v>
      </c>
      <c r="Y16" s="223">
        <v>2</v>
      </c>
      <c r="Z16" s="223">
        <v>2</v>
      </c>
      <c r="AA16" s="223">
        <v>2</v>
      </c>
      <c r="AB16" s="223">
        <v>2</v>
      </c>
      <c r="AC16" s="223">
        <v>2</v>
      </c>
      <c r="AD16" s="223">
        <v>2</v>
      </c>
      <c r="AE16" s="223">
        <v>2</v>
      </c>
      <c r="AF16" s="223">
        <v>2</v>
      </c>
      <c r="AG16" s="223">
        <v>2</v>
      </c>
      <c r="AH16" s="223">
        <v>2</v>
      </c>
      <c r="AI16" s="223">
        <v>2</v>
      </c>
      <c r="AJ16" s="223">
        <v>2</v>
      </c>
      <c r="AK16" s="223">
        <v>2</v>
      </c>
      <c r="AL16" s="223">
        <v>2</v>
      </c>
      <c r="AM16" s="223">
        <v>2</v>
      </c>
      <c r="AN16" s="223">
        <v>2</v>
      </c>
      <c r="AO16" s="223">
        <v>2</v>
      </c>
      <c r="AP16" s="223">
        <v>2</v>
      </c>
      <c r="AQ16" s="223">
        <v>2</v>
      </c>
      <c r="AR16" s="223">
        <v>2</v>
      </c>
      <c r="AS16" s="223">
        <v>2</v>
      </c>
      <c r="AT16" s="223">
        <v>2</v>
      </c>
      <c r="AU16" s="223">
        <v>3</v>
      </c>
      <c r="AV16" s="224">
        <v>4</v>
      </c>
      <c r="AW16" s="224">
        <v>4</v>
      </c>
      <c r="AX16" s="224">
        <v>4</v>
      </c>
      <c r="AY16" s="224">
        <v>4</v>
      </c>
      <c r="AZ16" s="224">
        <v>4</v>
      </c>
      <c r="BA16" s="224">
        <v>4</v>
      </c>
      <c r="BB16" s="224">
        <v>4</v>
      </c>
      <c r="BC16" s="224">
        <v>4</v>
      </c>
      <c r="BD16" s="224">
        <v>4</v>
      </c>
      <c r="BE16" s="224">
        <v>4</v>
      </c>
      <c r="BF16" s="224">
        <v>4</v>
      </c>
      <c r="BG16" s="224">
        <v>4</v>
      </c>
      <c r="BH16" s="224">
        <v>4</v>
      </c>
      <c r="BI16" s="224">
        <v>4</v>
      </c>
      <c r="BJ16" s="224">
        <v>4</v>
      </c>
      <c r="BK16" s="224">
        <v>4</v>
      </c>
      <c r="BL16" s="224">
        <v>4</v>
      </c>
      <c r="BM16" s="224">
        <v>4</v>
      </c>
      <c r="BN16" s="224">
        <v>4</v>
      </c>
      <c r="BO16" s="224">
        <v>4</v>
      </c>
      <c r="BP16" s="224">
        <v>4</v>
      </c>
      <c r="BQ16" s="224">
        <v>4</v>
      </c>
      <c r="BR16" s="224">
        <v>4</v>
      </c>
      <c r="BS16" s="224">
        <v>4</v>
      </c>
      <c r="BT16" s="214">
        <v>4</v>
      </c>
      <c r="BU16" s="224">
        <v>4</v>
      </c>
      <c r="BV16" s="224">
        <v>4</v>
      </c>
      <c r="BW16" s="224">
        <v>4</v>
      </c>
      <c r="BX16" s="224">
        <v>4</v>
      </c>
      <c r="BY16" s="224">
        <v>4</v>
      </c>
      <c r="BZ16" s="224">
        <v>4</v>
      </c>
      <c r="CA16" s="224">
        <v>4</v>
      </c>
      <c r="CB16" s="224">
        <v>4</v>
      </c>
      <c r="CC16" s="224">
        <v>4</v>
      </c>
      <c r="CD16" s="224">
        <v>4</v>
      </c>
      <c r="CE16" s="224">
        <v>4</v>
      </c>
      <c r="CF16" s="224">
        <v>4</v>
      </c>
      <c r="CG16" s="224">
        <v>4</v>
      </c>
      <c r="CH16" s="224">
        <v>4</v>
      </c>
      <c r="CI16" s="224">
        <v>4</v>
      </c>
      <c r="CJ16" s="224">
        <v>4</v>
      </c>
      <c r="CK16" s="224">
        <v>4</v>
      </c>
      <c r="CL16" s="224">
        <v>4</v>
      </c>
    </row>
    <row r="17" spans="1:90" x14ac:dyDescent="0.25">
      <c r="A17" s="212" t="s">
        <v>73</v>
      </c>
      <c r="B17" s="212">
        <v>1970</v>
      </c>
      <c r="C17" s="222"/>
      <c r="D17" s="222">
        <v>1993</v>
      </c>
      <c r="E17" s="222" t="s">
        <v>1086</v>
      </c>
      <c r="F17" s="222" t="s">
        <v>1086</v>
      </c>
      <c r="G17" s="223">
        <v>3</v>
      </c>
      <c r="H17" s="223">
        <v>4</v>
      </c>
      <c r="I17" s="223">
        <v>4</v>
      </c>
      <c r="J17" s="223">
        <v>4</v>
      </c>
      <c r="K17" s="223">
        <v>4</v>
      </c>
      <c r="L17" s="223">
        <v>4</v>
      </c>
      <c r="M17" s="223">
        <v>4</v>
      </c>
      <c r="N17" s="223">
        <v>4</v>
      </c>
      <c r="O17" s="223">
        <v>2</v>
      </c>
      <c r="P17" s="223">
        <v>2</v>
      </c>
      <c r="Q17" s="223">
        <v>2</v>
      </c>
      <c r="R17" s="223">
        <v>2</v>
      </c>
      <c r="S17" s="223">
        <v>2</v>
      </c>
      <c r="T17" s="223">
        <v>2</v>
      </c>
      <c r="U17" s="223">
        <v>2</v>
      </c>
      <c r="V17" s="223">
        <v>2</v>
      </c>
      <c r="W17" s="223">
        <v>2</v>
      </c>
      <c r="X17" s="223">
        <v>2</v>
      </c>
      <c r="Y17" s="223">
        <v>2</v>
      </c>
      <c r="Z17" s="223">
        <v>2</v>
      </c>
      <c r="AA17" s="223">
        <v>2</v>
      </c>
      <c r="AB17" s="223">
        <v>2</v>
      </c>
      <c r="AC17" s="223">
        <v>2</v>
      </c>
      <c r="AD17" s="223">
        <v>2</v>
      </c>
      <c r="AE17" s="223">
        <v>2</v>
      </c>
      <c r="AF17" s="223">
        <v>2</v>
      </c>
      <c r="AG17" s="223">
        <v>2</v>
      </c>
      <c r="AH17" s="223">
        <v>2</v>
      </c>
      <c r="AI17" s="223">
        <v>2</v>
      </c>
      <c r="AJ17" s="223">
        <v>2</v>
      </c>
      <c r="AK17" s="223">
        <v>2</v>
      </c>
      <c r="AL17" s="223">
        <v>2</v>
      </c>
      <c r="AM17" s="223">
        <v>2</v>
      </c>
      <c r="AN17" s="223">
        <v>2</v>
      </c>
      <c r="AO17" s="223">
        <v>2</v>
      </c>
      <c r="AP17" s="223">
        <v>2</v>
      </c>
      <c r="AQ17" s="223">
        <v>2</v>
      </c>
      <c r="AR17" s="223">
        <v>2</v>
      </c>
      <c r="AS17" s="223">
        <v>2</v>
      </c>
      <c r="AT17" s="224">
        <v>1</v>
      </c>
      <c r="AU17" s="224">
        <v>1</v>
      </c>
      <c r="AV17" s="224">
        <v>1</v>
      </c>
      <c r="AW17" s="224">
        <v>1</v>
      </c>
      <c r="AX17" s="224">
        <v>1</v>
      </c>
      <c r="AY17" s="224">
        <v>1</v>
      </c>
      <c r="AZ17" s="224">
        <v>1</v>
      </c>
      <c r="BA17" s="224">
        <v>1</v>
      </c>
      <c r="BB17" s="224">
        <v>1</v>
      </c>
      <c r="BC17" s="224">
        <v>1</v>
      </c>
      <c r="BD17" s="224">
        <v>1</v>
      </c>
      <c r="BE17" s="224">
        <v>1</v>
      </c>
      <c r="BF17" s="224">
        <v>1</v>
      </c>
      <c r="BG17" s="224">
        <v>1</v>
      </c>
      <c r="BH17" s="224">
        <v>1</v>
      </c>
      <c r="BI17" s="224">
        <v>1</v>
      </c>
      <c r="BJ17" s="224">
        <v>1</v>
      </c>
      <c r="BK17" s="224">
        <v>1</v>
      </c>
      <c r="BL17" s="224">
        <v>1</v>
      </c>
      <c r="BM17" s="224">
        <v>1</v>
      </c>
      <c r="BN17" s="224">
        <v>1</v>
      </c>
      <c r="BO17" s="224">
        <v>1</v>
      </c>
      <c r="BP17" s="224">
        <v>1</v>
      </c>
      <c r="BQ17" s="224">
        <v>3</v>
      </c>
      <c r="BR17" s="224">
        <v>3</v>
      </c>
      <c r="BS17" s="224">
        <v>3</v>
      </c>
      <c r="BT17" s="224">
        <v>3</v>
      </c>
      <c r="BU17" s="224">
        <v>3</v>
      </c>
      <c r="BV17" s="224">
        <v>3</v>
      </c>
      <c r="BW17" s="224">
        <v>3</v>
      </c>
      <c r="BX17" s="224">
        <v>3</v>
      </c>
      <c r="BY17" s="224">
        <v>3</v>
      </c>
      <c r="BZ17" s="224">
        <v>3</v>
      </c>
      <c r="CA17" s="224">
        <v>3</v>
      </c>
      <c r="CB17" s="224">
        <v>3</v>
      </c>
      <c r="CC17" s="224">
        <v>3</v>
      </c>
      <c r="CD17" s="224">
        <v>3</v>
      </c>
      <c r="CE17" s="224">
        <v>3</v>
      </c>
      <c r="CF17" s="224">
        <v>3</v>
      </c>
      <c r="CG17" s="224">
        <v>3</v>
      </c>
      <c r="CH17" s="224">
        <v>3</v>
      </c>
      <c r="CI17" s="224">
        <v>3</v>
      </c>
      <c r="CJ17" s="224">
        <v>3</v>
      </c>
      <c r="CK17" s="224">
        <v>3</v>
      </c>
      <c r="CL17" s="224">
        <v>3</v>
      </c>
    </row>
    <row r="18" spans="1:90" x14ac:dyDescent="0.25">
      <c r="A18" s="212" t="s">
        <v>77</v>
      </c>
      <c r="B18" s="212">
        <v>1982</v>
      </c>
      <c r="C18" s="222">
        <v>1981</v>
      </c>
      <c r="D18" s="222">
        <v>1983</v>
      </c>
      <c r="E18" s="222" t="s">
        <v>1086</v>
      </c>
      <c r="F18" s="222" t="s">
        <v>1086</v>
      </c>
      <c r="G18" s="223">
        <v>3</v>
      </c>
      <c r="H18" s="223">
        <v>4</v>
      </c>
      <c r="I18" s="223">
        <v>4</v>
      </c>
      <c r="J18" s="223">
        <v>4</v>
      </c>
      <c r="K18" s="223">
        <v>4</v>
      </c>
      <c r="L18" s="223">
        <v>4</v>
      </c>
      <c r="M18" s="223">
        <v>4</v>
      </c>
      <c r="N18" s="223">
        <v>4</v>
      </c>
      <c r="O18" s="223">
        <v>2</v>
      </c>
      <c r="P18" s="223">
        <v>2</v>
      </c>
      <c r="Q18" s="223">
        <v>2</v>
      </c>
      <c r="R18" s="223">
        <v>2</v>
      </c>
      <c r="S18" s="223">
        <v>2</v>
      </c>
      <c r="T18" s="223">
        <v>2</v>
      </c>
      <c r="U18" s="223">
        <v>2</v>
      </c>
      <c r="V18" s="223">
        <v>2</v>
      </c>
      <c r="W18" s="223">
        <v>2</v>
      </c>
      <c r="X18" s="223">
        <v>2</v>
      </c>
      <c r="Y18" s="223">
        <v>2</v>
      </c>
      <c r="Z18" s="223">
        <v>2</v>
      </c>
      <c r="AA18" s="223">
        <v>2</v>
      </c>
      <c r="AB18" s="223">
        <v>2</v>
      </c>
      <c r="AC18" s="223">
        <v>2</v>
      </c>
      <c r="AD18" s="223">
        <v>2</v>
      </c>
      <c r="AE18" s="223">
        <v>2</v>
      </c>
      <c r="AF18" s="223">
        <v>2</v>
      </c>
      <c r="AG18" s="223">
        <v>2</v>
      </c>
      <c r="AH18" s="223">
        <v>2</v>
      </c>
      <c r="AI18" s="223">
        <v>2</v>
      </c>
      <c r="AJ18" s="223">
        <v>2</v>
      </c>
      <c r="AK18" s="223">
        <v>2</v>
      </c>
      <c r="AL18" s="223">
        <v>2</v>
      </c>
      <c r="AM18" s="223">
        <v>2</v>
      </c>
      <c r="AN18" s="223">
        <v>2</v>
      </c>
      <c r="AO18" s="223">
        <v>2</v>
      </c>
      <c r="AP18" s="223">
        <v>2</v>
      </c>
      <c r="AQ18" s="223">
        <v>2</v>
      </c>
      <c r="AR18" s="223">
        <v>2</v>
      </c>
      <c r="AS18" s="223">
        <v>2</v>
      </c>
      <c r="AT18" s="223">
        <v>2</v>
      </c>
      <c r="AU18" s="223">
        <v>3</v>
      </c>
      <c r="AV18" s="223">
        <v>3</v>
      </c>
      <c r="AW18" s="223">
        <v>3</v>
      </c>
      <c r="AX18" s="223">
        <v>3</v>
      </c>
      <c r="AY18" s="223">
        <v>3</v>
      </c>
      <c r="AZ18" s="223">
        <v>3</v>
      </c>
      <c r="BA18" s="223">
        <v>3</v>
      </c>
      <c r="BB18" s="223">
        <v>3</v>
      </c>
      <c r="BC18" s="223">
        <v>3</v>
      </c>
      <c r="BD18" s="223">
        <v>3</v>
      </c>
      <c r="BE18" s="224">
        <v>3</v>
      </c>
      <c r="BF18" s="224">
        <v>3</v>
      </c>
      <c r="BG18" s="224">
        <v>3</v>
      </c>
      <c r="BH18" s="224">
        <v>4</v>
      </c>
      <c r="BI18" s="224">
        <v>4</v>
      </c>
      <c r="BJ18" s="224">
        <v>3</v>
      </c>
      <c r="BK18" s="224">
        <v>3</v>
      </c>
      <c r="BL18" s="224">
        <v>3</v>
      </c>
      <c r="BM18" s="224">
        <v>3</v>
      </c>
      <c r="BN18" s="224">
        <v>3</v>
      </c>
      <c r="BO18" s="224">
        <v>3</v>
      </c>
      <c r="BP18" s="224">
        <v>3</v>
      </c>
      <c r="BQ18" s="224">
        <v>3</v>
      </c>
      <c r="BR18" s="224">
        <v>3</v>
      </c>
      <c r="BS18" s="224">
        <v>3</v>
      </c>
      <c r="BT18" s="224">
        <v>3</v>
      </c>
      <c r="BU18" s="224">
        <v>3</v>
      </c>
      <c r="BV18" s="224">
        <v>3</v>
      </c>
      <c r="BW18" s="224">
        <v>3</v>
      </c>
      <c r="BX18" s="224">
        <v>3</v>
      </c>
      <c r="BY18" s="224">
        <v>3</v>
      </c>
      <c r="BZ18" s="224">
        <v>3</v>
      </c>
      <c r="CA18" s="224">
        <v>3</v>
      </c>
      <c r="CB18" s="224">
        <v>3</v>
      </c>
      <c r="CC18" s="224">
        <v>3</v>
      </c>
      <c r="CD18" s="224">
        <v>3</v>
      </c>
      <c r="CE18" s="224">
        <v>3</v>
      </c>
      <c r="CF18" s="224">
        <v>3</v>
      </c>
      <c r="CG18" s="224">
        <v>3</v>
      </c>
      <c r="CH18" s="224">
        <v>3</v>
      </c>
      <c r="CI18" s="224">
        <v>3</v>
      </c>
      <c r="CJ18" s="224">
        <v>3</v>
      </c>
      <c r="CK18" s="224">
        <v>3</v>
      </c>
      <c r="CL18" s="224">
        <v>3</v>
      </c>
    </row>
    <row r="19" spans="1:90" x14ac:dyDescent="0.25">
      <c r="A19" s="212" t="s">
        <v>1091</v>
      </c>
      <c r="B19" s="212">
        <v>1992</v>
      </c>
      <c r="C19" s="222">
        <v>1995</v>
      </c>
      <c r="D19" s="222" t="s">
        <v>1092</v>
      </c>
      <c r="E19" s="222" t="s">
        <v>1093</v>
      </c>
      <c r="F19" s="222"/>
      <c r="G19" s="223" t="s">
        <v>1093</v>
      </c>
      <c r="H19" s="223" t="s">
        <v>1093</v>
      </c>
      <c r="I19" s="223" t="s">
        <v>1093</v>
      </c>
      <c r="J19" s="223" t="s">
        <v>1093</v>
      </c>
      <c r="K19" s="223" t="s">
        <v>1093</v>
      </c>
      <c r="L19" s="223" t="s">
        <v>1093</v>
      </c>
      <c r="M19" s="223" t="s">
        <v>1093</v>
      </c>
      <c r="N19" s="223" t="s">
        <v>1093</v>
      </c>
      <c r="O19" s="223" t="s">
        <v>1093</v>
      </c>
      <c r="P19" s="223" t="s">
        <v>1093</v>
      </c>
      <c r="Q19" s="223" t="s">
        <v>1093</v>
      </c>
      <c r="R19" s="223" t="s">
        <v>1093</v>
      </c>
      <c r="S19" s="223" t="s">
        <v>1093</v>
      </c>
      <c r="T19" s="223" t="s">
        <v>1093</v>
      </c>
      <c r="U19" s="223" t="s">
        <v>1093</v>
      </c>
      <c r="V19" s="223" t="s">
        <v>1093</v>
      </c>
      <c r="W19" s="223" t="s">
        <v>1093</v>
      </c>
      <c r="X19" s="223" t="s">
        <v>1093</v>
      </c>
      <c r="Y19" s="223" t="s">
        <v>1093</v>
      </c>
      <c r="Z19" s="223" t="s">
        <v>1093</v>
      </c>
      <c r="AA19" s="223" t="s">
        <v>1093</v>
      </c>
      <c r="AB19" s="223" t="s">
        <v>1093</v>
      </c>
      <c r="AC19" s="223" t="s">
        <v>1093</v>
      </c>
      <c r="AD19" s="223" t="s">
        <v>1093</v>
      </c>
      <c r="AE19" s="223" t="s">
        <v>1093</v>
      </c>
      <c r="AF19" s="223" t="s">
        <v>1093</v>
      </c>
      <c r="AG19" s="223" t="s">
        <v>1093</v>
      </c>
      <c r="AH19" s="223" t="s">
        <v>1093</v>
      </c>
      <c r="AI19" s="223" t="s">
        <v>1093</v>
      </c>
      <c r="AJ19" s="223" t="s">
        <v>1093</v>
      </c>
      <c r="AK19" s="223" t="s">
        <v>1093</v>
      </c>
      <c r="AL19" s="223" t="s">
        <v>1093</v>
      </c>
      <c r="AM19" s="223" t="s">
        <v>1093</v>
      </c>
      <c r="AN19" s="223" t="s">
        <v>1093</v>
      </c>
      <c r="AO19" s="223" t="s">
        <v>1093</v>
      </c>
      <c r="AP19" s="223" t="s">
        <v>1093</v>
      </c>
      <c r="AQ19" s="223" t="s">
        <v>1093</v>
      </c>
      <c r="AR19" s="223" t="s">
        <v>1093</v>
      </c>
      <c r="AS19" s="223" t="s">
        <v>1093</v>
      </c>
      <c r="AT19" s="223" t="s">
        <v>1093</v>
      </c>
      <c r="AU19" s="223" t="s">
        <v>1093</v>
      </c>
      <c r="AV19" s="223" t="s">
        <v>1093</v>
      </c>
      <c r="AW19" s="223" t="s">
        <v>1093</v>
      </c>
      <c r="AX19" s="223" t="s">
        <v>1093</v>
      </c>
      <c r="AY19" s="223" t="s">
        <v>1093</v>
      </c>
      <c r="AZ19" s="223" t="s">
        <v>1093</v>
      </c>
      <c r="BA19" s="223" t="s">
        <v>1093</v>
      </c>
      <c r="BB19" s="223" t="s">
        <v>1093</v>
      </c>
      <c r="BC19" s="223" t="s">
        <v>1093</v>
      </c>
      <c r="BD19" s="223" t="s">
        <v>1093</v>
      </c>
      <c r="BE19" s="223" t="s">
        <v>1093</v>
      </c>
      <c r="BF19" s="223" t="s">
        <v>1093</v>
      </c>
      <c r="BG19" s="223" t="s">
        <v>1093</v>
      </c>
      <c r="BH19" s="223" t="s">
        <v>1093</v>
      </c>
      <c r="BI19" s="223" t="s">
        <v>1093</v>
      </c>
      <c r="BJ19" s="223" t="s">
        <v>1093</v>
      </c>
      <c r="BK19" s="223" t="s">
        <v>1093</v>
      </c>
      <c r="BL19" s="223" t="s">
        <v>1093</v>
      </c>
      <c r="BM19" s="223" t="s">
        <v>1093</v>
      </c>
      <c r="BN19" s="223" t="s">
        <v>1093</v>
      </c>
      <c r="BO19" s="223" t="s">
        <v>1093</v>
      </c>
      <c r="BP19" s="223">
        <v>1</v>
      </c>
      <c r="BQ19" s="223">
        <v>1</v>
      </c>
      <c r="BR19" s="223">
        <v>1</v>
      </c>
      <c r="BS19" s="225">
        <v>1</v>
      </c>
      <c r="BT19" s="224">
        <v>1</v>
      </c>
      <c r="BU19" s="224">
        <v>4</v>
      </c>
      <c r="BV19" s="224">
        <v>4</v>
      </c>
      <c r="BW19" s="224">
        <v>4</v>
      </c>
      <c r="BX19" s="224">
        <v>1</v>
      </c>
      <c r="BY19" s="224">
        <v>4</v>
      </c>
      <c r="BZ19" s="224">
        <v>4</v>
      </c>
      <c r="CA19" s="224">
        <v>4</v>
      </c>
      <c r="CB19" s="224">
        <v>4</v>
      </c>
      <c r="CC19" s="224">
        <v>4</v>
      </c>
      <c r="CD19" s="224">
        <v>4</v>
      </c>
      <c r="CE19" s="224">
        <v>4</v>
      </c>
      <c r="CF19" s="224">
        <v>4</v>
      </c>
      <c r="CG19" s="224">
        <v>4</v>
      </c>
      <c r="CH19" s="224">
        <v>4</v>
      </c>
      <c r="CI19" s="224">
        <v>4</v>
      </c>
      <c r="CJ19" s="224">
        <v>4</v>
      </c>
      <c r="CK19" s="224">
        <v>4</v>
      </c>
      <c r="CL19" s="224">
        <v>4</v>
      </c>
    </row>
    <row r="20" spans="1:90" x14ac:dyDescent="0.25">
      <c r="A20" s="212" t="s">
        <v>87</v>
      </c>
      <c r="B20" s="212">
        <v>1990</v>
      </c>
      <c r="C20" s="222"/>
      <c r="D20" s="222">
        <v>1998</v>
      </c>
      <c r="E20" s="222" t="s">
        <v>1089</v>
      </c>
      <c r="F20" s="222" t="s">
        <v>1089</v>
      </c>
      <c r="G20" s="225" t="s">
        <v>1094</v>
      </c>
      <c r="H20" s="225" t="s">
        <v>1094</v>
      </c>
      <c r="I20" s="225" t="s">
        <v>1094</v>
      </c>
      <c r="J20" s="225" t="s">
        <v>1094</v>
      </c>
      <c r="K20" s="225" t="s">
        <v>1094</v>
      </c>
      <c r="L20" s="225" t="s">
        <v>1094</v>
      </c>
      <c r="M20" s="225" t="s">
        <v>1094</v>
      </c>
      <c r="N20" s="225" t="s">
        <v>1094</v>
      </c>
      <c r="O20" s="225" t="s">
        <v>1094</v>
      </c>
      <c r="P20" s="225">
        <v>0</v>
      </c>
      <c r="Q20" s="223">
        <v>0</v>
      </c>
      <c r="R20" s="223">
        <v>0</v>
      </c>
      <c r="S20" s="223">
        <v>0</v>
      </c>
      <c r="T20" s="223">
        <v>0</v>
      </c>
      <c r="U20" s="223">
        <v>0</v>
      </c>
      <c r="V20" s="223">
        <v>0</v>
      </c>
      <c r="W20" s="223">
        <v>0</v>
      </c>
      <c r="X20" s="223">
        <v>0</v>
      </c>
      <c r="Y20" s="223">
        <v>0</v>
      </c>
      <c r="Z20" s="223">
        <v>0</v>
      </c>
      <c r="AA20" s="223">
        <v>0</v>
      </c>
      <c r="AB20" s="223">
        <v>0</v>
      </c>
      <c r="AC20" s="223">
        <v>0</v>
      </c>
      <c r="AD20" s="223">
        <v>0</v>
      </c>
      <c r="AE20" s="223">
        <v>0</v>
      </c>
      <c r="AF20" s="223">
        <v>0</v>
      </c>
      <c r="AG20" s="223">
        <v>0</v>
      </c>
      <c r="AH20" s="223">
        <v>0</v>
      </c>
      <c r="AI20" s="223">
        <v>0</v>
      </c>
      <c r="AJ20" s="223">
        <v>0</v>
      </c>
      <c r="AK20" s="223">
        <v>0</v>
      </c>
      <c r="AL20" s="223">
        <v>0</v>
      </c>
      <c r="AM20" s="223">
        <v>0</v>
      </c>
      <c r="AN20" s="223">
        <v>0</v>
      </c>
      <c r="AO20" s="223">
        <v>0</v>
      </c>
      <c r="AP20" s="223">
        <v>0</v>
      </c>
      <c r="AQ20" s="223">
        <v>0</v>
      </c>
      <c r="AR20" s="223">
        <v>0</v>
      </c>
      <c r="AS20" s="223">
        <v>0</v>
      </c>
      <c r="AT20" s="223">
        <v>0</v>
      </c>
      <c r="AU20" s="223">
        <v>0</v>
      </c>
      <c r="AV20" s="223">
        <v>0</v>
      </c>
      <c r="AW20" s="223">
        <v>0</v>
      </c>
      <c r="AX20" s="223">
        <v>0</v>
      </c>
      <c r="AY20" s="223">
        <v>0</v>
      </c>
      <c r="AZ20" s="223">
        <v>0</v>
      </c>
      <c r="BA20" s="223">
        <v>0</v>
      </c>
      <c r="BB20" s="223">
        <v>0</v>
      </c>
      <c r="BC20" s="223">
        <v>0</v>
      </c>
      <c r="BD20" s="223">
        <v>0</v>
      </c>
      <c r="BE20" s="223">
        <v>0</v>
      </c>
      <c r="BF20" s="223">
        <v>0</v>
      </c>
      <c r="BG20" s="223">
        <v>0</v>
      </c>
      <c r="BH20" s="223">
        <v>0</v>
      </c>
      <c r="BI20" s="223">
        <v>0</v>
      </c>
      <c r="BJ20" s="223">
        <v>0</v>
      </c>
      <c r="BK20" s="223">
        <v>0</v>
      </c>
      <c r="BL20" s="223">
        <v>0</v>
      </c>
      <c r="BM20" s="223">
        <v>1</v>
      </c>
      <c r="BN20" s="224">
        <v>1</v>
      </c>
      <c r="BO20" s="224">
        <v>1</v>
      </c>
      <c r="BP20" s="224">
        <v>1</v>
      </c>
      <c r="BQ20" s="224">
        <v>1</v>
      </c>
      <c r="BR20" s="224">
        <v>1</v>
      </c>
      <c r="BS20" s="224">
        <v>1</v>
      </c>
      <c r="BT20" s="224">
        <v>1</v>
      </c>
      <c r="BU20" s="224">
        <v>1</v>
      </c>
      <c r="BV20" s="224">
        <v>3</v>
      </c>
      <c r="BW20" s="224">
        <v>4</v>
      </c>
      <c r="BX20" s="224">
        <v>4</v>
      </c>
      <c r="BY20" s="224">
        <v>4</v>
      </c>
      <c r="BZ20" s="224">
        <v>4</v>
      </c>
      <c r="CA20" s="224">
        <v>4</v>
      </c>
      <c r="CB20" s="224">
        <v>4</v>
      </c>
      <c r="CC20" s="224">
        <v>4</v>
      </c>
      <c r="CD20" s="224">
        <v>4</v>
      </c>
      <c r="CE20" s="224">
        <v>4</v>
      </c>
      <c r="CF20" s="224">
        <v>4</v>
      </c>
      <c r="CG20" s="224">
        <v>4</v>
      </c>
      <c r="CH20" s="224">
        <v>4</v>
      </c>
      <c r="CI20" s="224">
        <v>4</v>
      </c>
      <c r="CJ20" s="224">
        <v>4</v>
      </c>
      <c r="CK20" s="224">
        <v>4</v>
      </c>
      <c r="CL20" s="224">
        <v>4</v>
      </c>
    </row>
    <row r="21" spans="1:90" x14ac:dyDescent="0.25">
      <c r="A21" s="212" t="s">
        <v>95</v>
      </c>
      <c r="B21" s="212">
        <v>1961</v>
      </c>
      <c r="C21" s="222"/>
      <c r="D21" s="222">
        <v>1991</v>
      </c>
      <c r="E21" s="222" t="s">
        <v>1086</v>
      </c>
      <c r="F21" s="222" t="s">
        <v>1086</v>
      </c>
      <c r="G21" s="223">
        <v>4</v>
      </c>
      <c r="H21" s="223">
        <v>4</v>
      </c>
      <c r="I21" s="223">
        <v>4</v>
      </c>
      <c r="J21" s="223">
        <v>4</v>
      </c>
      <c r="K21" s="223">
        <v>4</v>
      </c>
      <c r="L21" s="223">
        <v>4</v>
      </c>
      <c r="M21" s="223">
        <v>4</v>
      </c>
      <c r="N21" s="223">
        <v>4</v>
      </c>
      <c r="O21" s="223">
        <v>2</v>
      </c>
      <c r="P21" s="223">
        <v>2</v>
      </c>
      <c r="Q21" s="223">
        <v>2</v>
      </c>
      <c r="R21" s="223">
        <v>2</v>
      </c>
      <c r="S21" s="223">
        <v>2</v>
      </c>
      <c r="T21" s="223">
        <v>2</v>
      </c>
      <c r="U21" s="223">
        <v>2</v>
      </c>
      <c r="V21" s="223">
        <v>2</v>
      </c>
      <c r="W21" s="223">
        <v>2</v>
      </c>
      <c r="X21" s="223">
        <v>2</v>
      </c>
      <c r="Y21" s="223">
        <v>2</v>
      </c>
      <c r="Z21" s="223">
        <v>2</v>
      </c>
      <c r="AA21" s="223">
        <v>2</v>
      </c>
      <c r="AB21" s="223">
        <v>2</v>
      </c>
      <c r="AC21" s="223">
        <v>2</v>
      </c>
      <c r="AD21" s="223">
        <v>2</v>
      </c>
      <c r="AE21" s="223">
        <v>2</v>
      </c>
      <c r="AF21" s="223">
        <v>2</v>
      </c>
      <c r="AG21" s="223">
        <v>2</v>
      </c>
      <c r="AH21" s="223">
        <v>2</v>
      </c>
      <c r="AI21" s="223">
        <v>2</v>
      </c>
      <c r="AJ21" s="223">
        <v>2</v>
      </c>
      <c r="AK21" s="224">
        <v>2</v>
      </c>
      <c r="AL21" s="224">
        <v>2</v>
      </c>
      <c r="AM21" s="224">
        <v>2</v>
      </c>
      <c r="AN21" s="224">
        <v>2</v>
      </c>
      <c r="AO21" s="224">
        <v>2</v>
      </c>
      <c r="AP21" s="224">
        <v>2</v>
      </c>
      <c r="AQ21" s="224">
        <v>2</v>
      </c>
      <c r="AR21" s="224">
        <v>2</v>
      </c>
      <c r="AS21" s="224">
        <v>2</v>
      </c>
      <c r="AT21" s="224">
        <v>2</v>
      </c>
      <c r="AU21" s="224">
        <v>2</v>
      </c>
      <c r="AV21" s="224">
        <v>2</v>
      </c>
      <c r="AW21" s="224" t="s">
        <v>1090</v>
      </c>
      <c r="AX21" s="224">
        <v>1</v>
      </c>
      <c r="AY21" s="224">
        <v>1</v>
      </c>
      <c r="AZ21" s="224">
        <v>1</v>
      </c>
      <c r="BA21" s="224">
        <v>1</v>
      </c>
      <c r="BB21" s="224">
        <v>1</v>
      </c>
      <c r="BC21" s="224">
        <v>1</v>
      </c>
      <c r="BD21" s="224">
        <v>1</v>
      </c>
      <c r="BE21" s="224">
        <v>1</v>
      </c>
      <c r="BF21" s="224">
        <v>1</v>
      </c>
      <c r="BG21" s="224">
        <v>1</v>
      </c>
      <c r="BH21" s="224">
        <v>1</v>
      </c>
      <c r="BI21" s="224">
        <v>1</v>
      </c>
      <c r="BJ21" s="224">
        <v>1</v>
      </c>
      <c r="BK21" s="224">
        <v>1</v>
      </c>
      <c r="BL21" s="224">
        <v>1</v>
      </c>
      <c r="BM21" s="224">
        <v>1</v>
      </c>
      <c r="BN21" s="224">
        <v>1</v>
      </c>
      <c r="BO21" s="224">
        <v>1</v>
      </c>
      <c r="BP21" s="224">
        <v>1</v>
      </c>
      <c r="BQ21" s="224">
        <v>3</v>
      </c>
      <c r="BR21" s="224">
        <v>3</v>
      </c>
      <c r="BS21" s="224">
        <v>3</v>
      </c>
      <c r="BT21" s="224">
        <v>3</v>
      </c>
      <c r="BU21" s="224">
        <v>3</v>
      </c>
      <c r="BV21" s="224">
        <v>3</v>
      </c>
      <c r="BW21" s="224">
        <v>3</v>
      </c>
      <c r="BX21" s="224">
        <v>3</v>
      </c>
      <c r="BY21" s="224">
        <v>3</v>
      </c>
      <c r="BZ21" s="224">
        <v>3</v>
      </c>
      <c r="CA21" s="224">
        <v>3</v>
      </c>
      <c r="CB21" s="224">
        <v>4</v>
      </c>
      <c r="CC21" s="224">
        <v>4</v>
      </c>
      <c r="CD21" s="224">
        <v>4</v>
      </c>
      <c r="CE21" s="224">
        <v>4</v>
      </c>
      <c r="CF21" s="224">
        <v>4</v>
      </c>
      <c r="CG21" s="224">
        <v>4</v>
      </c>
      <c r="CH21" s="224">
        <v>4</v>
      </c>
      <c r="CI21" s="224">
        <v>4</v>
      </c>
      <c r="CJ21" s="224">
        <v>4</v>
      </c>
      <c r="CK21" s="214">
        <v>3</v>
      </c>
      <c r="CL21" s="214">
        <v>4</v>
      </c>
    </row>
    <row r="22" spans="1:90" x14ac:dyDescent="0.25">
      <c r="A22" s="212" t="s">
        <v>616</v>
      </c>
      <c r="B22" s="212">
        <v>1978</v>
      </c>
      <c r="C22" s="222"/>
      <c r="D22" s="222">
        <v>1979</v>
      </c>
      <c r="E22" s="222" t="s">
        <v>1086</v>
      </c>
      <c r="F22" s="222" t="s">
        <v>1086</v>
      </c>
      <c r="G22" s="223">
        <v>4</v>
      </c>
      <c r="H22" s="223">
        <v>4</v>
      </c>
      <c r="I22" s="223">
        <v>4</v>
      </c>
      <c r="J22" s="223">
        <v>4</v>
      </c>
      <c r="K22" s="223">
        <v>4</v>
      </c>
      <c r="L22" s="223">
        <v>4</v>
      </c>
      <c r="M22" s="223">
        <v>4</v>
      </c>
      <c r="N22" s="223">
        <v>4</v>
      </c>
      <c r="O22" s="223">
        <v>2</v>
      </c>
      <c r="P22" s="223">
        <v>2</v>
      </c>
      <c r="Q22" s="223">
        <v>2</v>
      </c>
      <c r="R22" s="223">
        <v>2</v>
      </c>
      <c r="S22" s="223">
        <v>2</v>
      </c>
      <c r="T22" s="223">
        <v>2</v>
      </c>
      <c r="U22" s="223">
        <v>2</v>
      </c>
      <c r="V22" s="223">
        <v>2</v>
      </c>
      <c r="W22" s="223">
        <v>2</v>
      </c>
      <c r="X22" s="223">
        <v>2</v>
      </c>
      <c r="Y22" s="223">
        <v>2</v>
      </c>
      <c r="Z22" s="223">
        <v>2</v>
      </c>
      <c r="AA22" s="223">
        <v>2</v>
      </c>
      <c r="AB22" s="223">
        <v>2</v>
      </c>
      <c r="AC22" s="223">
        <v>2</v>
      </c>
      <c r="AD22" s="223">
        <v>2</v>
      </c>
      <c r="AE22" s="223">
        <v>2</v>
      </c>
      <c r="AF22" s="223">
        <v>2</v>
      </c>
      <c r="AG22" s="223">
        <v>2</v>
      </c>
      <c r="AH22" s="223">
        <v>2</v>
      </c>
      <c r="AI22" s="223">
        <v>2</v>
      </c>
      <c r="AJ22" s="223">
        <v>2</v>
      </c>
      <c r="AK22" s="223">
        <v>2</v>
      </c>
      <c r="AL22" s="223">
        <v>2</v>
      </c>
      <c r="AM22" s="223">
        <v>2</v>
      </c>
      <c r="AN22" s="223">
        <v>2</v>
      </c>
      <c r="AO22" s="223">
        <v>2</v>
      </c>
      <c r="AP22" s="223">
        <v>2</v>
      </c>
      <c r="AQ22" s="223">
        <v>2</v>
      </c>
      <c r="AR22" s="223">
        <v>2</v>
      </c>
      <c r="AS22" s="223">
        <v>2</v>
      </c>
      <c r="AT22" s="223">
        <v>2</v>
      </c>
      <c r="AU22" s="223">
        <v>2</v>
      </c>
      <c r="AV22" s="223">
        <v>2</v>
      </c>
      <c r="AW22" s="223">
        <v>2</v>
      </c>
      <c r="AX22" s="223">
        <v>2</v>
      </c>
      <c r="AY22" s="223">
        <v>2</v>
      </c>
      <c r="AZ22" s="223">
        <v>2</v>
      </c>
      <c r="BA22" s="223">
        <v>2</v>
      </c>
      <c r="BB22" s="224">
        <v>2</v>
      </c>
      <c r="BC22" s="224">
        <v>3</v>
      </c>
      <c r="BD22" s="224">
        <v>3</v>
      </c>
      <c r="BE22" s="224">
        <v>3</v>
      </c>
      <c r="BF22" s="224">
        <v>3</v>
      </c>
      <c r="BG22" s="224">
        <v>3</v>
      </c>
      <c r="BH22" s="224">
        <v>3</v>
      </c>
      <c r="BI22" s="224">
        <v>3</v>
      </c>
      <c r="BJ22" s="224">
        <v>3</v>
      </c>
      <c r="BK22" s="224">
        <v>3</v>
      </c>
      <c r="BL22" s="224">
        <v>3</v>
      </c>
      <c r="BM22" s="224">
        <v>3</v>
      </c>
      <c r="BN22" s="224">
        <v>3</v>
      </c>
      <c r="BO22" s="224">
        <v>3</v>
      </c>
      <c r="BP22" s="224">
        <v>3</v>
      </c>
      <c r="BQ22" s="224">
        <v>3</v>
      </c>
      <c r="BR22" s="224">
        <v>3</v>
      </c>
      <c r="BS22" s="224">
        <v>3</v>
      </c>
      <c r="BT22" s="224">
        <v>3</v>
      </c>
      <c r="BU22" s="224">
        <v>3</v>
      </c>
      <c r="BV22" s="224">
        <v>3</v>
      </c>
      <c r="BW22" s="224">
        <v>3</v>
      </c>
      <c r="BX22" s="224">
        <v>3</v>
      </c>
      <c r="BY22" s="224">
        <v>3</v>
      </c>
      <c r="BZ22" s="224">
        <v>3</v>
      </c>
      <c r="CA22" s="224">
        <v>3</v>
      </c>
      <c r="CB22" s="224">
        <v>3</v>
      </c>
      <c r="CC22" s="224">
        <v>3</v>
      </c>
      <c r="CD22" s="224">
        <v>3</v>
      </c>
      <c r="CE22" s="224">
        <v>3</v>
      </c>
      <c r="CF22" s="224">
        <v>3</v>
      </c>
      <c r="CG22" s="224">
        <v>3</v>
      </c>
      <c r="CH22" s="224">
        <v>3</v>
      </c>
      <c r="CI22" s="224">
        <v>3</v>
      </c>
      <c r="CJ22" s="224">
        <v>3</v>
      </c>
      <c r="CK22" s="224">
        <v>3</v>
      </c>
      <c r="CL22" s="224">
        <v>3</v>
      </c>
    </row>
    <row r="23" spans="1:90" x14ac:dyDescent="0.25">
      <c r="A23" s="212" t="s">
        <v>110</v>
      </c>
      <c r="B23" s="212">
        <v>1994</v>
      </c>
      <c r="C23" s="222"/>
      <c r="D23" s="222" t="s">
        <v>1092</v>
      </c>
      <c r="E23" s="222" t="s">
        <v>1095</v>
      </c>
      <c r="F23" s="222" t="s">
        <v>1096</v>
      </c>
      <c r="G23" s="223" t="s">
        <v>1097</v>
      </c>
      <c r="H23" s="223" t="s">
        <v>1097</v>
      </c>
      <c r="I23" s="223" t="s">
        <v>1097</v>
      </c>
      <c r="J23" s="223" t="s">
        <v>1097</v>
      </c>
      <c r="K23" s="223" t="s">
        <v>1097</v>
      </c>
      <c r="L23" s="223" t="s">
        <v>1097</v>
      </c>
      <c r="M23" s="223" t="s">
        <v>1097</v>
      </c>
      <c r="N23" s="223" t="s">
        <v>1097</v>
      </c>
      <c r="O23" s="223" t="s">
        <v>1097</v>
      </c>
      <c r="P23" s="223">
        <v>2</v>
      </c>
      <c r="Q23" s="223">
        <v>2</v>
      </c>
      <c r="R23" s="223">
        <v>2</v>
      </c>
      <c r="S23" s="223">
        <v>2</v>
      </c>
      <c r="T23" s="223">
        <v>2</v>
      </c>
      <c r="U23" s="223">
        <v>2</v>
      </c>
      <c r="V23" s="223">
        <v>2</v>
      </c>
      <c r="W23" s="223">
        <v>2</v>
      </c>
      <c r="X23" s="223">
        <v>2</v>
      </c>
      <c r="Y23" s="223">
        <v>2</v>
      </c>
      <c r="Z23" s="223">
        <v>2</v>
      </c>
      <c r="AA23" s="223">
        <v>2</v>
      </c>
      <c r="AB23" s="223" t="s">
        <v>1093</v>
      </c>
      <c r="AC23" s="223" t="s">
        <v>1093</v>
      </c>
      <c r="AD23" s="223" t="s">
        <v>1093</v>
      </c>
      <c r="AE23" s="223" t="s">
        <v>1093</v>
      </c>
      <c r="AF23" s="223" t="s">
        <v>1093</v>
      </c>
      <c r="AG23" s="223" t="s">
        <v>1093</v>
      </c>
      <c r="AH23" s="223" t="s">
        <v>1093</v>
      </c>
      <c r="AI23" s="223" t="s">
        <v>1093</v>
      </c>
      <c r="AJ23" s="223" t="s">
        <v>1093</v>
      </c>
      <c r="AK23" s="223" t="s">
        <v>1093</v>
      </c>
      <c r="AL23" s="223" t="s">
        <v>1093</v>
      </c>
      <c r="AM23" s="223" t="s">
        <v>1093</v>
      </c>
      <c r="AN23" s="223" t="s">
        <v>1093</v>
      </c>
      <c r="AO23" s="223" t="s">
        <v>1093</v>
      </c>
      <c r="AP23" s="223" t="s">
        <v>1093</v>
      </c>
      <c r="AQ23" s="223" t="s">
        <v>1093</v>
      </c>
      <c r="AR23" s="223" t="s">
        <v>1093</v>
      </c>
      <c r="AS23" s="223" t="s">
        <v>1093</v>
      </c>
      <c r="AT23" s="223" t="s">
        <v>1093</v>
      </c>
      <c r="AU23" s="223" t="s">
        <v>1093</v>
      </c>
      <c r="AV23" s="223" t="s">
        <v>1093</v>
      </c>
      <c r="AW23" s="223" t="s">
        <v>1093</v>
      </c>
      <c r="AX23" s="223" t="s">
        <v>1093</v>
      </c>
      <c r="AY23" s="223" t="s">
        <v>1093</v>
      </c>
      <c r="AZ23" s="223" t="s">
        <v>1093</v>
      </c>
      <c r="BA23" s="223" t="s">
        <v>1093</v>
      </c>
      <c r="BB23" s="223" t="s">
        <v>1093</v>
      </c>
      <c r="BC23" s="223" t="s">
        <v>1093</v>
      </c>
      <c r="BD23" s="223" t="s">
        <v>1093</v>
      </c>
      <c r="BE23" s="223" t="s">
        <v>1093</v>
      </c>
      <c r="BF23" s="223" t="s">
        <v>1093</v>
      </c>
      <c r="BG23" s="223" t="s">
        <v>1093</v>
      </c>
      <c r="BH23" s="223" t="s">
        <v>1093</v>
      </c>
      <c r="BI23" s="223" t="s">
        <v>1093</v>
      </c>
      <c r="BJ23" s="223" t="s">
        <v>1093</v>
      </c>
      <c r="BK23" s="223" t="s">
        <v>1093</v>
      </c>
      <c r="BL23" s="223" t="s">
        <v>1093</v>
      </c>
      <c r="BM23" s="223" t="s">
        <v>1093</v>
      </c>
      <c r="BN23" s="223" t="s">
        <v>1093</v>
      </c>
      <c r="BO23" s="223" t="s">
        <v>1093</v>
      </c>
      <c r="BP23" s="223" t="s">
        <v>1093</v>
      </c>
      <c r="BQ23" s="223">
        <v>1</v>
      </c>
      <c r="BR23" s="224">
        <v>1</v>
      </c>
      <c r="BS23" s="224">
        <v>1</v>
      </c>
      <c r="BT23" s="224">
        <v>1</v>
      </c>
      <c r="BU23" s="224">
        <v>1</v>
      </c>
      <c r="BV23" s="224">
        <v>1</v>
      </c>
      <c r="BW23" s="224">
        <v>1</v>
      </c>
      <c r="BX23" s="224">
        <v>3</v>
      </c>
      <c r="BY23" s="224">
        <v>1</v>
      </c>
      <c r="BZ23" s="224">
        <v>1</v>
      </c>
      <c r="CA23" s="224">
        <v>1</v>
      </c>
      <c r="CB23" s="224">
        <v>1</v>
      </c>
      <c r="CC23" s="224">
        <v>1</v>
      </c>
      <c r="CD23" s="224">
        <v>1</v>
      </c>
      <c r="CE23" s="224">
        <v>1</v>
      </c>
      <c r="CF23" s="224">
        <v>1</v>
      </c>
      <c r="CG23" s="224">
        <v>1</v>
      </c>
      <c r="CH23" s="224">
        <v>1</v>
      </c>
      <c r="CI23" s="224">
        <v>1</v>
      </c>
      <c r="CJ23" s="224">
        <v>1</v>
      </c>
      <c r="CK23" s="224">
        <v>1</v>
      </c>
      <c r="CL23" s="224">
        <v>1</v>
      </c>
    </row>
    <row r="24" spans="1:90" x14ac:dyDescent="0.25">
      <c r="A24" s="212" t="s">
        <v>115</v>
      </c>
      <c r="B24" s="212">
        <v>1992</v>
      </c>
      <c r="C24" s="222"/>
      <c r="D24" s="222">
        <v>1994</v>
      </c>
      <c r="E24" s="222" t="s">
        <v>1089</v>
      </c>
      <c r="F24" s="222"/>
      <c r="G24" s="225" t="s">
        <v>1094</v>
      </c>
      <c r="H24" s="223" t="s">
        <v>1094</v>
      </c>
      <c r="I24" s="223" t="s">
        <v>1094</v>
      </c>
      <c r="J24" s="223" t="s">
        <v>1094</v>
      </c>
      <c r="K24" s="223" t="s">
        <v>1094</v>
      </c>
      <c r="L24" s="223" t="s">
        <v>1094</v>
      </c>
      <c r="M24" s="223" t="s">
        <v>1094</v>
      </c>
      <c r="N24" s="223" t="s">
        <v>1094</v>
      </c>
      <c r="O24" s="223" t="s">
        <v>1094</v>
      </c>
      <c r="P24" s="225" t="s">
        <v>1098</v>
      </c>
      <c r="Q24" s="225">
        <v>0</v>
      </c>
      <c r="R24" s="225">
        <v>0</v>
      </c>
      <c r="S24" s="223">
        <v>0</v>
      </c>
      <c r="T24" s="223" t="s">
        <v>1093</v>
      </c>
      <c r="U24" s="223" t="s">
        <v>1093</v>
      </c>
      <c r="V24" s="223" t="s">
        <v>1093</v>
      </c>
      <c r="W24" s="223" t="s">
        <v>1093</v>
      </c>
      <c r="X24" s="223" t="s">
        <v>1093</v>
      </c>
      <c r="Y24" s="223" t="s">
        <v>1093</v>
      </c>
      <c r="Z24" s="223" t="s">
        <v>1093</v>
      </c>
      <c r="AA24" s="223" t="s">
        <v>1093</v>
      </c>
      <c r="AB24" s="223" t="s">
        <v>1093</v>
      </c>
      <c r="AC24" s="223" t="s">
        <v>1093</v>
      </c>
      <c r="AD24" s="223" t="s">
        <v>1093</v>
      </c>
      <c r="AE24" s="223" t="s">
        <v>1093</v>
      </c>
      <c r="AF24" s="223" t="s">
        <v>1093</v>
      </c>
      <c r="AG24" s="223" t="s">
        <v>1093</v>
      </c>
      <c r="AH24" s="223" t="s">
        <v>1093</v>
      </c>
      <c r="AI24" s="223" t="s">
        <v>1093</v>
      </c>
      <c r="AJ24" s="223" t="s">
        <v>1093</v>
      </c>
      <c r="AK24" s="223" t="s">
        <v>1093</v>
      </c>
      <c r="AL24" s="223" t="s">
        <v>1093</v>
      </c>
      <c r="AM24" s="223" t="s">
        <v>1093</v>
      </c>
      <c r="AN24" s="223" t="s">
        <v>1093</v>
      </c>
      <c r="AO24" s="223" t="s">
        <v>1093</v>
      </c>
      <c r="AP24" s="223" t="s">
        <v>1093</v>
      </c>
      <c r="AQ24" s="223" t="s">
        <v>1093</v>
      </c>
      <c r="AR24" s="223" t="s">
        <v>1093</v>
      </c>
      <c r="AS24" s="223" t="s">
        <v>1093</v>
      </c>
      <c r="AT24" s="223" t="s">
        <v>1093</v>
      </c>
      <c r="AU24" s="223" t="s">
        <v>1093</v>
      </c>
      <c r="AV24" s="223" t="s">
        <v>1093</v>
      </c>
      <c r="AW24" s="223" t="s">
        <v>1093</v>
      </c>
      <c r="AX24" s="223" t="s">
        <v>1093</v>
      </c>
      <c r="AY24" s="223" t="s">
        <v>1093</v>
      </c>
      <c r="AZ24" s="223" t="s">
        <v>1093</v>
      </c>
      <c r="BA24" s="223" t="s">
        <v>1093</v>
      </c>
      <c r="BB24" s="223" t="s">
        <v>1093</v>
      </c>
      <c r="BC24" s="223" t="s">
        <v>1093</v>
      </c>
      <c r="BD24" s="223" t="s">
        <v>1093</v>
      </c>
      <c r="BE24" s="223" t="s">
        <v>1093</v>
      </c>
      <c r="BF24" s="223" t="s">
        <v>1093</v>
      </c>
      <c r="BG24" s="223" t="s">
        <v>1093</v>
      </c>
      <c r="BH24" s="223" t="s">
        <v>1093</v>
      </c>
      <c r="BI24" s="223" t="s">
        <v>1093</v>
      </c>
      <c r="BJ24" s="223" t="s">
        <v>1093</v>
      </c>
      <c r="BK24" s="223" t="s">
        <v>1093</v>
      </c>
      <c r="BL24" s="223" t="s">
        <v>1093</v>
      </c>
      <c r="BM24" s="223" t="s">
        <v>1093</v>
      </c>
      <c r="BN24" s="223" t="s">
        <v>1093</v>
      </c>
      <c r="BO24" s="223">
        <v>0</v>
      </c>
      <c r="BP24" s="225">
        <v>3</v>
      </c>
      <c r="BQ24" s="224">
        <v>3</v>
      </c>
      <c r="BR24" s="224">
        <v>4</v>
      </c>
      <c r="BS24" s="224">
        <v>4</v>
      </c>
      <c r="BT24" s="224">
        <v>4</v>
      </c>
      <c r="BU24" s="224">
        <v>4</v>
      </c>
      <c r="BV24" s="224">
        <v>4</v>
      </c>
      <c r="BW24" s="224">
        <v>4</v>
      </c>
      <c r="BX24" s="224">
        <v>4</v>
      </c>
      <c r="BY24" s="224">
        <v>4</v>
      </c>
      <c r="BZ24" s="224">
        <v>4</v>
      </c>
      <c r="CA24" s="224">
        <v>4</v>
      </c>
      <c r="CB24" s="224">
        <v>4</v>
      </c>
      <c r="CC24" s="224">
        <v>4</v>
      </c>
      <c r="CD24" s="224">
        <v>4</v>
      </c>
      <c r="CE24" s="224">
        <v>4</v>
      </c>
      <c r="CF24" s="224">
        <v>4</v>
      </c>
      <c r="CG24" s="224">
        <v>4</v>
      </c>
      <c r="CH24" s="224">
        <v>4</v>
      </c>
      <c r="CI24" s="224">
        <v>4</v>
      </c>
      <c r="CJ24" s="224">
        <v>4</v>
      </c>
      <c r="CK24" s="224">
        <v>4</v>
      </c>
      <c r="CL24" s="224">
        <v>4</v>
      </c>
    </row>
    <row r="25" spans="1:90" x14ac:dyDescent="0.25">
      <c r="A25" s="212" t="s">
        <v>119</v>
      </c>
      <c r="B25" s="212">
        <v>1945</v>
      </c>
      <c r="C25" s="222"/>
      <c r="D25" s="222" t="s">
        <v>1092</v>
      </c>
      <c r="E25" s="222" t="s">
        <v>1099</v>
      </c>
      <c r="F25" s="222"/>
      <c r="G25" s="223">
        <v>4</v>
      </c>
      <c r="H25" s="223">
        <v>4</v>
      </c>
      <c r="I25" s="223">
        <v>4</v>
      </c>
      <c r="J25" s="223">
        <v>4</v>
      </c>
      <c r="K25" s="223">
        <v>4</v>
      </c>
      <c r="L25" s="223" t="s">
        <v>1100</v>
      </c>
      <c r="M25" s="223" t="s">
        <v>1100</v>
      </c>
      <c r="N25" s="223" t="s">
        <v>1100</v>
      </c>
      <c r="O25" s="223" t="s">
        <v>1100</v>
      </c>
      <c r="P25" s="223" t="s">
        <v>1100</v>
      </c>
      <c r="Q25" s="223" t="s">
        <v>1100</v>
      </c>
      <c r="R25" s="223" t="s">
        <v>1100</v>
      </c>
      <c r="S25" s="223">
        <v>1</v>
      </c>
      <c r="T25" s="223">
        <v>1</v>
      </c>
      <c r="U25" s="223">
        <v>1</v>
      </c>
      <c r="V25" s="223">
        <v>1</v>
      </c>
      <c r="W25" s="223">
        <v>1</v>
      </c>
      <c r="X25" s="223">
        <v>1</v>
      </c>
      <c r="Y25" s="224">
        <v>1</v>
      </c>
      <c r="Z25" s="224">
        <v>1</v>
      </c>
      <c r="AA25" s="224">
        <v>1</v>
      </c>
      <c r="AB25" s="224">
        <v>1</v>
      </c>
      <c r="AC25" s="224">
        <v>1</v>
      </c>
      <c r="AD25" s="224">
        <v>1</v>
      </c>
      <c r="AE25" s="224">
        <v>1</v>
      </c>
      <c r="AF25" s="224">
        <v>1</v>
      </c>
      <c r="AG25" s="224">
        <v>1</v>
      </c>
      <c r="AH25" s="224">
        <v>1</v>
      </c>
      <c r="AI25" s="224">
        <v>1</v>
      </c>
      <c r="AJ25" s="224">
        <v>1</v>
      </c>
      <c r="AK25" s="224">
        <v>1</v>
      </c>
      <c r="AL25" s="224">
        <v>1</v>
      </c>
      <c r="AM25" s="224">
        <v>1</v>
      </c>
      <c r="AN25" s="224">
        <v>1</v>
      </c>
      <c r="AO25" s="224">
        <v>1</v>
      </c>
      <c r="AP25" s="224">
        <v>1</v>
      </c>
      <c r="AQ25" s="224">
        <v>1</v>
      </c>
      <c r="AR25" s="224">
        <v>1</v>
      </c>
      <c r="AS25" s="224">
        <v>1</v>
      </c>
      <c r="AT25" s="224">
        <v>1</v>
      </c>
      <c r="AU25" s="224">
        <v>1</v>
      </c>
      <c r="AV25" s="224">
        <v>1</v>
      </c>
      <c r="AW25" s="224">
        <v>1</v>
      </c>
      <c r="AX25" s="224">
        <v>1</v>
      </c>
      <c r="AY25" s="224">
        <v>1</v>
      </c>
      <c r="AZ25" s="224">
        <v>0</v>
      </c>
      <c r="BA25" s="224">
        <v>0</v>
      </c>
      <c r="BB25" s="224">
        <v>0</v>
      </c>
      <c r="BC25" s="224">
        <v>0</v>
      </c>
      <c r="BD25" s="224">
        <v>0</v>
      </c>
      <c r="BE25" s="224">
        <v>0</v>
      </c>
      <c r="BF25" s="224">
        <v>0</v>
      </c>
      <c r="BG25" s="224">
        <v>0</v>
      </c>
      <c r="BH25" s="224">
        <v>0</v>
      </c>
      <c r="BI25" s="224">
        <v>0</v>
      </c>
      <c r="BJ25" s="224">
        <v>0</v>
      </c>
      <c r="BK25" s="224">
        <v>0</v>
      </c>
      <c r="BL25" s="224">
        <v>0</v>
      </c>
      <c r="BM25" s="224">
        <v>0</v>
      </c>
      <c r="BN25" s="224">
        <v>0</v>
      </c>
      <c r="BO25" s="224">
        <v>0</v>
      </c>
      <c r="BP25" s="224">
        <v>0</v>
      </c>
      <c r="BQ25" s="224">
        <v>0</v>
      </c>
      <c r="BR25" s="224">
        <v>0</v>
      </c>
      <c r="BS25" s="224">
        <v>1</v>
      </c>
      <c r="BT25" s="224">
        <v>1</v>
      </c>
      <c r="BU25" s="224">
        <v>1</v>
      </c>
      <c r="BV25" s="224">
        <v>1</v>
      </c>
      <c r="BW25" s="224">
        <v>1</v>
      </c>
      <c r="BX25" s="224">
        <v>1</v>
      </c>
      <c r="BY25" s="224">
        <v>1</v>
      </c>
      <c r="BZ25" s="224">
        <v>1</v>
      </c>
      <c r="CA25" s="224">
        <v>1</v>
      </c>
      <c r="CB25" s="224">
        <v>1</v>
      </c>
      <c r="CC25" s="224">
        <v>1</v>
      </c>
      <c r="CD25" s="224">
        <v>1</v>
      </c>
      <c r="CE25" s="224">
        <v>1</v>
      </c>
      <c r="CF25" s="224">
        <v>1</v>
      </c>
      <c r="CG25" s="224">
        <v>1</v>
      </c>
      <c r="CH25" s="224">
        <v>1</v>
      </c>
      <c r="CI25" s="224">
        <v>1</v>
      </c>
      <c r="CJ25" s="224">
        <v>1</v>
      </c>
      <c r="CK25" s="224">
        <v>1</v>
      </c>
      <c r="CL25" s="224">
        <v>1</v>
      </c>
    </row>
    <row r="26" spans="1:90" x14ac:dyDescent="0.25">
      <c r="A26" s="212" t="s">
        <v>123</v>
      </c>
      <c r="B26" s="212">
        <v>1971</v>
      </c>
      <c r="C26" s="222"/>
      <c r="D26" s="222">
        <v>1972</v>
      </c>
      <c r="E26" s="222" t="s">
        <v>1086</v>
      </c>
      <c r="F26" s="222" t="s">
        <v>1086</v>
      </c>
      <c r="G26" s="223">
        <v>3</v>
      </c>
      <c r="H26" s="223">
        <v>4</v>
      </c>
      <c r="I26" s="223">
        <v>4</v>
      </c>
      <c r="J26" s="223">
        <v>4</v>
      </c>
      <c r="K26" s="223">
        <v>4</v>
      </c>
      <c r="L26" s="223">
        <v>4</v>
      </c>
      <c r="M26" s="223">
        <v>4</v>
      </c>
      <c r="N26" s="223">
        <v>4</v>
      </c>
      <c r="O26" s="223">
        <v>2</v>
      </c>
      <c r="P26" s="223">
        <v>2</v>
      </c>
      <c r="Q26" s="223">
        <v>2</v>
      </c>
      <c r="R26" s="223">
        <v>2</v>
      </c>
      <c r="S26" s="223">
        <v>2</v>
      </c>
      <c r="T26" s="223">
        <v>2</v>
      </c>
      <c r="U26" s="223">
        <v>2</v>
      </c>
      <c r="V26" s="223">
        <v>2</v>
      </c>
      <c r="W26" s="223">
        <v>2</v>
      </c>
      <c r="X26" s="223">
        <v>2</v>
      </c>
      <c r="Y26" s="223">
        <v>2</v>
      </c>
      <c r="Z26" s="223">
        <v>2</v>
      </c>
      <c r="AA26" s="223">
        <v>2</v>
      </c>
      <c r="AB26" s="223">
        <v>2</v>
      </c>
      <c r="AC26" s="223">
        <v>2</v>
      </c>
      <c r="AD26" s="223">
        <v>2</v>
      </c>
      <c r="AE26" s="223">
        <v>2</v>
      </c>
      <c r="AF26" s="223">
        <v>2</v>
      </c>
      <c r="AG26" s="223">
        <v>2</v>
      </c>
      <c r="AH26" s="223">
        <v>2</v>
      </c>
      <c r="AI26" s="223">
        <v>2</v>
      </c>
      <c r="AJ26" s="223">
        <v>2</v>
      </c>
      <c r="AK26" s="223">
        <v>2</v>
      </c>
      <c r="AL26" s="223">
        <v>2</v>
      </c>
      <c r="AM26" s="223">
        <v>2</v>
      </c>
      <c r="AN26" s="223">
        <v>2</v>
      </c>
      <c r="AO26" s="223">
        <v>2</v>
      </c>
      <c r="AP26" s="223">
        <v>2</v>
      </c>
      <c r="AQ26" s="223">
        <v>2</v>
      </c>
      <c r="AR26" s="223">
        <v>2</v>
      </c>
      <c r="AS26" s="223">
        <v>2</v>
      </c>
      <c r="AT26" s="223">
        <v>2</v>
      </c>
      <c r="AU26" s="224">
        <v>3</v>
      </c>
      <c r="AV26" s="224">
        <v>3</v>
      </c>
      <c r="AW26" s="224">
        <v>3</v>
      </c>
      <c r="AX26" s="224">
        <v>3</v>
      </c>
      <c r="AY26" s="224">
        <v>3</v>
      </c>
      <c r="AZ26" s="224">
        <v>3</v>
      </c>
      <c r="BA26" s="224">
        <v>3</v>
      </c>
      <c r="BB26" s="224">
        <v>3</v>
      </c>
      <c r="BC26" s="224">
        <v>3</v>
      </c>
      <c r="BD26" s="224">
        <v>3</v>
      </c>
      <c r="BE26" s="224">
        <v>3</v>
      </c>
      <c r="BF26" s="224">
        <v>3</v>
      </c>
      <c r="BG26" s="224">
        <v>3</v>
      </c>
      <c r="BH26" s="224">
        <v>3</v>
      </c>
      <c r="BI26" s="224">
        <v>3</v>
      </c>
      <c r="BJ26" s="224">
        <v>3</v>
      </c>
      <c r="BK26" s="224">
        <v>3</v>
      </c>
      <c r="BL26" s="224">
        <v>1</v>
      </c>
      <c r="BM26" s="224">
        <v>1</v>
      </c>
      <c r="BN26" s="224">
        <v>1</v>
      </c>
      <c r="BO26" s="224">
        <v>1</v>
      </c>
      <c r="BP26" s="224">
        <v>3</v>
      </c>
      <c r="BQ26" s="224">
        <v>3</v>
      </c>
      <c r="BR26" s="224">
        <v>3</v>
      </c>
      <c r="BS26" s="224">
        <v>3</v>
      </c>
      <c r="BT26" s="224">
        <v>3</v>
      </c>
      <c r="BU26" s="224">
        <v>3</v>
      </c>
      <c r="BV26" s="224">
        <v>3</v>
      </c>
      <c r="BW26" s="224">
        <v>3</v>
      </c>
      <c r="BX26" s="224">
        <v>3</v>
      </c>
      <c r="BY26" s="224">
        <v>3</v>
      </c>
      <c r="BZ26" s="224">
        <v>3</v>
      </c>
      <c r="CA26" s="224">
        <v>3</v>
      </c>
      <c r="CB26" s="224">
        <v>3</v>
      </c>
      <c r="CC26" s="224">
        <v>3</v>
      </c>
      <c r="CD26" s="224">
        <v>3</v>
      </c>
      <c r="CE26" s="224">
        <v>3</v>
      </c>
      <c r="CF26" s="224">
        <v>3</v>
      </c>
      <c r="CG26" s="224">
        <v>3</v>
      </c>
      <c r="CH26" s="224">
        <v>3</v>
      </c>
      <c r="CI26" s="224">
        <v>3</v>
      </c>
      <c r="CJ26" s="224">
        <v>3</v>
      </c>
      <c r="CK26" s="224">
        <v>3</v>
      </c>
      <c r="CL26" s="224">
        <v>3</v>
      </c>
    </row>
    <row r="27" spans="1:90" x14ac:dyDescent="0.25">
      <c r="A27" s="212" t="s">
        <v>1101</v>
      </c>
      <c r="B27" s="212">
        <v>1967</v>
      </c>
      <c r="C27" s="222"/>
      <c r="D27" s="222">
        <v>1993</v>
      </c>
      <c r="E27" s="222" t="s">
        <v>1086</v>
      </c>
      <c r="F27" s="222" t="s">
        <v>1086</v>
      </c>
      <c r="G27" s="223">
        <v>3</v>
      </c>
      <c r="H27" s="223">
        <v>4</v>
      </c>
      <c r="I27" s="223">
        <v>4</v>
      </c>
      <c r="J27" s="223">
        <v>4</v>
      </c>
      <c r="K27" s="223">
        <v>4</v>
      </c>
      <c r="L27" s="223">
        <v>4</v>
      </c>
      <c r="M27" s="223">
        <v>4</v>
      </c>
      <c r="N27" s="223">
        <v>4</v>
      </c>
      <c r="O27" s="223">
        <v>2</v>
      </c>
      <c r="P27" s="223">
        <v>2</v>
      </c>
      <c r="Q27" s="223">
        <v>2</v>
      </c>
      <c r="R27" s="223">
        <v>2</v>
      </c>
      <c r="S27" s="223">
        <v>2</v>
      </c>
      <c r="T27" s="223">
        <v>2</v>
      </c>
      <c r="U27" s="223">
        <v>2</v>
      </c>
      <c r="V27" s="223">
        <v>2</v>
      </c>
      <c r="W27" s="223">
        <v>2</v>
      </c>
      <c r="X27" s="223">
        <v>2</v>
      </c>
      <c r="Y27" s="223">
        <v>2</v>
      </c>
      <c r="Z27" s="223">
        <v>2</v>
      </c>
      <c r="AA27" s="223">
        <v>2</v>
      </c>
      <c r="AB27" s="223">
        <v>2</v>
      </c>
      <c r="AC27" s="223">
        <v>2</v>
      </c>
      <c r="AD27" s="223">
        <v>2</v>
      </c>
      <c r="AE27" s="223">
        <v>2</v>
      </c>
      <c r="AF27" s="223">
        <v>2</v>
      </c>
      <c r="AG27" s="223">
        <v>2</v>
      </c>
      <c r="AH27" s="223">
        <v>2</v>
      </c>
      <c r="AI27" s="223">
        <v>2</v>
      </c>
      <c r="AJ27" s="223">
        <v>2</v>
      </c>
      <c r="AK27" s="223">
        <v>2</v>
      </c>
      <c r="AL27" s="223">
        <v>2</v>
      </c>
      <c r="AM27" s="223">
        <v>2</v>
      </c>
      <c r="AN27" s="223">
        <v>2</v>
      </c>
      <c r="AO27" s="223">
        <v>2</v>
      </c>
      <c r="AP27" s="223">
        <v>2</v>
      </c>
      <c r="AQ27" s="224">
        <v>2</v>
      </c>
      <c r="AR27" s="224">
        <v>2</v>
      </c>
      <c r="AS27" s="224">
        <v>2</v>
      </c>
      <c r="AT27" s="224">
        <v>2</v>
      </c>
      <c r="AU27" s="224">
        <v>2</v>
      </c>
      <c r="AV27" s="224">
        <v>1</v>
      </c>
      <c r="AW27" s="224">
        <v>1</v>
      </c>
      <c r="AX27" s="224">
        <v>1</v>
      </c>
      <c r="AY27" s="224" t="s">
        <v>1087</v>
      </c>
      <c r="AZ27" s="224">
        <v>3</v>
      </c>
      <c r="BA27" s="224">
        <v>3</v>
      </c>
      <c r="BB27" s="224">
        <v>3</v>
      </c>
      <c r="BC27" s="224">
        <v>3</v>
      </c>
      <c r="BD27" s="224">
        <v>3</v>
      </c>
      <c r="BE27" s="224">
        <v>1</v>
      </c>
      <c r="BF27" s="224">
        <v>1</v>
      </c>
      <c r="BG27" s="224">
        <v>1</v>
      </c>
      <c r="BH27" s="224">
        <v>1</v>
      </c>
      <c r="BI27" s="224">
        <v>1</v>
      </c>
      <c r="BJ27" s="224">
        <v>3</v>
      </c>
      <c r="BK27" s="224">
        <v>3</v>
      </c>
      <c r="BL27" s="224">
        <v>3</v>
      </c>
      <c r="BM27" s="224">
        <v>3</v>
      </c>
      <c r="BN27" s="224">
        <v>3</v>
      </c>
      <c r="BO27" s="224">
        <v>3</v>
      </c>
      <c r="BP27" s="224">
        <v>4</v>
      </c>
      <c r="BQ27" s="224">
        <v>4</v>
      </c>
      <c r="BR27" s="224">
        <v>4</v>
      </c>
      <c r="BS27" s="224">
        <v>4</v>
      </c>
      <c r="BT27" s="224">
        <v>4</v>
      </c>
      <c r="BU27" s="224">
        <v>4</v>
      </c>
      <c r="BV27" s="224">
        <v>4</v>
      </c>
      <c r="BW27" s="224">
        <v>4</v>
      </c>
      <c r="BX27" s="224">
        <v>4</v>
      </c>
      <c r="BY27" s="224">
        <v>4</v>
      </c>
      <c r="BZ27" s="224">
        <v>4</v>
      </c>
      <c r="CA27" s="224">
        <v>4</v>
      </c>
      <c r="CB27" s="224">
        <v>4</v>
      </c>
      <c r="CC27" s="224">
        <v>4</v>
      </c>
      <c r="CD27" s="224">
        <v>4</v>
      </c>
      <c r="CE27" s="224">
        <v>4</v>
      </c>
      <c r="CF27" s="224">
        <v>4</v>
      </c>
      <c r="CG27" s="224">
        <v>4</v>
      </c>
      <c r="CH27" s="224">
        <v>4</v>
      </c>
      <c r="CI27" s="224">
        <v>4</v>
      </c>
      <c r="CJ27" s="224">
        <v>4</v>
      </c>
      <c r="CK27" s="224">
        <v>4</v>
      </c>
      <c r="CL27" s="224">
        <v>4</v>
      </c>
    </row>
    <row r="28" spans="1:90" x14ac:dyDescent="0.25">
      <c r="A28" s="212" t="s">
        <v>131</v>
      </c>
      <c r="B28" s="212">
        <v>1957</v>
      </c>
      <c r="C28" s="222"/>
      <c r="D28" s="222">
        <v>1994</v>
      </c>
      <c r="E28" s="222" t="s">
        <v>1086</v>
      </c>
      <c r="F28" s="222" t="s">
        <v>1086</v>
      </c>
      <c r="G28" s="223">
        <v>4</v>
      </c>
      <c r="H28" s="223">
        <v>4</v>
      </c>
      <c r="I28" s="223">
        <v>4</v>
      </c>
      <c r="J28" s="223">
        <v>4</v>
      </c>
      <c r="K28" s="223">
        <v>4</v>
      </c>
      <c r="L28" s="223">
        <v>4</v>
      </c>
      <c r="M28" s="223">
        <v>4</v>
      </c>
      <c r="N28" s="223">
        <v>4</v>
      </c>
      <c r="O28" s="223">
        <v>2</v>
      </c>
      <c r="P28" s="223">
        <v>2</v>
      </c>
      <c r="Q28" s="223">
        <v>2</v>
      </c>
      <c r="R28" s="223">
        <v>2</v>
      </c>
      <c r="S28" s="223">
        <v>2</v>
      </c>
      <c r="T28" s="223">
        <v>2</v>
      </c>
      <c r="U28" s="223">
        <v>2</v>
      </c>
      <c r="V28" s="223">
        <v>2</v>
      </c>
      <c r="W28" s="223">
        <v>2</v>
      </c>
      <c r="X28" s="223">
        <v>2</v>
      </c>
      <c r="Y28" s="223">
        <v>2</v>
      </c>
      <c r="Z28" s="223">
        <v>2</v>
      </c>
      <c r="AA28" s="223">
        <v>2</v>
      </c>
      <c r="AB28" s="223">
        <v>2</v>
      </c>
      <c r="AC28" s="223">
        <v>2</v>
      </c>
      <c r="AD28" s="223">
        <v>2</v>
      </c>
      <c r="AE28" s="223">
        <v>2</v>
      </c>
      <c r="AF28" s="223">
        <v>2</v>
      </c>
      <c r="AG28" s="224">
        <v>2</v>
      </c>
      <c r="AH28" s="224">
        <v>2</v>
      </c>
      <c r="AI28" s="224">
        <v>2</v>
      </c>
      <c r="AJ28" s="224">
        <v>2</v>
      </c>
      <c r="AK28" s="224">
        <v>2</v>
      </c>
      <c r="AL28" s="224">
        <v>2</v>
      </c>
      <c r="AM28" s="224">
        <v>2</v>
      </c>
      <c r="AN28" s="224">
        <v>2</v>
      </c>
      <c r="AO28" s="224">
        <v>2</v>
      </c>
      <c r="AP28" s="224">
        <v>2</v>
      </c>
      <c r="AQ28" s="224">
        <v>2</v>
      </c>
      <c r="AR28" s="224">
        <v>2</v>
      </c>
      <c r="AS28" s="224">
        <v>2</v>
      </c>
      <c r="AT28" s="224">
        <v>2</v>
      </c>
      <c r="AU28" s="224">
        <v>2</v>
      </c>
      <c r="AV28" s="224">
        <v>1</v>
      </c>
      <c r="AW28" s="224">
        <v>1</v>
      </c>
      <c r="AX28" s="224">
        <v>4</v>
      </c>
      <c r="AY28" s="224">
        <v>1</v>
      </c>
      <c r="AZ28" s="224">
        <v>1</v>
      </c>
      <c r="BA28" s="224">
        <v>1</v>
      </c>
      <c r="BB28" s="224">
        <v>1</v>
      </c>
      <c r="BC28" s="224">
        <v>1</v>
      </c>
      <c r="BD28" s="224">
        <v>1</v>
      </c>
      <c r="BE28" s="224">
        <v>1</v>
      </c>
      <c r="BF28" s="224">
        <v>1</v>
      </c>
      <c r="BG28" s="224">
        <v>1</v>
      </c>
      <c r="BH28" s="224">
        <v>1</v>
      </c>
      <c r="BI28" s="224">
        <v>1</v>
      </c>
      <c r="BJ28" s="224">
        <v>1</v>
      </c>
      <c r="BK28" s="224">
        <v>1</v>
      </c>
      <c r="BL28" s="224">
        <v>1</v>
      </c>
      <c r="BM28" s="224">
        <v>1</v>
      </c>
      <c r="BN28" s="224">
        <v>1</v>
      </c>
      <c r="BO28" s="224">
        <v>1</v>
      </c>
      <c r="BP28" s="224">
        <v>1</v>
      </c>
      <c r="BQ28" s="224">
        <v>1</v>
      </c>
      <c r="BR28" s="224">
        <v>3</v>
      </c>
      <c r="BS28" s="224">
        <v>3</v>
      </c>
      <c r="BT28" s="224">
        <v>3</v>
      </c>
      <c r="BU28" s="224">
        <v>3</v>
      </c>
      <c r="BV28" s="224">
        <v>3</v>
      </c>
      <c r="BW28" s="224">
        <v>3</v>
      </c>
      <c r="BX28" s="224">
        <v>3</v>
      </c>
      <c r="BY28" s="224">
        <v>3</v>
      </c>
      <c r="BZ28" s="224">
        <v>3</v>
      </c>
      <c r="CA28" s="224">
        <v>3</v>
      </c>
      <c r="CB28" s="224">
        <v>3</v>
      </c>
      <c r="CC28" s="224">
        <v>3</v>
      </c>
      <c r="CD28" s="224">
        <v>3</v>
      </c>
      <c r="CE28" s="224">
        <v>3</v>
      </c>
      <c r="CF28" s="224">
        <v>3</v>
      </c>
      <c r="CG28" s="224">
        <v>3</v>
      </c>
      <c r="CH28" s="224">
        <v>3</v>
      </c>
      <c r="CI28" s="224">
        <v>3</v>
      </c>
      <c r="CJ28" s="224">
        <v>3</v>
      </c>
      <c r="CK28" s="224">
        <v>3</v>
      </c>
      <c r="CL28" s="224">
        <v>3</v>
      </c>
    </row>
    <row r="29" spans="1:90" x14ac:dyDescent="0.25">
      <c r="A29" s="212" t="s">
        <v>617</v>
      </c>
      <c r="B29" s="212">
        <v>1975</v>
      </c>
      <c r="C29" s="222"/>
      <c r="D29" s="222">
        <v>1994</v>
      </c>
      <c r="E29" s="222" t="s">
        <v>1086</v>
      </c>
      <c r="F29" s="222" t="s">
        <v>1086</v>
      </c>
      <c r="G29" s="223">
        <v>3</v>
      </c>
      <c r="H29" s="223">
        <v>4</v>
      </c>
      <c r="I29" s="223">
        <v>4</v>
      </c>
      <c r="J29" s="223">
        <v>4</v>
      </c>
      <c r="K29" s="223">
        <v>4</v>
      </c>
      <c r="L29" s="223">
        <v>4</v>
      </c>
      <c r="M29" s="223">
        <v>4</v>
      </c>
      <c r="N29" s="223">
        <v>4</v>
      </c>
      <c r="O29" s="223">
        <v>2</v>
      </c>
      <c r="P29" s="223">
        <v>2</v>
      </c>
      <c r="Q29" s="223">
        <v>2</v>
      </c>
      <c r="R29" s="223">
        <v>2</v>
      </c>
      <c r="S29" s="223">
        <v>2</v>
      </c>
      <c r="T29" s="223">
        <v>2</v>
      </c>
      <c r="U29" s="223">
        <v>2</v>
      </c>
      <c r="V29" s="223">
        <v>2</v>
      </c>
      <c r="W29" s="223">
        <v>2</v>
      </c>
      <c r="X29" s="223">
        <v>2</v>
      </c>
      <c r="Y29" s="223">
        <v>2</v>
      </c>
      <c r="Z29" s="223">
        <v>2</v>
      </c>
      <c r="AA29" s="223">
        <v>2</v>
      </c>
      <c r="AB29" s="223">
        <v>2</v>
      </c>
      <c r="AC29" s="223">
        <v>2</v>
      </c>
      <c r="AD29" s="223">
        <v>2</v>
      </c>
      <c r="AE29" s="223">
        <v>2</v>
      </c>
      <c r="AF29" s="223">
        <v>2</v>
      </c>
      <c r="AG29" s="223">
        <v>2</v>
      </c>
      <c r="AH29" s="223">
        <v>2</v>
      </c>
      <c r="AI29" s="223">
        <v>2</v>
      </c>
      <c r="AJ29" s="223">
        <v>2</v>
      </c>
      <c r="AK29" s="223">
        <v>2</v>
      </c>
      <c r="AL29" s="223">
        <v>2</v>
      </c>
      <c r="AM29" s="223">
        <v>2</v>
      </c>
      <c r="AN29" s="223">
        <v>2</v>
      </c>
      <c r="AO29" s="223">
        <v>2</v>
      </c>
      <c r="AP29" s="223">
        <v>2</v>
      </c>
      <c r="AQ29" s="223">
        <v>2</v>
      </c>
      <c r="AR29" s="223">
        <v>2</v>
      </c>
      <c r="AS29" s="223">
        <v>2</v>
      </c>
      <c r="AT29" s="223">
        <v>2</v>
      </c>
      <c r="AU29" s="223">
        <v>2</v>
      </c>
      <c r="AV29" s="223">
        <v>2</v>
      </c>
      <c r="AW29" s="223">
        <v>2</v>
      </c>
      <c r="AX29" s="223">
        <v>2</v>
      </c>
      <c r="AY29" s="224">
        <v>2</v>
      </c>
      <c r="AZ29" s="224">
        <v>2</v>
      </c>
      <c r="BA29" s="224">
        <v>2</v>
      </c>
      <c r="BB29" s="224">
        <v>2</v>
      </c>
      <c r="BC29" s="224">
        <v>2</v>
      </c>
      <c r="BD29" s="224">
        <v>2</v>
      </c>
      <c r="BE29" s="224">
        <v>2</v>
      </c>
      <c r="BF29" s="224">
        <v>2</v>
      </c>
      <c r="BG29" s="224">
        <v>2</v>
      </c>
      <c r="BH29" s="224">
        <v>2</v>
      </c>
      <c r="BI29" s="224">
        <v>2</v>
      </c>
      <c r="BJ29" s="224">
        <v>2</v>
      </c>
      <c r="BK29" s="224">
        <v>2</v>
      </c>
      <c r="BL29" s="224">
        <v>2</v>
      </c>
      <c r="BM29" s="224">
        <v>2</v>
      </c>
      <c r="BN29" s="224">
        <v>2</v>
      </c>
      <c r="BO29" s="224">
        <v>2</v>
      </c>
      <c r="BP29" s="224">
        <v>2</v>
      </c>
      <c r="BQ29" s="224">
        <v>3</v>
      </c>
      <c r="BR29" s="224">
        <v>3</v>
      </c>
      <c r="BS29" s="224">
        <v>3</v>
      </c>
      <c r="BT29" s="224">
        <v>3</v>
      </c>
      <c r="BU29" s="224">
        <v>3</v>
      </c>
      <c r="BV29" s="224">
        <v>3</v>
      </c>
      <c r="BW29" s="224">
        <v>3</v>
      </c>
      <c r="BX29" s="224">
        <v>3</v>
      </c>
      <c r="BY29" s="224">
        <v>3</v>
      </c>
      <c r="BZ29" s="224">
        <v>3</v>
      </c>
      <c r="CA29" s="224">
        <v>3</v>
      </c>
      <c r="CB29" s="224">
        <v>3</v>
      </c>
      <c r="CC29" s="224">
        <v>3</v>
      </c>
      <c r="CD29" s="224">
        <v>3</v>
      </c>
      <c r="CE29" s="224">
        <v>3</v>
      </c>
      <c r="CF29" s="224">
        <v>3</v>
      </c>
      <c r="CG29" s="224">
        <v>3</v>
      </c>
      <c r="CH29" s="224">
        <v>3</v>
      </c>
      <c r="CI29" s="224">
        <v>3</v>
      </c>
      <c r="CJ29" s="224">
        <v>3</v>
      </c>
      <c r="CK29" s="224">
        <v>3</v>
      </c>
      <c r="CL29" s="224">
        <v>3</v>
      </c>
    </row>
    <row r="30" spans="1:90" x14ac:dyDescent="0.25">
      <c r="A30" s="212" t="s">
        <v>135</v>
      </c>
      <c r="B30" s="212">
        <v>1966</v>
      </c>
      <c r="C30" s="222">
        <v>1962</v>
      </c>
      <c r="D30" s="222">
        <v>1966</v>
      </c>
      <c r="E30" s="222" t="s">
        <v>1086</v>
      </c>
      <c r="F30" s="222" t="s">
        <v>1086</v>
      </c>
      <c r="G30" s="223">
        <v>3</v>
      </c>
      <c r="H30" s="223">
        <v>4</v>
      </c>
      <c r="I30" s="223">
        <v>4</v>
      </c>
      <c r="J30" s="223">
        <v>4</v>
      </c>
      <c r="K30" s="223">
        <v>4</v>
      </c>
      <c r="L30" s="223">
        <v>4</v>
      </c>
      <c r="M30" s="223">
        <v>4</v>
      </c>
      <c r="N30" s="223">
        <v>4</v>
      </c>
      <c r="O30" s="223">
        <v>2</v>
      </c>
      <c r="P30" s="223">
        <v>2</v>
      </c>
      <c r="Q30" s="223">
        <v>2</v>
      </c>
      <c r="R30" s="223">
        <v>2</v>
      </c>
      <c r="S30" s="223">
        <v>2</v>
      </c>
      <c r="T30" s="223">
        <v>2</v>
      </c>
      <c r="U30" s="223">
        <v>2</v>
      </c>
      <c r="V30" s="223">
        <v>2</v>
      </c>
      <c r="W30" s="223">
        <v>2</v>
      </c>
      <c r="X30" s="223">
        <v>2</v>
      </c>
      <c r="Y30" s="223">
        <v>2</v>
      </c>
      <c r="Z30" s="223">
        <v>2</v>
      </c>
      <c r="AA30" s="223">
        <v>2</v>
      </c>
      <c r="AB30" s="223">
        <v>2</v>
      </c>
      <c r="AC30" s="223">
        <v>2</v>
      </c>
      <c r="AD30" s="223">
        <v>2</v>
      </c>
      <c r="AE30" s="223">
        <v>2</v>
      </c>
      <c r="AF30" s="223">
        <v>2</v>
      </c>
      <c r="AG30" s="223">
        <v>2</v>
      </c>
      <c r="AH30" s="223">
        <v>2</v>
      </c>
      <c r="AI30" s="223">
        <v>2</v>
      </c>
      <c r="AJ30" s="223">
        <v>2</v>
      </c>
      <c r="AK30" s="223">
        <v>2</v>
      </c>
      <c r="AL30" s="225">
        <v>1</v>
      </c>
      <c r="AM30" s="225">
        <v>1</v>
      </c>
      <c r="AN30" s="225">
        <v>1</v>
      </c>
      <c r="AO30" s="225">
        <v>1</v>
      </c>
      <c r="AP30" s="224">
        <v>1</v>
      </c>
      <c r="AQ30" s="224">
        <v>3</v>
      </c>
      <c r="AR30" s="224">
        <v>3</v>
      </c>
      <c r="AS30" s="224">
        <v>3</v>
      </c>
      <c r="AT30" s="224">
        <v>1</v>
      </c>
      <c r="AU30" s="224">
        <v>1</v>
      </c>
      <c r="AV30" s="224">
        <v>1</v>
      </c>
      <c r="AW30" s="224">
        <v>1</v>
      </c>
      <c r="AX30" s="224">
        <v>1</v>
      </c>
      <c r="AY30" s="224">
        <v>1</v>
      </c>
      <c r="AZ30" s="224">
        <v>1</v>
      </c>
      <c r="BA30" s="224">
        <v>1</v>
      </c>
      <c r="BB30" s="224">
        <v>1</v>
      </c>
      <c r="BC30" s="224">
        <v>1</v>
      </c>
      <c r="BD30" s="224">
        <v>1</v>
      </c>
      <c r="BE30" s="224">
        <v>1</v>
      </c>
      <c r="BF30" s="224">
        <v>1</v>
      </c>
      <c r="BG30" s="224">
        <v>1</v>
      </c>
      <c r="BH30" s="224">
        <v>1</v>
      </c>
      <c r="BI30" s="224">
        <v>1</v>
      </c>
      <c r="BJ30" s="224">
        <v>1</v>
      </c>
      <c r="BK30" s="224">
        <v>1</v>
      </c>
      <c r="BL30" s="224">
        <v>1</v>
      </c>
      <c r="BM30" s="224">
        <v>1</v>
      </c>
      <c r="BN30" s="224">
        <v>1</v>
      </c>
      <c r="BO30" s="224">
        <v>1</v>
      </c>
      <c r="BP30" s="224">
        <v>1</v>
      </c>
      <c r="BQ30" s="224">
        <v>3</v>
      </c>
      <c r="BR30" s="224">
        <v>3</v>
      </c>
      <c r="BS30" s="224">
        <v>3</v>
      </c>
      <c r="BT30" s="224">
        <v>4</v>
      </c>
      <c r="BU30" s="224">
        <v>3</v>
      </c>
      <c r="BV30" s="224">
        <v>4</v>
      </c>
      <c r="BW30" s="224">
        <v>4</v>
      </c>
      <c r="BX30" s="224">
        <v>4</v>
      </c>
      <c r="BY30" s="224">
        <v>4</v>
      </c>
      <c r="BZ30" s="224">
        <v>4</v>
      </c>
      <c r="CA30" s="224">
        <v>4</v>
      </c>
      <c r="CB30" s="224">
        <v>4</v>
      </c>
      <c r="CC30" s="224">
        <v>4</v>
      </c>
      <c r="CD30" s="224">
        <v>4</v>
      </c>
      <c r="CE30" s="224">
        <v>4</v>
      </c>
      <c r="CF30" s="224">
        <v>4</v>
      </c>
      <c r="CG30" s="224">
        <v>4</v>
      </c>
      <c r="CH30" s="224">
        <v>4</v>
      </c>
      <c r="CI30" s="224">
        <v>4</v>
      </c>
      <c r="CJ30" s="224">
        <v>4</v>
      </c>
      <c r="CK30" s="224">
        <v>4</v>
      </c>
      <c r="CL30" s="224">
        <v>4</v>
      </c>
    </row>
    <row r="31" spans="1:90" x14ac:dyDescent="0.25">
      <c r="A31" s="212" t="s">
        <v>702</v>
      </c>
      <c r="B31" s="212" t="s">
        <v>1092</v>
      </c>
      <c r="C31" s="226"/>
      <c r="D31" s="222" t="s">
        <v>1102</v>
      </c>
      <c r="E31" s="222" t="s">
        <v>1103</v>
      </c>
      <c r="F31" s="226"/>
      <c r="G31" s="225">
        <v>4</v>
      </c>
      <c r="H31" s="225">
        <v>4</v>
      </c>
      <c r="I31" s="225">
        <v>4</v>
      </c>
      <c r="J31" s="225">
        <v>4</v>
      </c>
      <c r="K31" s="225">
        <v>4</v>
      </c>
      <c r="L31" s="225">
        <v>4</v>
      </c>
      <c r="M31" s="225">
        <v>4</v>
      </c>
      <c r="N31" s="225">
        <v>4</v>
      </c>
      <c r="O31" s="225">
        <v>3</v>
      </c>
      <c r="P31" s="225">
        <v>3</v>
      </c>
      <c r="Q31" s="225">
        <v>0</v>
      </c>
      <c r="R31" s="225">
        <v>0</v>
      </c>
      <c r="S31" s="225">
        <v>0</v>
      </c>
      <c r="T31" s="225">
        <v>0</v>
      </c>
      <c r="U31" s="223">
        <v>1</v>
      </c>
      <c r="V31" s="223">
        <v>1</v>
      </c>
      <c r="W31" s="223">
        <v>1</v>
      </c>
      <c r="X31" s="223">
        <v>1</v>
      </c>
      <c r="Y31" s="224">
        <v>3</v>
      </c>
      <c r="Z31" s="224">
        <v>3</v>
      </c>
      <c r="AA31" s="224">
        <v>3</v>
      </c>
      <c r="AB31" s="224">
        <v>3</v>
      </c>
      <c r="AC31" s="224">
        <v>3</v>
      </c>
      <c r="AD31" s="224">
        <v>3</v>
      </c>
      <c r="AE31" s="224">
        <v>3</v>
      </c>
      <c r="AF31" s="224">
        <v>3</v>
      </c>
      <c r="AG31" s="224">
        <v>3</v>
      </c>
      <c r="AH31" s="224">
        <v>3</v>
      </c>
      <c r="AI31" s="224">
        <v>3</v>
      </c>
      <c r="AJ31" s="224">
        <v>3</v>
      </c>
      <c r="AK31" s="224">
        <v>4</v>
      </c>
      <c r="AL31" s="224">
        <v>4</v>
      </c>
      <c r="AM31" s="224">
        <v>4</v>
      </c>
      <c r="AN31" s="224">
        <v>4</v>
      </c>
      <c r="AO31" s="224">
        <v>4</v>
      </c>
      <c r="AP31" s="224">
        <v>4</v>
      </c>
      <c r="AQ31" s="224">
        <v>4</v>
      </c>
      <c r="AR31" s="224">
        <v>4</v>
      </c>
      <c r="AS31" s="224">
        <v>4</v>
      </c>
      <c r="AT31" s="224">
        <v>4</v>
      </c>
      <c r="AU31" s="224">
        <v>4</v>
      </c>
      <c r="AV31" s="224">
        <v>4</v>
      </c>
      <c r="AW31" s="224">
        <v>4</v>
      </c>
      <c r="AX31" s="224">
        <v>4</v>
      </c>
      <c r="AY31" s="224">
        <v>4</v>
      </c>
      <c r="AZ31" s="224">
        <v>4</v>
      </c>
      <c r="BA31" s="224">
        <v>4</v>
      </c>
      <c r="BB31" s="224">
        <v>4</v>
      </c>
      <c r="BC31" s="224">
        <v>4</v>
      </c>
      <c r="BD31" s="224">
        <v>4</v>
      </c>
      <c r="BE31" s="224">
        <v>4</v>
      </c>
      <c r="BF31" s="224">
        <v>4</v>
      </c>
      <c r="BG31" s="224">
        <v>4</v>
      </c>
      <c r="BH31" s="224">
        <v>4</v>
      </c>
      <c r="BI31" s="224">
        <v>4</v>
      </c>
      <c r="BJ31" s="224">
        <v>4</v>
      </c>
      <c r="BK31" s="224">
        <v>4</v>
      </c>
      <c r="BL31" s="224">
        <v>4</v>
      </c>
      <c r="BM31" s="224">
        <v>4</v>
      </c>
      <c r="BN31" s="224">
        <v>4</v>
      </c>
      <c r="BO31" s="224">
        <v>4</v>
      </c>
      <c r="BP31" s="224">
        <v>4</v>
      </c>
      <c r="BQ31" s="224">
        <v>4</v>
      </c>
      <c r="BR31" s="224">
        <v>4</v>
      </c>
      <c r="BS31" s="224">
        <v>4</v>
      </c>
      <c r="BT31" s="224">
        <v>4</v>
      </c>
      <c r="BU31" s="224">
        <v>4</v>
      </c>
      <c r="BV31" s="224">
        <v>4</v>
      </c>
      <c r="BW31" s="224">
        <v>4</v>
      </c>
      <c r="BX31" s="224">
        <v>4</v>
      </c>
      <c r="BY31" s="224">
        <v>4</v>
      </c>
      <c r="BZ31" s="224">
        <v>4</v>
      </c>
      <c r="CA31" s="227">
        <v>4</v>
      </c>
      <c r="CB31" s="224">
        <v>4</v>
      </c>
      <c r="CC31" s="227">
        <v>4</v>
      </c>
      <c r="CD31" s="224">
        <v>4</v>
      </c>
      <c r="CE31" s="227">
        <v>4</v>
      </c>
      <c r="CF31" s="224">
        <v>4</v>
      </c>
      <c r="CG31" s="227">
        <v>4</v>
      </c>
      <c r="CH31" s="224">
        <v>4</v>
      </c>
      <c r="CI31" s="227">
        <v>4</v>
      </c>
      <c r="CJ31" s="224">
        <v>4</v>
      </c>
      <c r="CK31" s="227">
        <v>4</v>
      </c>
      <c r="CL31" s="224">
        <v>4</v>
      </c>
    </row>
    <row r="32" spans="1:90" x14ac:dyDescent="0.25">
      <c r="A32" s="212" t="s">
        <v>721</v>
      </c>
      <c r="B32" s="212">
        <v>1945</v>
      </c>
      <c r="C32" s="222"/>
      <c r="D32" s="222">
        <v>1994</v>
      </c>
      <c r="E32" s="222" t="s">
        <v>1103</v>
      </c>
      <c r="F32" s="222"/>
      <c r="G32" s="223">
        <v>4</v>
      </c>
      <c r="H32" s="223">
        <v>4</v>
      </c>
      <c r="I32" s="223">
        <v>4</v>
      </c>
      <c r="J32" s="223">
        <v>4</v>
      </c>
      <c r="K32" s="223">
        <v>4</v>
      </c>
      <c r="L32" s="223">
        <v>4</v>
      </c>
      <c r="M32" s="223">
        <v>4</v>
      </c>
      <c r="N32" s="223">
        <v>4</v>
      </c>
      <c r="O32" s="225">
        <v>2</v>
      </c>
      <c r="P32" s="225">
        <v>2</v>
      </c>
      <c r="Q32" s="225">
        <v>2</v>
      </c>
      <c r="R32" s="225">
        <v>2</v>
      </c>
      <c r="S32" s="225">
        <v>2</v>
      </c>
      <c r="T32" s="225">
        <v>2</v>
      </c>
      <c r="U32" s="225">
        <v>2</v>
      </c>
      <c r="V32" s="225">
        <v>2</v>
      </c>
      <c r="W32" s="225">
        <v>2</v>
      </c>
      <c r="X32" s="225">
        <v>2</v>
      </c>
      <c r="Y32" s="224">
        <v>2</v>
      </c>
      <c r="Z32" s="224">
        <v>2</v>
      </c>
      <c r="AA32" s="224">
        <v>2</v>
      </c>
      <c r="AB32" s="224">
        <v>2</v>
      </c>
      <c r="AC32" s="224">
        <v>2</v>
      </c>
      <c r="AD32" s="224">
        <v>2</v>
      </c>
      <c r="AE32" s="224">
        <v>2</v>
      </c>
      <c r="AF32" s="224">
        <v>2</v>
      </c>
      <c r="AG32" s="224">
        <v>2</v>
      </c>
      <c r="AH32" s="224">
        <v>2</v>
      </c>
      <c r="AI32" s="224">
        <v>2</v>
      </c>
      <c r="AJ32" s="224">
        <v>2</v>
      </c>
      <c r="AK32" s="224">
        <v>2</v>
      </c>
      <c r="AL32" s="224">
        <v>2</v>
      </c>
      <c r="AM32" s="224">
        <v>2</v>
      </c>
      <c r="AN32" s="224">
        <v>2</v>
      </c>
      <c r="AO32" s="224">
        <v>2</v>
      </c>
      <c r="AP32" s="224">
        <v>2</v>
      </c>
      <c r="AQ32" s="224">
        <v>2</v>
      </c>
      <c r="AR32" s="224">
        <v>2</v>
      </c>
      <c r="AS32" s="224">
        <v>2</v>
      </c>
      <c r="AT32" s="224">
        <v>2</v>
      </c>
      <c r="AU32" s="224">
        <v>2</v>
      </c>
      <c r="AV32" s="224">
        <v>1</v>
      </c>
      <c r="AW32" s="224">
        <v>1</v>
      </c>
      <c r="AX32" s="224">
        <v>1</v>
      </c>
      <c r="AY32" s="224">
        <v>1</v>
      </c>
      <c r="AZ32" s="224">
        <v>1</v>
      </c>
      <c r="BA32" s="224">
        <v>1</v>
      </c>
      <c r="BB32" s="224">
        <v>1</v>
      </c>
      <c r="BC32" s="224">
        <v>1</v>
      </c>
      <c r="BD32" s="224">
        <v>1</v>
      </c>
      <c r="BE32" s="224">
        <v>1</v>
      </c>
      <c r="BF32" s="224">
        <v>1</v>
      </c>
      <c r="BG32" s="224">
        <v>1</v>
      </c>
      <c r="BH32" s="224">
        <v>1</v>
      </c>
      <c r="BI32" s="224">
        <v>1</v>
      </c>
      <c r="BJ32" s="224">
        <v>1</v>
      </c>
      <c r="BK32" s="224">
        <v>1</v>
      </c>
      <c r="BL32" s="224">
        <v>1</v>
      </c>
      <c r="BM32" s="224">
        <v>1</v>
      </c>
      <c r="BN32" s="224">
        <v>1</v>
      </c>
      <c r="BO32" s="224">
        <v>1</v>
      </c>
      <c r="BP32" s="224">
        <v>1</v>
      </c>
      <c r="BQ32" s="224">
        <v>1</v>
      </c>
      <c r="BR32" s="224">
        <v>1</v>
      </c>
      <c r="BS32" s="224">
        <v>1</v>
      </c>
      <c r="BT32" s="224">
        <v>1</v>
      </c>
      <c r="BU32" s="224">
        <v>1</v>
      </c>
      <c r="BV32" s="224">
        <v>1</v>
      </c>
      <c r="BW32" s="224">
        <v>1</v>
      </c>
      <c r="BX32" s="224">
        <v>1</v>
      </c>
      <c r="BY32" s="224">
        <v>1</v>
      </c>
      <c r="BZ32" s="224">
        <v>1</v>
      </c>
      <c r="CA32" s="224">
        <v>1</v>
      </c>
      <c r="CB32" s="224">
        <v>1</v>
      </c>
      <c r="CC32" s="224">
        <v>1</v>
      </c>
      <c r="CD32" s="224">
        <v>1</v>
      </c>
      <c r="CE32" s="224">
        <v>1</v>
      </c>
      <c r="CF32" s="224">
        <v>1</v>
      </c>
      <c r="CG32" s="224">
        <v>1</v>
      </c>
      <c r="CH32" s="224">
        <v>1</v>
      </c>
      <c r="CI32" s="224">
        <v>1</v>
      </c>
      <c r="CJ32" s="224">
        <v>1</v>
      </c>
      <c r="CK32" s="224">
        <v>1</v>
      </c>
      <c r="CL32" s="224">
        <v>1</v>
      </c>
    </row>
    <row r="33" spans="1:90" x14ac:dyDescent="0.25">
      <c r="A33" s="212" t="s">
        <v>153</v>
      </c>
      <c r="B33" s="212">
        <v>1945</v>
      </c>
      <c r="C33" s="222"/>
      <c r="D33" s="222" t="s">
        <v>1092</v>
      </c>
      <c r="E33" s="222" t="s">
        <v>1103</v>
      </c>
      <c r="F33" s="222"/>
      <c r="G33" s="223">
        <v>4</v>
      </c>
      <c r="H33" s="223">
        <v>4</v>
      </c>
      <c r="I33" s="223">
        <v>4</v>
      </c>
      <c r="J33" s="223">
        <v>4</v>
      </c>
      <c r="K33" s="223">
        <v>4</v>
      </c>
      <c r="L33" s="223">
        <v>4</v>
      </c>
      <c r="M33" s="223">
        <v>4</v>
      </c>
      <c r="N33" s="223">
        <v>4</v>
      </c>
      <c r="O33" s="223">
        <v>4</v>
      </c>
      <c r="P33" s="223">
        <v>4</v>
      </c>
      <c r="Q33" s="225">
        <v>2</v>
      </c>
      <c r="R33" s="225">
        <v>2</v>
      </c>
      <c r="S33" s="225">
        <v>2</v>
      </c>
      <c r="T33" s="225">
        <v>2</v>
      </c>
      <c r="U33" s="223">
        <v>2</v>
      </c>
      <c r="V33" s="223">
        <v>2</v>
      </c>
      <c r="W33" s="223">
        <v>2</v>
      </c>
      <c r="X33" s="223">
        <v>2</v>
      </c>
      <c r="Y33" s="224">
        <v>2</v>
      </c>
      <c r="Z33" s="224">
        <v>2</v>
      </c>
      <c r="AA33" s="224">
        <v>2</v>
      </c>
      <c r="AB33" s="224">
        <v>2</v>
      </c>
      <c r="AC33" s="224">
        <v>2</v>
      </c>
      <c r="AD33" s="224">
        <v>2</v>
      </c>
      <c r="AE33" s="224">
        <v>2</v>
      </c>
      <c r="AF33" s="224">
        <v>2</v>
      </c>
      <c r="AG33" s="224">
        <v>2</v>
      </c>
      <c r="AH33" s="224">
        <v>2</v>
      </c>
      <c r="AI33" s="224">
        <v>1</v>
      </c>
      <c r="AJ33" s="224">
        <v>1</v>
      </c>
      <c r="AK33" s="224">
        <v>4</v>
      </c>
      <c r="AL33" s="224">
        <v>1</v>
      </c>
      <c r="AM33" s="224">
        <v>1</v>
      </c>
      <c r="AN33" s="224">
        <v>1</v>
      </c>
      <c r="AO33" s="224">
        <v>1</v>
      </c>
      <c r="AP33" s="224">
        <v>1</v>
      </c>
      <c r="AQ33" s="224">
        <v>1</v>
      </c>
      <c r="AR33" s="224">
        <v>1</v>
      </c>
      <c r="AS33" s="224">
        <v>1</v>
      </c>
      <c r="AT33" s="224">
        <v>1</v>
      </c>
      <c r="AU33" s="224">
        <v>1</v>
      </c>
      <c r="AV33" s="224">
        <v>1</v>
      </c>
      <c r="AW33" s="224">
        <v>1</v>
      </c>
      <c r="AX33" s="224">
        <v>1</v>
      </c>
      <c r="AY33" s="224">
        <v>1</v>
      </c>
      <c r="AZ33" s="224">
        <v>1</v>
      </c>
      <c r="BA33" s="224">
        <v>1</v>
      </c>
      <c r="BB33" s="224">
        <v>1</v>
      </c>
      <c r="BC33" s="224">
        <v>1</v>
      </c>
      <c r="BD33" s="224">
        <v>1</v>
      </c>
      <c r="BE33" s="224">
        <v>1</v>
      </c>
      <c r="BF33" s="224">
        <v>1</v>
      </c>
      <c r="BG33" s="224">
        <v>1</v>
      </c>
      <c r="BH33" s="224">
        <v>1</v>
      </c>
      <c r="BI33" s="224">
        <v>1</v>
      </c>
      <c r="BJ33" s="224">
        <v>1</v>
      </c>
      <c r="BK33" s="224">
        <v>1</v>
      </c>
      <c r="BL33" s="224">
        <v>1</v>
      </c>
      <c r="BM33" s="224">
        <v>1</v>
      </c>
      <c r="BN33" s="224">
        <v>1</v>
      </c>
      <c r="BO33" s="224">
        <v>1</v>
      </c>
      <c r="BP33" s="224">
        <v>1</v>
      </c>
      <c r="BQ33" s="224">
        <v>1</v>
      </c>
      <c r="BR33" s="224">
        <v>1</v>
      </c>
      <c r="BS33" s="224">
        <v>1</v>
      </c>
      <c r="BT33" s="224">
        <v>1</v>
      </c>
      <c r="BU33" s="224">
        <v>1</v>
      </c>
      <c r="BV33" s="224">
        <v>1</v>
      </c>
      <c r="BW33" s="224">
        <v>1</v>
      </c>
      <c r="BX33" s="224">
        <v>1</v>
      </c>
      <c r="BY33" s="224">
        <v>1</v>
      </c>
      <c r="BZ33" s="224">
        <v>1</v>
      </c>
      <c r="CA33" s="224">
        <v>1</v>
      </c>
      <c r="CB33" s="224">
        <v>3</v>
      </c>
      <c r="CC33" s="224">
        <v>3</v>
      </c>
      <c r="CD33" s="224">
        <v>3</v>
      </c>
      <c r="CE33" s="224">
        <v>3</v>
      </c>
      <c r="CF33" s="224">
        <v>3</v>
      </c>
      <c r="CG33" s="224">
        <v>3</v>
      </c>
      <c r="CH33" s="224">
        <v>3</v>
      </c>
      <c r="CI33" s="224">
        <v>3</v>
      </c>
      <c r="CJ33" s="224">
        <v>3</v>
      </c>
      <c r="CK33" s="224">
        <v>3</v>
      </c>
      <c r="CL33" s="224">
        <v>3</v>
      </c>
    </row>
    <row r="34" spans="1:90" x14ac:dyDescent="0.25">
      <c r="A34" s="212" t="s">
        <v>157</v>
      </c>
      <c r="B34" s="212">
        <v>1957</v>
      </c>
      <c r="C34" s="222">
        <v>1953</v>
      </c>
      <c r="D34" s="222">
        <v>1961</v>
      </c>
      <c r="E34" s="222" t="s">
        <v>1103</v>
      </c>
      <c r="F34" s="222"/>
      <c r="G34" s="223">
        <v>4</v>
      </c>
      <c r="H34" s="223">
        <v>4</v>
      </c>
      <c r="I34" s="223">
        <v>4</v>
      </c>
      <c r="J34" s="223">
        <v>4</v>
      </c>
      <c r="K34" s="223">
        <v>4</v>
      </c>
      <c r="L34" s="223">
        <v>4</v>
      </c>
      <c r="M34" s="223">
        <v>4</v>
      </c>
      <c r="N34" s="223">
        <v>4</v>
      </c>
      <c r="O34" s="225">
        <v>2</v>
      </c>
      <c r="P34" s="225">
        <v>2</v>
      </c>
      <c r="Q34" s="225">
        <v>2</v>
      </c>
      <c r="R34" s="225">
        <v>2</v>
      </c>
      <c r="S34" s="225">
        <v>2</v>
      </c>
      <c r="T34" s="225">
        <v>2</v>
      </c>
      <c r="U34" s="225">
        <v>2</v>
      </c>
      <c r="V34" s="225">
        <v>2</v>
      </c>
      <c r="W34" s="225">
        <v>2</v>
      </c>
      <c r="X34" s="225">
        <v>2</v>
      </c>
      <c r="Y34" s="223">
        <v>2</v>
      </c>
      <c r="Z34" s="223">
        <v>2</v>
      </c>
      <c r="AA34" s="223">
        <v>2</v>
      </c>
      <c r="AB34" s="223">
        <v>2</v>
      </c>
      <c r="AC34" s="225">
        <v>2</v>
      </c>
      <c r="AD34" s="225">
        <v>2</v>
      </c>
      <c r="AE34" s="225">
        <v>2</v>
      </c>
      <c r="AF34" s="225">
        <v>2</v>
      </c>
      <c r="AG34" s="224">
        <v>2</v>
      </c>
      <c r="AH34" s="224">
        <v>2</v>
      </c>
      <c r="AI34" s="224">
        <v>3</v>
      </c>
      <c r="AJ34" s="224">
        <v>3</v>
      </c>
      <c r="AK34" s="224">
        <v>3</v>
      </c>
      <c r="AL34" s="224">
        <v>3</v>
      </c>
      <c r="AM34" s="224">
        <v>3</v>
      </c>
      <c r="AN34" s="224">
        <v>3</v>
      </c>
      <c r="AO34" s="224">
        <v>3</v>
      </c>
      <c r="AP34" s="224">
        <v>3</v>
      </c>
      <c r="AQ34" s="224">
        <v>3</v>
      </c>
      <c r="AR34" s="224">
        <v>3</v>
      </c>
      <c r="AS34" s="224">
        <v>3</v>
      </c>
      <c r="AT34" s="224">
        <v>3</v>
      </c>
      <c r="AU34" s="224">
        <v>3</v>
      </c>
      <c r="AV34" s="224">
        <v>3</v>
      </c>
      <c r="AW34" s="224">
        <v>3</v>
      </c>
      <c r="AX34" s="224">
        <v>3</v>
      </c>
      <c r="AY34" s="224">
        <v>3</v>
      </c>
      <c r="AZ34" s="224">
        <v>3</v>
      </c>
      <c r="BA34" s="224">
        <v>3</v>
      </c>
      <c r="BB34" s="224">
        <v>3</v>
      </c>
      <c r="BC34" s="224">
        <v>3</v>
      </c>
      <c r="BD34" s="224">
        <v>3</v>
      </c>
      <c r="BE34" s="224">
        <v>3</v>
      </c>
      <c r="BF34" s="224">
        <v>3</v>
      </c>
      <c r="BG34" s="224">
        <v>3</v>
      </c>
      <c r="BH34" s="224">
        <v>3</v>
      </c>
      <c r="BI34" s="224">
        <v>3</v>
      </c>
      <c r="BJ34" s="224">
        <v>3</v>
      </c>
      <c r="BK34" s="224">
        <v>3</v>
      </c>
      <c r="BL34" s="224">
        <v>3</v>
      </c>
      <c r="BM34" s="224">
        <v>3</v>
      </c>
      <c r="BN34" s="224">
        <v>3</v>
      </c>
      <c r="BO34" s="224">
        <v>3</v>
      </c>
      <c r="BP34" s="224">
        <v>4</v>
      </c>
      <c r="BQ34" s="224">
        <v>4</v>
      </c>
      <c r="BR34" s="224">
        <v>4</v>
      </c>
      <c r="BS34" s="224">
        <v>4</v>
      </c>
      <c r="BT34" s="224">
        <v>4</v>
      </c>
      <c r="BU34" s="224">
        <v>4</v>
      </c>
      <c r="BV34" s="224">
        <v>4</v>
      </c>
      <c r="BW34" s="224">
        <v>4</v>
      </c>
      <c r="BX34" s="224">
        <v>4</v>
      </c>
      <c r="BY34" s="224">
        <v>4</v>
      </c>
      <c r="BZ34" s="224">
        <v>4</v>
      </c>
      <c r="CA34" s="224">
        <v>4</v>
      </c>
      <c r="CB34" s="224">
        <v>4</v>
      </c>
      <c r="CC34" s="224">
        <v>4</v>
      </c>
      <c r="CD34" s="224">
        <v>4</v>
      </c>
      <c r="CE34" s="224">
        <v>4</v>
      </c>
      <c r="CF34" s="224">
        <v>4</v>
      </c>
      <c r="CG34" s="224">
        <v>4</v>
      </c>
      <c r="CH34" s="224">
        <v>4</v>
      </c>
      <c r="CI34" s="224">
        <v>4</v>
      </c>
      <c r="CJ34" s="224">
        <v>4</v>
      </c>
      <c r="CK34" s="224">
        <v>4</v>
      </c>
      <c r="CL34" s="224">
        <v>4</v>
      </c>
    </row>
    <row r="35" spans="1:90" x14ac:dyDescent="0.25">
      <c r="A35" s="212" t="s">
        <v>161</v>
      </c>
      <c r="B35" s="212">
        <v>1954</v>
      </c>
      <c r="C35" s="222">
        <v>1953</v>
      </c>
      <c r="D35" s="222">
        <v>1993</v>
      </c>
      <c r="E35" s="222" t="s">
        <v>1088</v>
      </c>
      <c r="F35" s="222" t="s">
        <v>1089</v>
      </c>
      <c r="G35" s="223">
        <v>4</v>
      </c>
      <c r="H35" s="223">
        <v>4</v>
      </c>
      <c r="I35" s="223">
        <v>4</v>
      </c>
      <c r="J35" s="223">
        <v>4</v>
      </c>
      <c r="K35" s="223">
        <v>4</v>
      </c>
      <c r="L35" s="223">
        <v>4</v>
      </c>
      <c r="M35" s="223">
        <v>4</v>
      </c>
      <c r="N35" s="223">
        <v>4</v>
      </c>
      <c r="O35" s="223">
        <v>2</v>
      </c>
      <c r="P35" s="223">
        <v>2</v>
      </c>
      <c r="Q35" s="223">
        <v>2</v>
      </c>
      <c r="R35" s="223">
        <v>2</v>
      </c>
      <c r="S35" s="223">
        <v>2</v>
      </c>
      <c r="T35" s="223">
        <v>2</v>
      </c>
      <c r="U35" s="223">
        <v>2</v>
      </c>
      <c r="V35" s="223">
        <v>2</v>
      </c>
      <c r="W35" s="223">
        <v>2</v>
      </c>
      <c r="X35" s="223">
        <v>1</v>
      </c>
      <c r="Y35" s="223">
        <v>1</v>
      </c>
      <c r="Z35" s="223">
        <v>1</v>
      </c>
      <c r="AA35" s="223">
        <v>1</v>
      </c>
      <c r="AB35" s="223">
        <v>1</v>
      </c>
      <c r="AC35" s="225">
        <v>1</v>
      </c>
      <c r="AD35" s="224">
        <v>1</v>
      </c>
      <c r="AE35" s="224">
        <v>1</v>
      </c>
      <c r="AF35" s="224">
        <v>1</v>
      </c>
      <c r="AG35" s="224">
        <v>1</v>
      </c>
      <c r="AH35" s="224">
        <v>1</v>
      </c>
      <c r="AI35" s="224">
        <v>1</v>
      </c>
      <c r="AJ35" s="224">
        <v>1</v>
      </c>
      <c r="AK35" s="224">
        <v>1</v>
      </c>
      <c r="AL35" s="224">
        <v>1</v>
      </c>
      <c r="AM35" s="224">
        <v>1</v>
      </c>
      <c r="AN35" s="224">
        <v>1</v>
      </c>
      <c r="AO35" s="224">
        <v>1</v>
      </c>
      <c r="AP35" s="224">
        <v>1</v>
      </c>
      <c r="AQ35" s="224">
        <v>1</v>
      </c>
      <c r="AR35" s="224">
        <v>1</v>
      </c>
      <c r="AS35" s="224">
        <v>1</v>
      </c>
      <c r="AT35" s="224">
        <v>1</v>
      </c>
      <c r="AU35" s="224">
        <v>1</v>
      </c>
      <c r="AV35" s="224">
        <v>1</v>
      </c>
      <c r="AW35" s="224">
        <v>1</v>
      </c>
      <c r="AX35" s="224">
        <v>1</v>
      </c>
      <c r="AY35" s="224">
        <v>1</v>
      </c>
      <c r="AZ35" s="224">
        <v>1</v>
      </c>
      <c r="BA35" s="224">
        <v>3</v>
      </c>
      <c r="BB35" s="224">
        <v>3</v>
      </c>
      <c r="BC35" s="224">
        <v>3</v>
      </c>
      <c r="BD35" s="224">
        <v>3</v>
      </c>
      <c r="BE35" s="224">
        <v>3</v>
      </c>
      <c r="BF35" s="224">
        <v>3</v>
      </c>
      <c r="BG35" s="224">
        <v>3</v>
      </c>
      <c r="BH35" s="224">
        <v>1</v>
      </c>
      <c r="BI35" s="224">
        <v>1</v>
      </c>
      <c r="BJ35" s="224">
        <v>1</v>
      </c>
      <c r="BK35" s="224">
        <v>1</v>
      </c>
      <c r="BL35" s="224">
        <v>1</v>
      </c>
      <c r="BM35" s="224">
        <v>1</v>
      </c>
      <c r="BN35" s="224">
        <v>1</v>
      </c>
      <c r="BO35" s="224">
        <v>1</v>
      </c>
      <c r="BP35" s="224">
        <v>1</v>
      </c>
      <c r="BQ35" s="224">
        <v>3</v>
      </c>
      <c r="BR35" s="224">
        <v>3</v>
      </c>
      <c r="BS35" s="224">
        <v>3</v>
      </c>
      <c r="BT35" s="224">
        <v>3</v>
      </c>
      <c r="BU35" s="224">
        <v>3</v>
      </c>
      <c r="BV35" s="224">
        <v>4</v>
      </c>
      <c r="BW35" s="224">
        <v>4</v>
      </c>
      <c r="BX35" s="224">
        <v>4</v>
      </c>
      <c r="BY35" s="224">
        <v>4</v>
      </c>
      <c r="BZ35" s="224">
        <v>4</v>
      </c>
      <c r="CA35" s="224">
        <v>4</v>
      </c>
      <c r="CB35" s="224">
        <v>4</v>
      </c>
      <c r="CC35" s="224">
        <v>4</v>
      </c>
      <c r="CD35" s="224">
        <v>4</v>
      </c>
      <c r="CE35" s="224">
        <v>4</v>
      </c>
      <c r="CF35" s="224">
        <v>4</v>
      </c>
      <c r="CG35" s="224">
        <v>4</v>
      </c>
      <c r="CH35" s="224">
        <v>4</v>
      </c>
      <c r="CI35" s="224">
        <v>4</v>
      </c>
      <c r="CJ35" s="224">
        <v>4</v>
      </c>
      <c r="CK35" s="224">
        <v>4</v>
      </c>
      <c r="CL35" s="224">
        <v>4</v>
      </c>
    </row>
    <row r="36" spans="1:90" x14ac:dyDescent="0.25">
      <c r="A36" s="212" t="s">
        <v>166</v>
      </c>
      <c r="B36" s="212">
        <v>1963</v>
      </c>
      <c r="C36" s="222">
        <v>1962</v>
      </c>
      <c r="D36" s="222">
        <v>1963</v>
      </c>
      <c r="E36" s="222" t="s">
        <v>1086</v>
      </c>
      <c r="F36" s="222" t="s">
        <v>1086</v>
      </c>
      <c r="G36" s="223">
        <v>3</v>
      </c>
      <c r="H36" s="223">
        <v>4</v>
      </c>
      <c r="I36" s="223">
        <v>4</v>
      </c>
      <c r="J36" s="223">
        <v>4</v>
      </c>
      <c r="K36" s="223">
        <v>4</v>
      </c>
      <c r="L36" s="223">
        <v>4</v>
      </c>
      <c r="M36" s="223">
        <v>4</v>
      </c>
      <c r="N36" s="223">
        <v>4</v>
      </c>
      <c r="O36" s="223">
        <v>2</v>
      </c>
      <c r="P36" s="223">
        <v>2</v>
      </c>
      <c r="Q36" s="223">
        <v>2</v>
      </c>
      <c r="R36" s="223">
        <v>2</v>
      </c>
      <c r="S36" s="223">
        <v>2</v>
      </c>
      <c r="T36" s="223">
        <v>2</v>
      </c>
      <c r="U36" s="223">
        <v>2</v>
      </c>
      <c r="V36" s="223">
        <v>2</v>
      </c>
      <c r="W36" s="223">
        <v>2</v>
      </c>
      <c r="X36" s="223">
        <v>2</v>
      </c>
      <c r="Y36" s="223">
        <v>2</v>
      </c>
      <c r="Z36" s="223">
        <v>2</v>
      </c>
      <c r="AA36" s="223">
        <v>2</v>
      </c>
      <c r="AB36" s="223">
        <v>2</v>
      </c>
      <c r="AC36" s="223">
        <v>2</v>
      </c>
      <c r="AD36" s="223">
        <v>2</v>
      </c>
      <c r="AE36" s="223">
        <v>2</v>
      </c>
      <c r="AF36" s="223">
        <v>2</v>
      </c>
      <c r="AG36" s="223">
        <v>2</v>
      </c>
      <c r="AH36" s="223">
        <v>2</v>
      </c>
      <c r="AI36" s="223">
        <v>2</v>
      </c>
      <c r="AJ36" s="223">
        <v>2</v>
      </c>
      <c r="AK36" s="223">
        <v>2</v>
      </c>
      <c r="AL36" s="224">
        <v>3</v>
      </c>
      <c r="AM36" s="224">
        <v>3</v>
      </c>
      <c r="AN36" s="224">
        <v>3</v>
      </c>
      <c r="AO36" s="224">
        <v>3</v>
      </c>
      <c r="AP36" s="225">
        <v>3</v>
      </c>
      <c r="AQ36" s="224">
        <v>2</v>
      </c>
      <c r="AR36" s="224">
        <v>2</v>
      </c>
      <c r="AS36" s="224">
        <v>3</v>
      </c>
      <c r="AT36" s="224">
        <v>3</v>
      </c>
      <c r="AU36" s="224">
        <v>3</v>
      </c>
      <c r="AV36" s="224">
        <v>1</v>
      </c>
      <c r="AW36" s="224">
        <v>1</v>
      </c>
      <c r="AX36" s="224">
        <v>1</v>
      </c>
      <c r="AY36" s="224">
        <v>1</v>
      </c>
      <c r="AZ36" s="224">
        <v>1</v>
      </c>
      <c r="BA36" s="224">
        <v>1</v>
      </c>
      <c r="BB36" s="224">
        <v>1</v>
      </c>
      <c r="BC36" s="224">
        <v>1</v>
      </c>
      <c r="BD36" s="224">
        <v>1</v>
      </c>
      <c r="BE36" s="224">
        <v>1</v>
      </c>
      <c r="BF36" s="224">
        <v>1</v>
      </c>
      <c r="BG36" s="224">
        <v>1</v>
      </c>
      <c r="BH36" s="224">
        <v>1</v>
      </c>
      <c r="BI36" s="224">
        <v>1</v>
      </c>
      <c r="BJ36" s="224">
        <v>1</v>
      </c>
      <c r="BK36" s="224">
        <v>1</v>
      </c>
      <c r="BL36" s="224">
        <v>1</v>
      </c>
      <c r="BM36" s="224">
        <v>1</v>
      </c>
      <c r="BN36" s="224">
        <v>1</v>
      </c>
      <c r="BO36" s="224">
        <v>1</v>
      </c>
      <c r="BP36" s="224">
        <v>1</v>
      </c>
      <c r="BQ36" s="224">
        <v>1</v>
      </c>
      <c r="BR36" s="224">
        <v>1</v>
      </c>
      <c r="BS36" s="224">
        <v>1</v>
      </c>
      <c r="BT36" s="224">
        <v>4</v>
      </c>
      <c r="BU36" s="224">
        <v>4</v>
      </c>
      <c r="BV36" s="224">
        <v>4</v>
      </c>
      <c r="BW36" s="224">
        <v>4</v>
      </c>
      <c r="BX36" s="224">
        <v>4</v>
      </c>
      <c r="BY36" s="224">
        <v>4</v>
      </c>
      <c r="BZ36" s="224">
        <v>4</v>
      </c>
      <c r="CA36" s="224">
        <v>4</v>
      </c>
      <c r="CB36" s="224">
        <v>4</v>
      </c>
      <c r="CC36" s="224">
        <v>4</v>
      </c>
      <c r="CD36" s="224">
        <v>4</v>
      </c>
      <c r="CE36" s="224">
        <v>4</v>
      </c>
      <c r="CF36" s="214">
        <v>3</v>
      </c>
      <c r="CG36" s="214">
        <v>3</v>
      </c>
      <c r="CH36" s="214">
        <v>3</v>
      </c>
      <c r="CI36" s="214">
        <v>3</v>
      </c>
      <c r="CJ36" s="214">
        <v>3</v>
      </c>
      <c r="CK36" s="214">
        <v>3</v>
      </c>
      <c r="CL36" s="214">
        <v>3</v>
      </c>
    </row>
    <row r="37" spans="1:90" x14ac:dyDescent="0.25">
      <c r="A37" s="212" t="s">
        <v>169</v>
      </c>
      <c r="B37" s="212">
        <v>1952</v>
      </c>
      <c r="C37" s="222"/>
      <c r="D37" s="222">
        <v>1995</v>
      </c>
      <c r="E37" s="222" t="s">
        <v>1103</v>
      </c>
      <c r="F37" s="222"/>
      <c r="G37" s="223">
        <v>4</v>
      </c>
      <c r="H37" s="223">
        <v>4</v>
      </c>
      <c r="I37" s="223">
        <v>4</v>
      </c>
      <c r="J37" s="223">
        <v>4</v>
      </c>
      <c r="K37" s="223">
        <v>4</v>
      </c>
      <c r="L37" s="223">
        <v>4</v>
      </c>
      <c r="M37" s="223">
        <v>4</v>
      </c>
      <c r="N37" s="223">
        <v>4</v>
      </c>
      <c r="O37" s="223">
        <v>2</v>
      </c>
      <c r="P37" s="223">
        <v>2</v>
      </c>
      <c r="Q37" s="223">
        <v>2</v>
      </c>
      <c r="R37" s="223">
        <v>2</v>
      </c>
      <c r="S37" s="223">
        <v>2</v>
      </c>
      <c r="T37" s="223">
        <v>2</v>
      </c>
      <c r="U37" s="223">
        <v>2</v>
      </c>
      <c r="V37" s="223">
        <v>2</v>
      </c>
      <c r="W37" s="223">
        <v>2</v>
      </c>
      <c r="X37" s="223">
        <v>2</v>
      </c>
      <c r="Y37" s="223">
        <v>1</v>
      </c>
      <c r="Z37" s="223">
        <v>2</v>
      </c>
      <c r="AA37" s="223">
        <v>2</v>
      </c>
      <c r="AB37" s="224">
        <v>2</v>
      </c>
      <c r="AC37" s="224">
        <v>2</v>
      </c>
      <c r="AD37" s="224">
        <v>2</v>
      </c>
      <c r="AE37" s="224">
        <v>2</v>
      </c>
      <c r="AF37" s="224">
        <v>2</v>
      </c>
      <c r="AG37" s="224">
        <v>2</v>
      </c>
      <c r="AH37" s="224">
        <v>2</v>
      </c>
      <c r="AI37" s="224">
        <v>2</v>
      </c>
      <c r="AJ37" s="224">
        <v>2</v>
      </c>
      <c r="AK37" s="224">
        <v>2</v>
      </c>
      <c r="AL37" s="224">
        <v>2</v>
      </c>
      <c r="AM37" s="224">
        <v>2</v>
      </c>
      <c r="AN37" s="224">
        <v>2</v>
      </c>
      <c r="AO37" s="224">
        <v>2</v>
      </c>
      <c r="AP37" s="224">
        <v>2</v>
      </c>
      <c r="AQ37" s="224">
        <v>2</v>
      </c>
      <c r="AR37" s="224">
        <v>2</v>
      </c>
      <c r="AS37" s="224">
        <v>2</v>
      </c>
      <c r="AT37" s="224">
        <v>2</v>
      </c>
      <c r="AU37" s="224">
        <v>2</v>
      </c>
      <c r="AV37" s="224">
        <v>1</v>
      </c>
      <c r="AW37" s="224">
        <v>1</v>
      </c>
      <c r="AX37" s="224">
        <v>1</v>
      </c>
      <c r="AY37" s="224">
        <v>1</v>
      </c>
      <c r="AZ37" s="224">
        <v>1</v>
      </c>
      <c r="BA37" s="224">
        <v>1</v>
      </c>
      <c r="BB37" s="224">
        <v>1</v>
      </c>
      <c r="BC37" s="224">
        <v>3</v>
      </c>
      <c r="BD37" s="224">
        <v>3</v>
      </c>
      <c r="BE37" s="224">
        <v>3</v>
      </c>
      <c r="BF37" s="224">
        <v>3</v>
      </c>
      <c r="BG37" s="224">
        <v>3</v>
      </c>
      <c r="BH37" s="224">
        <v>3</v>
      </c>
      <c r="BI37" s="224">
        <v>3</v>
      </c>
      <c r="BJ37" s="224">
        <v>3</v>
      </c>
      <c r="BK37" s="224">
        <v>1</v>
      </c>
      <c r="BL37" s="224">
        <v>1</v>
      </c>
      <c r="BM37" s="224">
        <v>1</v>
      </c>
      <c r="BN37" s="224">
        <v>1</v>
      </c>
      <c r="BO37" s="224">
        <v>1</v>
      </c>
      <c r="BP37" s="224">
        <v>1</v>
      </c>
      <c r="BQ37" s="224">
        <v>1</v>
      </c>
      <c r="BR37" s="224">
        <v>1</v>
      </c>
      <c r="BS37" s="224">
        <v>1</v>
      </c>
      <c r="BT37" s="224">
        <v>1</v>
      </c>
      <c r="BU37" s="224">
        <v>4</v>
      </c>
      <c r="BV37" s="224">
        <v>4</v>
      </c>
      <c r="BW37" s="224">
        <v>4</v>
      </c>
      <c r="BX37" s="224">
        <v>4</v>
      </c>
      <c r="BY37" s="224">
        <v>4</v>
      </c>
      <c r="BZ37" s="224">
        <v>4</v>
      </c>
      <c r="CA37" s="224">
        <v>4</v>
      </c>
      <c r="CB37" s="224">
        <v>4</v>
      </c>
      <c r="CC37" s="224">
        <v>4</v>
      </c>
      <c r="CD37" s="224">
        <v>4</v>
      </c>
      <c r="CE37" s="224">
        <v>4</v>
      </c>
      <c r="CF37" s="224">
        <v>4</v>
      </c>
      <c r="CG37" s="224">
        <v>4</v>
      </c>
      <c r="CH37" s="224">
        <v>4</v>
      </c>
      <c r="CI37" s="224">
        <v>4</v>
      </c>
      <c r="CJ37" s="224">
        <v>4</v>
      </c>
      <c r="CK37" s="224">
        <v>4</v>
      </c>
      <c r="CL37" s="224">
        <v>4</v>
      </c>
    </row>
    <row r="38" spans="1:90" x14ac:dyDescent="0.25">
      <c r="A38" s="212" t="s">
        <v>173</v>
      </c>
      <c r="B38" s="212">
        <v>1964</v>
      </c>
      <c r="C38" s="222">
        <v>1963</v>
      </c>
      <c r="D38" s="222">
        <v>1994</v>
      </c>
      <c r="E38" s="222" t="s">
        <v>1086</v>
      </c>
      <c r="F38" s="222" t="s">
        <v>1086</v>
      </c>
      <c r="G38" s="223">
        <v>4</v>
      </c>
      <c r="H38" s="223">
        <v>4</v>
      </c>
      <c r="I38" s="223">
        <v>4</v>
      </c>
      <c r="J38" s="223">
        <v>4</v>
      </c>
      <c r="K38" s="223">
        <v>4</v>
      </c>
      <c r="L38" s="223">
        <v>4</v>
      </c>
      <c r="M38" s="223">
        <v>4</v>
      </c>
      <c r="N38" s="223">
        <v>4</v>
      </c>
      <c r="O38" s="223">
        <v>2</v>
      </c>
      <c r="P38" s="223">
        <v>2</v>
      </c>
      <c r="Q38" s="223">
        <v>2</v>
      </c>
      <c r="R38" s="223">
        <v>2</v>
      </c>
      <c r="S38" s="223">
        <v>2</v>
      </c>
      <c r="T38" s="223">
        <v>2</v>
      </c>
      <c r="U38" s="223">
        <v>2</v>
      </c>
      <c r="V38" s="223">
        <v>2</v>
      </c>
      <c r="W38" s="223">
        <v>2</v>
      </c>
      <c r="X38" s="223">
        <v>2</v>
      </c>
      <c r="Y38" s="223">
        <v>2</v>
      </c>
      <c r="Z38" s="223">
        <v>2</v>
      </c>
      <c r="AA38" s="223">
        <v>2</v>
      </c>
      <c r="AB38" s="223">
        <v>2</v>
      </c>
      <c r="AC38" s="223">
        <v>2</v>
      </c>
      <c r="AD38" s="223">
        <v>2</v>
      </c>
      <c r="AE38" s="223">
        <v>2</v>
      </c>
      <c r="AF38" s="223">
        <v>2</v>
      </c>
      <c r="AG38" s="223">
        <v>2</v>
      </c>
      <c r="AH38" s="223">
        <v>2</v>
      </c>
      <c r="AI38" s="223">
        <v>2</v>
      </c>
      <c r="AJ38" s="223">
        <v>2</v>
      </c>
      <c r="AK38" s="223">
        <v>2</v>
      </c>
      <c r="AL38" s="223">
        <v>2</v>
      </c>
      <c r="AM38" s="225">
        <v>2</v>
      </c>
      <c r="AN38" s="225">
        <v>2</v>
      </c>
      <c r="AO38" s="224">
        <v>2</v>
      </c>
      <c r="AP38" s="224">
        <v>2</v>
      </c>
      <c r="AQ38" s="224">
        <v>2</v>
      </c>
      <c r="AR38" s="224">
        <v>2</v>
      </c>
      <c r="AS38" s="224">
        <v>2</v>
      </c>
      <c r="AT38" s="224">
        <v>2</v>
      </c>
      <c r="AU38" s="224">
        <v>2</v>
      </c>
      <c r="AV38" s="224">
        <v>1</v>
      </c>
      <c r="AW38" s="224">
        <v>1</v>
      </c>
      <c r="AX38" s="224">
        <v>1</v>
      </c>
      <c r="AY38" s="224">
        <v>1</v>
      </c>
      <c r="AZ38" s="224">
        <v>1</v>
      </c>
      <c r="BA38" s="224">
        <v>1</v>
      </c>
      <c r="BB38" s="224">
        <v>1</v>
      </c>
      <c r="BC38" s="224">
        <v>1</v>
      </c>
      <c r="BD38" s="224">
        <v>1</v>
      </c>
      <c r="BE38" s="224">
        <v>1</v>
      </c>
      <c r="BF38" s="224">
        <v>1</v>
      </c>
      <c r="BG38" s="224">
        <v>1</v>
      </c>
      <c r="BH38" s="224">
        <v>1</v>
      </c>
      <c r="BI38" s="224">
        <v>1</v>
      </c>
      <c r="BJ38" s="224">
        <v>1</v>
      </c>
      <c r="BK38" s="224">
        <v>1</v>
      </c>
      <c r="BL38" s="224">
        <v>1</v>
      </c>
      <c r="BM38" s="224">
        <v>1</v>
      </c>
      <c r="BN38" s="224">
        <v>1</v>
      </c>
      <c r="BO38" s="224">
        <v>1</v>
      </c>
      <c r="BP38" s="224">
        <v>1</v>
      </c>
      <c r="BQ38" s="224">
        <v>1</v>
      </c>
      <c r="BR38" s="224">
        <v>3</v>
      </c>
      <c r="BS38" s="224">
        <v>3</v>
      </c>
      <c r="BT38" s="224">
        <v>3</v>
      </c>
      <c r="BU38" s="224">
        <v>3</v>
      </c>
      <c r="BV38" s="224">
        <v>3</v>
      </c>
      <c r="BW38" s="224">
        <v>3</v>
      </c>
      <c r="BX38" s="224">
        <v>3</v>
      </c>
      <c r="BY38" s="224">
        <v>3</v>
      </c>
      <c r="BZ38" s="224">
        <v>3</v>
      </c>
      <c r="CA38" s="224">
        <v>3</v>
      </c>
      <c r="CB38" s="224">
        <v>3</v>
      </c>
      <c r="CC38" s="224">
        <v>3</v>
      </c>
      <c r="CD38" s="224">
        <v>3</v>
      </c>
      <c r="CE38" s="224">
        <v>3</v>
      </c>
      <c r="CF38" s="224">
        <v>3</v>
      </c>
      <c r="CG38" s="224">
        <v>3</v>
      </c>
      <c r="CH38" s="224">
        <v>3</v>
      </c>
      <c r="CI38" s="224">
        <v>3</v>
      </c>
      <c r="CJ38" s="224">
        <v>3</v>
      </c>
      <c r="CK38" s="224">
        <v>3</v>
      </c>
      <c r="CL38" s="224">
        <v>3</v>
      </c>
    </row>
    <row r="39" spans="1:90" x14ac:dyDescent="0.25">
      <c r="A39" s="212" t="s">
        <v>178</v>
      </c>
      <c r="B39" s="212">
        <v>1962</v>
      </c>
      <c r="C39" s="222"/>
      <c r="D39" s="222">
        <v>1963</v>
      </c>
      <c r="E39" s="222" t="s">
        <v>1086</v>
      </c>
      <c r="F39" s="222" t="s">
        <v>1086</v>
      </c>
      <c r="G39" s="223">
        <v>4</v>
      </c>
      <c r="H39" s="223">
        <v>4</v>
      </c>
      <c r="I39" s="223">
        <v>4</v>
      </c>
      <c r="J39" s="223">
        <v>4</v>
      </c>
      <c r="K39" s="223">
        <v>4</v>
      </c>
      <c r="L39" s="223">
        <v>4</v>
      </c>
      <c r="M39" s="223">
        <v>4</v>
      </c>
      <c r="N39" s="223">
        <v>4</v>
      </c>
      <c r="O39" s="223">
        <v>2</v>
      </c>
      <c r="P39" s="223">
        <v>2</v>
      </c>
      <c r="Q39" s="223">
        <v>2</v>
      </c>
      <c r="R39" s="223">
        <v>2</v>
      </c>
      <c r="S39" s="223">
        <v>2</v>
      </c>
      <c r="T39" s="223">
        <v>2</v>
      </c>
      <c r="U39" s="223">
        <v>2</v>
      </c>
      <c r="V39" s="223">
        <v>2</v>
      </c>
      <c r="W39" s="223">
        <v>2</v>
      </c>
      <c r="X39" s="223">
        <v>2</v>
      </c>
      <c r="Y39" s="223">
        <v>2</v>
      </c>
      <c r="Z39" s="223">
        <v>2</v>
      </c>
      <c r="AA39" s="223">
        <v>2</v>
      </c>
      <c r="AB39" s="223">
        <v>2</v>
      </c>
      <c r="AC39" s="223">
        <v>2</v>
      </c>
      <c r="AD39" s="223">
        <v>2</v>
      </c>
      <c r="AE39" s="223">
        <v>2</v>
      </c>
      <c r="AF39" s="223">
        <v>2</v>
      </c>
      <c r="AG39" s="223">
        <v>2</v>
      </c>
      <c r="AH39" s="223">
        <v>2</v>
      </c>
      <c r="AI39" s="223">
        <v>2</v>
      </c>
      <c r="AJ39" s="223">
        <v>2</v>
      </c>
      <c r="AK39" s="223">
        <v>2</v>
      </c>
      <c r="AL39" s="225">
        <v>4</v>
      </c>
      <c r="AM39" s="225">
        <v>4</v>
      </c>
      <c r="AN39" s="225">
        <v>4</v>
      </c>
      <c r="AO39" s="225">
        <v>4</v>
      </c>
      <c r="AP39" s="224">
        <v>4</v>
      </c>
      <c r="AQ39" s="224">
        <v>4</v>
      </c>
      <c r="AR39" s="224">
        <v>4</v>
      </c>
      <c r="AS39" s="224">
        <v>4</v>
      </c>
      <c r="AT39" s="224">
        <v>4</v>
      </c>
      <c r="AU39" s="224">
        <v>4</v>
      </c>
      <c r="AV39" s="224">
        <v>4</v>
      </c>
      <c r="AW39" s="224">
        <v>4</v>
      </c>
      <c r="AX39" s="224">
        <v>4</v>
      </c>
      <c r="AY39" s="224">
        <v>4</v>
      </c>
      <c r="AZ39" s="224">
        <v>4</v>
      </c>
      <c r="BA39" s="224">
        <v>4</v>
      </c>
      <c r="BB39" s="224">
        <v>4</v>
      </c>
      <c r="BC39" s="224">
        <v>4</v>
      </c>
      <c r="BD39" s="224">
        <v>4</v>
      </c>
      <c r="BE39" s="224">
        <v>4</v>
      </c>
      <c r="BF39" s="224">
        <v>4</v>
      </c>
      <c r="BG39" s="224">
        <v>4</v>
      </c>
      <c r="BH39" s="224">
        <v>4</v>
      </c>
      <c r="BI39" s="224">
        <v>4</v>
      </c>
      <c r="BJ39" s="224">
        <v>4</v>
      </c>
      <c r="BK39" s="224">
        <v>4</v>
      </c>
      <c r="BL39" s="224">
        <v>4</v>
      </c>
      <c r="BM39" s="224">
        <v>4</v>
      </c>
      <c r="BN39" s="224">
        <v>1</v>
      </c>
      <c r="BO39" s="224">
        <v>4</v>
      </c>
      <c r="BP39" s="224">
        <v>4</v>
      </c>
      <c r="BQ39" s="224">
        <v>4</v>
      </c>
      <c r="BR39" s="224">
        <v>4</v>
      </c>
      <c r="BS39" s="224">
        <v>4</v>
      </c>
      <c r="BT39" s="224">
        <v>4</v>
      </c>
      <c r="BU39" s="224">
        <v>4</v>
      </c>
      <c r="BV39" s="224">
        <v>4</v>
      </c>
      <c r="BW39" s="224">
        <v>4</v>
      </c>
      <c r="BX39" s="224">
        <v>4</v>
      </c>
      <c r="BY39" s="224">
        <v>4</v>
      </c>
      <c r="BZ39" s="224">
        <v>4</v>
      </c>
      <c r="CA39" s="224">
        <v>4</v>
      </c>
      <c r="CB39" s="224">
        <v>4</v>
      </c>
      <c r="CC39" s="224">
        <v>4</v>
      </c>
      <c r="CD39" s="224">
        <v>4</v>
      </c>
      <c r="CE39" s="224">
        <v>4</v>
      </c>
      <c r="CF39" s="224">
        <v>4</v>
      </c>
      <c r="CG39" s="224">
        <v>4</v>
      </c>
      <c r="CH39" s="224">
        <v>4</v>
      </c>
      <c r="CI39" s="224">
        <v>4</v>
      </c>
      <c r="CJ39" s="224">
        <v>4</v>
      </c>
      <c r="CK39" s="224">
        <v>4</v>
      </c>
      <c r="CL39" s="224">
        <v>4</v>
      </c>
    </row>
    <row r="40" spans="1:90" x14ac:dyDescent="0.25">
      <c r="A40" s="212" t="s">
        <v>182</v>
      </c>
      <c r="B40" s="212">
        <v>1958</v>
      </c>
      <c r="C40" s="222">
        <v>1954</v>
      </c>
      <c r="D40" s="222">
        <v>2003</v>
      </c>
      <c r="E40" s="222" t="s">
        <v>1095</v>
      </c>
      <c r="F40" s="222" t="s">
        <v>1089</v>
      </c>
      <c r="G40" s="223">
        <v>2</v>
      </c>
      <c r="H40" s="223">
        <v>2</v>
      </c>
      <c r="I40" s="223">
        <v>2</v>
      </c>
      <c r="J40" s="223">
        <v>2</v>
      </c>
      <c r="K40" s="223">
        <v>2</v>
      </c>
      <c r="L40" s="223">
        <v>2</v>
      </c>
      <c r="M40" s="223">
        <v>2</v>
      </c>
      <c r="N40" s="223">
        <v>2</v>
      </c>
      <c r="O40" s="223">
        <v>2</v>
      </c>
      <c r="P40" s="223">
        <v>2</v>
      </c>
      <c r="Q40" s="223">
        <v>2</v>
      </c>
      <c r="R40" s="223">
        <v>2</v>
      </c>
      <c r="S40" s="223">
        <v>0</v>
      </c>
      <c r="T40" s="223">
        <v>2</v>
      </c>
      <c r="U40" s="223">
        <v>2</v>
      </c>
      <c r="V40" s="223">
        <v>2</v>
      </c>
      <c r="W40" s="223">
        <v>2</v>
      </c>
      <c r="X40" s="223">
        <v>2</v>
      </c>
      <c r="Y40" s="223">
        <v>2</v>
      </c>
      <c r="Z40" s="223">
        <v>2</v>
      </c>
      <c r="AA40" s="223">
        <v>2</v>
      </c>
      <c r="AB40" s="223">
        <v>2</v>
      </c>
      <c r="AC40" s="223">
        <v>2</v>
      </c>
      <c r="AD40" s="225">
        <v>2</v>
      </c>
      <c r="AE40" s="225">
        <v>2</v>
      </c>
      <c r="AF40" s="225">
        <v>2</v>
      </c>
      <c r="AG40" s="225">
        <v>2</v>
      </c>
      <c r="AH40" s="225">
        <v>2</v>
      </c>
      <c r="AI40" s="225">
        <v>2</v>
      </c>
      <c r="AJ40" s="225">
        <v>2</v>
      </c>
      <c r="AK40" s="225">
        <v>2</v>
      </c>
      <c r="AL40" s="225">
        <v>2</v>
      </c>
      <c r="AM40" s="225">
        <v>2</v>
      </c>
      <c r="AN40" s="225">
        <v>2</v>
      </c>
      <c r="AO40" s="225">
        <v>2</v>
      </c>
      <c r="AP40" s="225">
        <v>2</v>
      </c>
      <c r="AQ40" s="225">
        <v>2</v>
      </c>
      <c r="AR40" s="225">
        <v>2</v>
      </c>
      <c r="AS40" s="225">
        <v>2</v>
      </c>
      <c r="AT40" s="225">
        <v>2</v>
      </c>
      <c r="AU40" s="224">
        <v>1</v>
      </c>
      <c r="AV40" s="224">
        <v>1</v>
      </c>
      <c r="AW40" s="224" t="s">
        <v>1090</v>
      </c>
      <c r="AX40" s="224" t="s">
        <v>1090</v>
      </c>
      <c r="AY40" s="224" t="s">
        <v>1090</v>
      </c>
      <c r="AZ40" s="224" t="s">
        <v>1090</v>
      </c>
      <c r="BA40" s="224">
        <v>3</v>
      </c>
      <c r="BB40" s="224">
        <v>3</v>
      </c>
      <c r="BC40" s="224">
        <v>3</v>
      </c>
      <c r="BD40" s="224">
        <v>3</v>
      </c>
      <c r="BE40" s="224">
        <v>3</v>
      </c>
      <c r="BF40" s="224">
        <v>1</v>
      </c>
      <c r="BG40" s="224">
        <v>1</v>
      </c>
      <c r="BH40" s="224">
        <v>1</v>
      </c>
      <c r="BI40" s="224">
        <v>1</v>
      </c>
      <c r="BJ40" s="224">
        <v>1</v>
      </c>
      <c r="BK40" s="224">
        <v>1</v>
      </c>
      <c r="BL40" s="224">
        <v>1</v>
      </c>
      <c r="BM40" s="224">
        <v>1</v>
      </c>
      <c r="BN40" s="224">
        <v>1</v>
      </c>
      <c r="BO40" s="224">
        <v>1</v>
      </c>
      <c r="BP40" s="224">
        <v>1</v>
      </c>
      <c r="BQ40" s="224">
        <v>1</v>
      </c>
      <c r="BR40" s="224">
        <v>1</v>
      </c>
      <c r="BS40" s="224">
        <v>1</v>
      </c>
      <c r="BT40" s="224">
        <v>1</v>
      </c>
      <c r="BU40" s="224">
        <v>1</v>
      </c>
      <c r="BV40" s="224">
        <v>1</v>
      </c>
      <c r="BW40" s="224">
        <v>1</v>
      </c>
      <c r="BX40" s="224">
        <v>1</v>
      </c>
      <c r="BY40" s="224">
        <v>1</v>
      </c>
      <c r="BZ40" s="224">
        <v>1</v>
      </c>
      <c r="CA40" s="224">
        <v>1</v>
      </c>
      <c r="CB40" s="224">
        <v>1</v>
      </c>
      <c r="CC40" s="224">
        <v>1</v>
      </c>
      <c r="CD40" s="224">
        <v>1</v>
      </c>
      <c r="CE40" s="224">
        <v>1</v>
      </c>
      <c r="CF40" s="224">
        <v>1</v>
      </c>
      <c r="CG40" s="224">
        <v>1</v>
      </c>
      <c r="CH40" s="224">
        <v>1</v>
      </c>
      <c r="CI40" s="224">
        <v>1</v>
      </c>
      <c r="CJ40" s="224">
        <v>1</v>
      </c>
      <c r="CK40" s="224">
        <v>1</v>
      </c>
      <c r="CL40" s="224">
        <v>1</v>
      </c>
    </row>
    <row r="41" spans="1:90" x14ac:dyDescent="0.25">
      <c r="A41" s="212" t="s">
        <v>187</v>
      </c>
      <c r="B41" s="212">
        <v>1992</v>
      </c>
      <c r="C41" s="222"/>
      <c r="D41" s="222">
        <v>1994</v>
      </c>
      <c r="E41" s="222" t="s">
        <v>1089</v>
      </c>
      <c r="F41" s="222"/>
      <c r="G41" s="223" t="s">
        <v>1104</v>
      </c>
      <c r="H41" s="223" t="s">
        <v>1104</v>
      </c>
      <c r="I41" s="223" t="s">
        <v>1104</v>
      </c>
      <c r="J41" s="225" t="s">
        <v>1094</v>
      </c>
      <c r="K41" s="223" t="s">
        <v>1104</v>
      </c>
      <c r="L41" s="223" t="s">
        <v>1104</v>
      </c>
      <c r="M41" s="223" t="s">
        <v>1104</v>
      </c>
      <c r="N41" s="223" t="s">
        <v>1104</v>
      </c>
      <c r="O41" s="223" t="s">
        <v>1104</v>
      </c>
      <c r="P41" s="225" t="s">
        <v>1098</v>
      </c>
      <c r="Q41" s="225">
        <v>0</v>
      </c>
      <c r="R41" s="225">
        <v>0</v>
      </c>
      <c r="S41" s="223">
        <v>0</v>
      </c>
      <c r="T41" s="223" t="s">
        <v>1093</v>
      </c>
      <c r="U41" s="223" t="s">
        <v>1093</v>
      </c>
      <c r="V41" s="223" t="s">
        <v>1093</v>
      </c>
      <c r="W41" s="223" t="s">
        <v>1093</v>
      </c>
      <c r="X41" s="223" t="s">
        <v>1093</v>
      </c>
      <c r="Y41" s="223" t="s">
        <v>1093</v>
      </c>
      <c r="Z41" s="223" t="s">
        <v>1093</v>
      </c>
      <c r="AA41" s="223" t="s">
        <v>1093</v>
      </c>
      <c r="AB41" s="223" t="s">
        <v>1093</v>
      </c>
      <c r="AC41" s="223" t="s">
        <v>1093</v>
      </c>
      <c r="AD41" s="223" t="s">
        <v>1093</v>
      </c>
      <c r="AE41" s="223" t="s">
        <v>1093</v>
      </c>
      <c r="AF41" s="223" t="s">
        <v>1093</v>
      </c>
      <c r="AG41" s="223" t="s">
        <v>1093</v>
      </c>
      <c r="AH41" s="223" t="s">
        <v>1093</v>
      </c>
      <c r="AI41" s="223" t="s">
        <v>1093</v>
      </c>
      <c r="AJ41" s="223" t="s">
        <v>1093</v>
      </c>
      <c r="AK41" s="223" t="s">
        <v>1093</v>
      </c>
      <c r="AL41" s="223" t="s">
        <v>1093</v>
      </c>
      <c r="AM41" s="223" t="s">
        <v>1093</v>
      </c>
      <c r="AN41" s="223" t="s">
        <v>1093</v>
      </c>
      <c r="AO41" s="223" t="s">
        <v>1093</v>
      </c>
      <c r="AP41" s="223" t="s">
        <v>1093</v>
      </c>
      <c r="AQ41" s="223" t="s">
        <v>1093</v>
      </c>
      <c r="AR41" s="223" t="s">
        <v>1093</v>
      </c>
      <c r="AS41" s="223" t="s">
        <v>1093</v>
      </c>
      <c r="AT41" s="223" t="s">
        <v>1093</v>
      </c>
      <c r="AU41" s="223" t="s">
        <v>1093</v>
      </c>
      <c r="AV41" s="223" t="s">
        <v>1093</v>
      </c>
      <c r="AW41" s="223" t="s">
        <v>1093</v>
      </c>
      <c r="AX41" s="223" t="s">
        <v>1093</v>
      </c>
      <c r="AY41" s="223" t="s">
        <v>1093</v>
      </c>
      <c r="AZ41" s="223" t="s">
        <v>1093</v>
      </c>
      <c r="BA41" s="223" t="s">
        <v>1093</v>
      </c>
      <c r="BB41" s="223" t="s">
        <v>1093</v>
      </c>
      <c r="BC41" s="223" t="s">
        <v>1093</v>
      </c>
      <c r="BD41" s="223" t="s">
        <v>1093</v>
      </c>
      <c r="BE41" s="223" t="s">
        <v>1093</v>
      </c>
      <c r="BF41" s="223" t="s">
        <v>1093</v>
      </c>
      <c r="BG41" s="223" t="s">
        <v>1093</v>
      </c>
      <c r="BH41" s="223" t="s">
        <v>1093</v>
      </c>
      <c r="BI41" s="223" t="s">
        <v>1093</v>
      </c>
      <c r="BJ41" s="223" t="s">
        <v>1093</v>
      </c>
      <c r="BK41" s="223" t="s">
        <v>1093</v>
      </c>
      <c r="BL41" s="223" t="s">
        <v>1093</v>
      </c>
      <c r="BM41" s="223" t="s">
        <v>1093</v>
      </c>
      <c r="BN41" s="223" t="s">
        <v>1093</v>
      </c>
      <c r="BO41" s="223">
        <v>0</v>
      </c>
      <c r="BP41" s="225">
        <v>3</v>
      </c>
      <c r="BQ41" s="224">
        <v>4</v>
      </c>
      <c r="BR41" s="224">
        <v>4</v>
      </c>
      <c r="BS41" s="224">
        <v>4</v>
      </c>
      <c r="BT41" s="224">
        <v>4</v>
      </c>
      <c r="BU41" s="224">
        <v>4</v>
      </c>
      <c r="BV41" s="224">
        <v>4</v>
      </c>
      <c r="BW41" s="224">
        <v>4</v>
      </c>
      <c r="BX41" s="224">
        <v>4</v>
      </c>
      <c r="BY41" s="224">
        <v>4</v>
      </c>
      <c r="BZ41" s="224">
        <v>4</v>
      </c>
      <c r="CA41" s="224">
        <v>4</v>
      </c>
      <c r="CB41" s="224">
        <v>4</v>
      </c>
      <c r="CC41" s="224">
        <v>4</v>
      </c>
      <c r="CD41" s="224">
        <v>4</v>
      </c>
      <c r="CE41" s="224">
        <v>4</v>
      </c>
      <c r="CF41" s="224">
        <v>4</v>
      </c>
      <c r="CG41" s="224">
        <v>4</v>
      </c>
      <c r="CH41" s="224">
        <v>4</v>
      </c>
      <c r="CI41" s="224">
        <v>4</v>
      </c>
      <c r="CJ41" s="224">
        <v>4</v>
      </c>
      <c r="CK41" s="224">
        <v>4</v>
      </c>
      <c r="CL41" s="224">
        <v>4</v>
      </c>
    </row>
    <row r="42" spans="1:90" x14ac:dyDescent="0.25">
      <c r="A42" s="212" t="s">
        <v>191</v>
      </c>
      <c r="B42" s="212">
        <v>1965</v>
      </c>
      <c r="C42" s="222">
        <v>1961</v>
      </c>
      <c r="D42" s="222">
        <v>1995</v>
      </c>
      <c r="E42" s="222" t="s">
        <v>1086</v>
      </c>
      <c r="F42" s="222" t="s">
        <v>1086</v>
      </c>
      <c r="G42" s="223">
        <v>4</v>
      </c>
      <c r="H42" s="223">
        <v>4</v>
      </c>
      <c r="I42" s="223">
        <v>4</v>
      </c>
      <c r="J42" s="223">
        <v>4</v>
      </c>
      <c r="K42" s="223">
        <v>4</v>
      </c>
      <c r="L42" s="223">
        <v>4</v>
      </c>
      <c r="M42" s="223">
        <v>4</v>
      </c>
      <c r="N42" s="223">
        <v>4</v>
      </c>
      <c r="O42" s="223">
        <v>2</v>
      </c>
      <c r="P42" s="223">
        <v>2</v>
      </c>
      <c r="Q42" s="223">
        <v>2</v>
      </c>
      <c r="R42" s="223">
        <v>2</v>
      </c>
      <c r="S42" s="223">
        <v>2</v>
      </c>
      <c r="T42" s="223">
        <v>2</v>
      </c>
      <c r="U42" s="223">
        <v>2</v>
      </c>
      <c r="V42" s="223">
        <v>2</v>
      </c>
      <c r="W42" s="223">
        <v>2</v>
      </c>
      <c r="X42" s="223">
        <v>2</v>
      </c>
      <c r="Y42" s="223">
        <v>2</v>
      </c>
      <c r="Z42" s="223">
        <v>2</v>
      </c>
      <c r="AA42" s="223">
        <v>2</v>
      </c>
      <c r="AB42" s="223">
        <v>2</v>
      </c>
      <c r="AC42" s="223">
        <v>2</v>
      </c>
      <c r="AD42" s="223">
        <v>2</v>
      </c>
      <c r="AE42" s="223">
        <v>2</v>
      </c>
      <c r="AF42" s="223">
        <v>2</v>
      </c>
      <c r="AG42" s="223">
        <v>2</v>
      </c>
      <c r="AH42" s="223">
        <v>2</v>
      </c>
      <c r="AI42" s="223">
        <v>2</v>
      </c>
      <c r="AJ42" s="223">
        <v>2</v>
      </c>
      <c r="AK42" s="225">
        <v>2</v>
      </c>
      <c r="AL42" s="225">
        <v>2</v>
      </c>
      <c r="AM42" s="225">
        <v>2</v>
      </c>
      <c r="AN42" s="225">
        <v>2</v>
      </c>
      <c r="AO42" s="225">
        <v>2</v>
      </c>
      <c r="AP42" s="225">
        <v>2</v>
      </c>
      <c r="AQ42" s="225">
        <v>2</v>
      </c>
      <c r="AR42" s="225">
        <v>2</v>
      </c>
      <c r="AS42" s="225">
        <v>2</v>
      </c>
      <c r="AT42" s="225">
        <v>2</v>
      </c>
      <c r="AU42" s="225">
        <v>2</v>
      </c>
      <c r="AV42" s="224">
        <v>1</v>
      </c>
      <c r="AW42" s="224">
        <v>1</v>
      </c>
      <c r="AX42" s="224">
        <v>1</v>
      </c>
      <c r="AY42" s="224">
        <v>1</v>
      </c>
      <c r="AZ42" s="224">
        <v>1</v>
      </c>
      <c r="BA42" s="224">
        <v>1</v>
      </c>
      <c r="BB42" s="224">
        <v>1</v>
      </c>
      <c r="BC42" s="224">
        <v>1</v>
      </c>
      <c r="BD42" s="224">
        <v>1</v>
      </c>
      <c r="BE42" s="224">
        <v>1</v>
      </c>
      <c r="BF42" s="224">
        <v>1</v>
      </c>
      <c r="BG42" s="224">
        <v>1</v>
      </c>
      <c r="BH42" s="224">
        <v>1</v>
      </c>
      <c r="BI42" s="224">
        <v>1</v>
      </c>
      <c r="BJ42" s="224">
        <v>1</v>
      </c>
      <c r="BK42" s="224">
        <v>1</v>
      </c>
      <c r="BL42" s="224">
        <v>1</v>
      </c>
      <c r="BM42" s="224">
        <v>1</v>
      </c>
      <c r="BN42" s="224">
        <v>1</v>
      </c>
      <c r="BO42" s="224">
        <v>1</v>
      </c>
      <c r="BP42" s="224">
        <v>1</v>
      </c>
      <c r="BQ42" s="224">
        <v>1</v>
      </c>
      <c r="BR42" s="224">
        <v>1</v>
      </c>
      <c r="BS42" s="224">
        <v>3</v>
      </c>
      <c r="BT42" s="224">
        <v>3</v>
      </c>
      <c r="BU42" s="224">
        <v>3</v>
      </c>
      <c r="BV42" s="224">
        <v>3</v>
      </c>
      <c r="BW42" s="224">
        <v>3</v>
      </c>
      <c r="BX42" s="224">
        <v>3</v>
      </c>
      <c r="BY42" s="224">
        <v>3</v>
      </c>
      <c r="BZ42" s="224">
        <v>3</v>
      </c>
      <c r="CA42" s="224">
        <v>3</v>
      </c>
      <c r="CB42" s="224">
        <v>3</v>
      </c>
      <c r="CC42" s="224">
        <v>3</v>
      </c>
      <c r="CD42" s="224">
        <v>3</v>
      </c>
      <c r="CE42" s="224">
        <v>3</v>
      </c>
      <c r="CF42" s="224">
        <v>3</v>
      </c>
      <c r="CG42" s="224">
        <v>3</v>
      </c>
      <c r="CH42" s="224">
        <v>3</v>
      </c>
      <c r="CI42" s="224">
        <v>3</v>
      </c>
      <c r="CJ42" s="224">
        <v>3</v>
      </c>
      <c r="CK42" s="224">
        <v>3</v>
      </c>
      <c r="CL42" s="224">
        <v>3</v>
      </c>
    </row>
    <row r="43" spans="1:90" x14ac:dyDescent="0.25">
      <c r="A43" s="212" t="s">
        <v>710</v>
      </c>
      <c r="B43" s="212">
        <v>1958</v>
      </c>
      <c r="C43" s="222">
        <v>1957</v>
      </c>
      <c r="D43" s="222">
        <v>1968</v>
      </c>
      <c r="E43" s="222" t="s">
        <v>1086</v>
      </c>
      <c r="F43" s="222" t="s">
        <v>1086</v>
      </c>
      <c r="G43" s="223">
        <v>3</v>
      </c>
      <c r="H43" s="223">
        <v>4</v>
      </c>
      <c r="I43" s="223">
        <v>4</v>
      </c>
      <c r="J43" s="223">
        <v>4</v>
      </c>
      <c r="K43" s="223">
        <v>4</v>
      </c>
      <c r="L43" s="223">
        <v>4</v>
      </c>
      <c r="M43" s="223">
        <v>4</v>
      </c>
      <c r="N43" s="223">
        <v>4</v>
      </c>
      <c r="O43" s="225">
        <v>2</v>
      </c>
      <c r="P43" s="225">
        <v>2</v>
      </c>
      <c r="Q43" s="225">
        <v>1</v>
      </c>
      <c r="R43" s="225">
        <v>1</v>
      </c>
      <c r="S43" s="225">
        <v>1</v>
      </c>
      <c r="T43" s="225">
        <v>1</v>
      </c>
      <c r="U43" s="225">
        <v>2</v>
      </c>
      <c r="V43" s="225">
        <v>2</v>
      </c>
      <c r="W43" s="225">
        <v>2</v>
      </c>
      <c r="X43" s="225">
        <v>2</v>
      </c>
      <c r="Y43" s="223">
        <v>2</v>
      </c>
      <c r="Z43" s="223">
        <v>2</v>
      </c>
      <c r="AA43" s="223">
        <v>2</v>
      </c>
      <c r="AB43" s="223">
        <v>2</v>
      </c>
      <c r="AC43" s="223">
        <v>2</v>
      </c>
      <c r="AD43" s="223">
        <v>2</v>
      </c>
      <c r="AE43" s="223">
        <v>2</v>
      </c>
      <c r="AF43" s="223">
        <v>2</v>
      </c>
      <c r="AG43" s="225">
        <v>2</v>
      </c>
      <c r="AH43" s="225">
        <v>2</v>
      </c>
      <c r="AI43" s="224">
        <v>3</v>
      </c>
      <c r="AJ43" s="224">
        <v>3</v>
      </c>
      <c r="AK43" s="224">
        <v>3</v>
      </c>
      <c r="AL43" s="224">
        <v>3</v>
      </c>
      <c r="AM43" s="224">
        <v>3</v>
      </c>
      <c r="AN43" s="224">
        <v>3</v>
      </c>
      <c r="AO43" s="224">
        <v>3</v>
      </c>
      <c r="AP43" s="224">
        <v>3</v>
      </c>
      <c r="AQ43" s="224">
        <v>3</v>
      </c>
      <c r="AR43" s="224">
        <v>3</v>
      </c>
      <c r="AS43" s="224">
        <v>3</v>
      </c>
      <c r="AT43" s="224">
        <v>3</v>
      </c>
      <c r="AU43" s="224">
        <v>3</v>
      </c>
      <c r="AV43" s="224">
        <v>3</v>
      </c>
      <c r="AW43" s="224">
        <v>4</v>
      </c>
      <c r="AX43" s="224">
        <v>4</v>
      </c>
      <c r="AY43" s="224">
        <v>4</v>
      </c>
      <c r="AZ43" s="224">
        <v>4</v>
      </c>
      <c r="BA43" s="224">
        <v>4</v>
      </c>
      <c r="BB43" s="224">
        <v>4</v>
      </c>
      <c r="BC43" s="224">
        <v>4</v>
      </c>
      <c r="BD43" s="224">
        <v>4</v>
      </c>
      <c r="BE43" s="224">
        <v>4</v>
      </c>
      <c r="BF43" s="224">
        <v>4</v>
      </c>
      <c r="BG43" s="224">
        <v>4</v>
      </c>
      <c r="BH43" s="224">
        <v>4</v>
      </c>
      <c r="BI43" s="224">
        <v>4</v>
      </c>
      <c r="BJ43" s="224">
        <v>4</v>
      </c>
      <c r="BK43" s="224">
        <v>4</v>
      </c>
      <c r="BL43" s="224">
        <v>4</v>
      </c>
      <c r="BM43" s="224">
        <v>4</v>
      </c>
      <c r="BN43" s="224">
        <v>4</v>
      </c>
      <c r="BO43" s="224">
        <v>4</v>
      </c>
      <c r="BP43" s="224">
        <v>4</v>
      </c>
      <c r="BQ43" s="224">
        <v>4</v>
      </c>
      <c r="BR43" s="224">
        <v>4</v>
      </c>
      <c r="BS43" s="224">
        <v>4</v>
      </c>
      <c r="BT43" s="224">
        <v>4</v>
      </c>
      <c r="BU43" s="224">
        <v>4</v>
      </c>
      <c r="BV43" s="224">
        <v>1</v>
      </c>
      <c r="BW43" s="224">
        <v>3</v>
      </c>
      <c r="BX43" s="224">
        <v>3</v>
      </c>
      <c r="BY43" s="224">
        <v>3</v>
      </c>
      <c r="BZ43" s="224">
        <v>3</v>
      </c>
      <c r="CA43" s="224">
        <v>3</v>
      </c>
      <c r="CB43" s="224">
        <v>3</v>
      </c>
      <c r="CC43" s="224">
        <v>3</v>
      </c>
      <c r="CD43" s="224">
        <v>3</v>
      </c>
      <c r="CE43" s="224">
        <v>3</v>
      </c>
      <c r="CF43" s="224">
        <v>3</v>
      </c>
      <c r="CG43" s="224">
        <v>3</v>
      </c>
      <c r="CH43" s="224">
        <v>3</v>
      </c>
      <c r="CI43" s="224">
        <v>3</v>
      </c>
      <c r="CJ43" s="224">
        <v>3</v>
      </c>
      <c r="CK43" s="224">
        <v>3</v>
      </c>
      <c r="CL43" s="224">
        <v>3</v>
      </c>
    </row>
    <row r="44" spans="1:90" x14ac:dyDescent="0.25">
      <c r="A44" s="212" t="s">
        <v>649</v>
      </c>
      <c r="B44" s="212">
        <v>1968</v>
      </c>
      <c r="C44" s="222"/>
      <c r="D44" s="222">
        <v>1994</v>
      </c>
      <c r="E44" s="222" t="s">
        <v>1086</v>
      </c>
      <c r="F44" s="222" t="s">
        <v>1086</v>
      </c>
      <c r="G44" s="223">
        <v>3</v>
      </c>
      <c r="H44" s="223">
        <v>4</v>
      </c>
      <c r="I44" s="223">
        <v>4</v>
      </c>
      <c r="J44" s="223">
        <v>4</v>
      </c>
      <c r="K44" s="223">
        <v>4</v>
      </c>
      <c r="L44" s="223">
        <v>4</v>
      </c>
      <c r="M44" s="223">
        <v>4</v>
      </c>
      <c r="N44" s="223">
        <v>4</v>
      </c>
      <c r="O44" s="223">
        <v>2</v>
      </c>
      <c r="P44" s="223">
        <v>2</v>
      </c>
      <c r="Q44" s="223">
        <v>2</v>
      </c>
      <c r="R44" s="223">
        <v>2</v>
      </c>
      <c r="S44" s="223">
        <v>2</v>
      </c>
      <c r="T44" s="223">
        <v>2</v>
      </c>
      <c r="U44" s="223">
        <v>2</v>
      </c>
      <c r="V44" s="223">
        <v>2</v>
      </c>
      <c r="W44" s="223">
        <v>2</v>
      </c>
      <c r="X44" s="223">
        <v>2</v>
      </c>
      <c r="Y44" s="223">
        <v>2</v>
      </c>
      <c r="Z44" s="223">
        <v>2</v>
      </c>
      <c r="AA44" s="223">
        <v>2</v>
      </c>
      <c r="AB44" s="223">
        <v>2</v>
      </c>
      <c r="AC44" s="223">
        <v>2</v>
      </c>
      <c r="AD44" s="223">
        <v>2</v>
      </c>
      <c r="AE44" s="223">
        <v>2</v>
      </c>
      <c r="AF44" s="223">
        <v>2</v>
      </c>
      <c r="AG44" s="223">
        <v>2</v>
      </c>
      <c r="AH44" s="223">
        <v>2</v>
      </c>
      <c r="AI44" s="223">
        <v>2</v>
      </c>
      <c r="AJ44" s="223">
        <v>2</v>
      </c>
      <c r="AK44" s="223">
        <v>2</v>
      </c>
      <c r="AL44" s="223">
        <v>2</v>
      </c>
      <c r="AM44" s="223">
        <v>2</v>
      </c>
      <c r="AN44" s="223">
        <v>2</v>
      </c>
      <c r="AO44" s="223">
        <v>2</v>
      </c>
      <c r="AP44" s="223">
        <v>2</v>
      </c>
      <c r="AQ44" s="223">
        <v>2</v>
      </c>
      <c r="AR44" s="224" t="s">
        <v>1090</v>
      </c>
      <c r="AS44" s="224">
        <v>2</v>
      </c>
      <c r="AT44" s="224">
        <v>2</v>
      </c>
      <c r="AU44" s="224">
        <v>2</v>
      </c>
      <c r="AV44" s="224">
        <v>1</v>
      </c>
      <c r="AW44" s="224">
        <v>1</v>
      </c>
      <c r="AX44" s="224">
        <v>1</v>
      </c>
      <c r="AY44" s="224">
        <v>1</v>
      </c>
      <c r="AZ44" s="224">
        <v>1</v>
      </c>
      <c r="BA44" s="224">
        <v>1</v>
      </c>
      <c r="BB44" s="224">
        <v>1</v>
      </c>
      <c r="BC44" s="224">
        <v>1</v>
      </c>
      <c r="BD44" s="224">
        <v>1</v>
      </c>
      <c r="BE44" s="224">
        <v>1</v>
      </c>
      <c r="BF44" s="224">
        <v>1</v>
      </c>
      <c r="BG44" s="224">
        <v>1</v>
      </c>
      <c r="BH44" s="224">
        <v>1</v>
      </c>
      <c r="BI44" s="224">
        <v>1</v>
      </c>
      <c r="BJ44" s="224">
        <v>1</v>
      </c>
      <c r="BK44" s="224">
        <v>1</v>
      </c>
      <c r="BL44" s="224">
        <v>1</v>
      </c>
      <c r="BM44" s="224">
        <v>1</v>
      </c>
      <c r="BN44" s="224">
        <v>1</v>
      </c>
      <c r="BO44" s="224">
        <v>1</v>
      </c>
      <c r="BP44" s="224">
        <v>1</v>
      </c>
      <c r="BQ44" s="224">
        <v>1</v>
      </c>
      <c r="BR44" s="224">
        <v>3</v>
      </c>
      <c r="BS44" s="224">
        <v>3</v>
      </c>
      <c r="BT44" s="224">
        <v>3</v>
      </c>
      <c r="BU44" s="224">
        <v>3</v>
      </c>
      <c r="BV44" s="224">
        <v>3</v>
      </c>
      <c r="BW44" s="224">
        <v>3</v>
      </c>
      <c r="BX44" s="224">
        <v>3</v>
      </c>
      <c r="BY44" s="224">
        <v>3</v>
      </c>
      <c r="BZ44" s="224">
        <v>3</v>
      </c>
      <c r="CA44" s="224">
        <v>3</v>
      </c>
      <c r="CB44" s="225">
        <v>4</v>
      </c>
      <c r="CC44" s="225">
        <v>4</v>
      </c>
      <c r="CD44" s="225">
        <v>4</v>
      </c>
      <c r="CE44" s="225">
        <v>4</v>
      </c>
      <c r="CF44" s="225">
        <v>4</v>
      </c>
      <c r="CG44" s="225">
        <v>4</v>
      </c>
      <c r="CH44" s="225">
        <v>4</v>
      </c>
      <c r="CI44" s="225">
        <v>4</v>
      </c>
      <c r="CJ44" s="225">
        <v>4</v>
      </c>
      <c r="CK44" s="225">
        <v>4</v>
      </c>
      <c r="CL44" s="225">
        <v>4</v>
      </c>
    </row>
    <row r="45" spans="1:90" x14ac:dyDescent="0.25">
      <c r="A45" s="212" t="s">
        <v>203</v>
      </c>
      <c r="B45" s="212">
        <v>1968</v>
      </c>
      <c r="C45" s="222"/>
      <c r="D45" s="222">
        <v>1993</v>
      </c>
      <c r="E45" s="222" t="s">
        <v>1086</v>
      </c>
      <c r="F45" s="222" t="s">
        <v>1086</v>
      </c>
      <c r="G45" s="223">
        <v>3</v>
      </c>
      <c r="H45" s="223">
        <v>4</v>
      </c>
      <c r="I45" s="223">
        <v>4</v>
      </c>
      <c r="J45" s="223">
        <v>4</v>
      </c>
      <c r="K45" s="223">
        <v>4</v>
      </c>
      <c r="L45" s="223">
        <v>4</v>
      </c>
      <c r="M45" s="223">
        <v>4</v>
      </c>
      <c r="N45" s="223">
        <v>4</v>
      </c>
      <c r="O45" s="223">
        <v>2</v>
      </c>
      <c r="P45" s="223">
        <v>2</v>
      </c>
      <c r="Q45" s="223">
        <v>2</v>
      </c>
      <c r="R45" s="223">
        <v>2</v>
      </c>
      <c r="S45" s="223">
        <v>2</v>
      </c>
      <c r="T45" s="223">
        <v>2</v>
      </c>
      <c r="U45" s="223">
        <v>2</v>
      </c>
      <c r="V45" s="223">
        <v>2</v>
      </c>
      <c r="W45" s="223">
        <v>2</v>
      </c>
      <c r="X45" s="223">
        <v>2</v>
      </c>
      <c r="Y45" s="223">
        <v>2</v>
      </c>
      <c r="Z45" s="223">
        <v>2</v>
      </c>
      <c r="AA45" s="223">
        <v>2</v>
      </c>
      <c r="AB45" s="223">
        <v>2</v>
      </c>
      <c r="AC45" s="223">
        <v>2</v>
      </c>
      <c r="AD45" s="223">
        <v>2</v>
      </c>
      <c r="AE45" s="223">
        <v>2</v>
      </c>
      <c r="AF45" s="223">
        <v>2</v>
      </c>
      <c r="AG45" s="223">
        <v>2</v>
      </c>
      <c r="AH45" s="223">
        <v>2</v>
      </c>
      <c r="AI45" s="223">
        <v>2</v>
      </c>
      <c r="AJ45" s="223">
        <v>2</v>
      </c>
      <c r="AK45" s="223">
        <v>2</v>
      </c>
      <c r="AL45" s="223">
        <v>2</v>
      </c>
      <c r="AM45" s="223">
        <v>2</v>
      </c>
      <c r="AN45" s="223">
        <v>2</v>
      </c>
      <c r="AO45" s="223">
        <v>2</v>
      </c>
      <c r="AP45" s="223">
        <v>2</v>
      </c>
      <c r="AQ45" s="223">
        <v>2</v>
      </c>
      <c r="AR45" s="224">
        <v>2</v>
      </c>
      <c r="AS45" s="224">
        <v>2</v>
      </c>
      <c r="AT45" s="224">
        <v>2</v>
      </c>
      <c r="AU45" s="224">
        <v>2</v>
      </c>
      <c r="AV45" s="224">
        <v>1</v>
      </c>
      <c r="AW45" s="224">
        <v>1</v>
      </c>
      <c r="AX45" s="224">
        <v>1</v>
      </c>
      <c r="AY45" s="224">
        <v>1</v>
      </c>
      <c r="AZ45" s="224">
        <v>1</v>
      </c>
      <c r="BA45" s="224">
        <v>1</v>
      </c>
      <c r="BB45" s="224">
        <v>1</v>
      </c>
      <c r="BC45" s="224">
        <v>1</v>
      </c>
      <c r="BD45" s="224">
        <v>1</v>
      </c>
      <c r="BE45" s="224">
        <v>1</v>
      </c>
      <c r="BF45" s="224">
        <v>1</v>
      </c>
      <c r="BG45" s="224">
        <v>1</v>
      </c>
      <c r="BH45" s="224">
        <v>1</v>
      </c>
      <c r="BI45" s="224">
        <v>1</v>
      </c>
      <c r="BJ45" s="224">
        <v>1</v>
      </c>
      <c r="BK45" s="224">
        <v>1</v>
      </c>
      <c r="BL45" s="224">
        <v>1</v>
      </c>
      <c r="BM45" s="224">
        <v>1</v>
      </c>
      <c r="BN45" s="224">
        <v>1</v>
      </c>
      <c r="BO45" s="224">
        <v>1</v>
      </c>
      <c r="BP45" s="224">
        <v>1</v>
      </c>
      <c r="BQ45" s="224">
        <v>3</v>
      </c>
      <c r="BR45" s="224">
        <v>3</v>
      </c>
      <c r="BS45" s="224">
        <v>3</v>
      </c>
      <c r="BT45" s="224">
        <v>4</v>
      </c>
      <c r="BU45" s="224">
        <v>4</v>
      </c>
      <c r="BV45" s="224">
        <v>4</v>
      </c>
      <c r="BW45" s="224">
        <v>4</v>
      </c>
      <c r="BX45" s="224">
        <v>4</v>
      </c>
      <c r="BY45" s="224">
        <v>4</v>
      </c>
      <c r="BZ45" s="224">
        <v>4</v>
      </c>
      <c r="CA45" s="224">
        <v>4</v>
      </c>
      <c r="CB45" s="224">
        <v>4</v>
      </c>
      <c r="CC45" s="224">
        <v>4</v>
      </c>
      <c r="CD45" s="224">
        <v>4</v>
      </c>
      <c r="CE45" s="224">
        <v>4</v>
      </c>
      <c r="CF45" s="224">
        <v>4</v>
      </c>
      <c r="CG45" s="224">
        <v>4</v>
      </c>
      <c r="CH45" s="224">
        <v>4</v>
      </c>
      <c r="CI45" s="224">
        <v>4</v>
      </c>
      <c r="CJ45" s="224">
        <v>4</v>
      </c>
      <c r="CK45" s="224">
        <v>4</v>
      </c>
      <c r="CL45" s="224">
        <v>4</v>
      </c>
    </row>
    <row r="46" spans="1:90" x14ac:dyDescent="0.25">
      <c r="A46" s="212" t="s">
        <v>1105</v>
      </c>
      <c r="B46" s="212">
        <v>1952</v>
      </c>
      <c r="C46" s="222">
        <v>1951</v>
      </c>
      <c r="D46" s="222" t="s">
        <v>1092</v>
      </c>
      <c r="E46" s="222" t="s">
        <v>1103</v>
      </c>
      <c r="F46" s="222" t="s">
        <v>1089</v>
      </c>
      <c r="G46" s="223">
        <v>3</v>
      </c>
      <c r="H46" s="223">
        <v>4</v>
      </c>
      <c r="I46" s="223">
        <v>4</v>
      </c>
      <c r="J46" s="223">
        <v>4</v>
      </c>
      <c r="K46" s="223">
        <v>4</v>
      </c>
      <c r="L46" s="223">
        <v>4</v>
      </c>
      <c r="M46" s="223">
        <v>4</v>
      </c>
      <c r="N46" s="223">
        <v>4</v>
      </c>
      <c r="O46" s="223">
        <v>4</v>
      </c>
      <c r="P46" s="223">
        <v>2</v>
      </c>
      <c r="Q46" s="223">
        <v>2</v>
      </c>
      <c r="R46" s="223">
        <v>0</v>
      </c>
      <c r="S46" s="223">
        <v>0</v>
      </c>
      <c r="T46" s="223">
        <v>0</v>
      </c>
      <c r="U46" s="223">
        <v>2</v>
      </c>
      <c r="V46" s="223">
        <v>2</v>
      </c>
      <c r="W46" s="223">
        <v>2</v>
      </c>
      <c r="X46" s="223">
        <v>2</v>
      </c>
      <c r="Y46" s="223">
        <v>2</v>
      </c>
      <c r="Z46" s="223">
        <v>2</v>
      </c>
      <c r="AA46" s="225">
        <v>2</v>
      </c>
      <c r="AB46" s="225">
        <v>2</v>
      </c>
      <c r="AC46" s="225">
        <v>2</v>
      </c>
      <c r="AD46" s="225">
        <v>2</v>
      </c>
      <c r="AE46" s="225">
        <v>2</v>
      </c>
      <c r="AF46" s="225">
        <v>2</v>
      </c>
      <c r="AG46" s="225">
        <v>2</v>
      </c>
      <c r="AH46" s="225">
        <v>2</v>
      </c>
      <c r="AI46" s="225">
        <v>2</v>
      </c>
      <c r="AJ46" s="225">
        <v>2</v>
      </c>
      <c r="AK46" s="225">
        <v>2</v>
      </c>
      <c r="AL46" s="225">
        <v>2</v>
      </c>
      <c r="AM46" s="225">
        <v>2</v>
      </c>
      <c r="AN46" s="225">
        <v>2</v>
      </c>
      <c r="AO46" s="225">
        <v>2</v>
      </c>
      <c r="AP46" s="225">
        <v>1</v>
      </c>
      <c r="AQ46" s="225">
        <v>1</v>
      </c>
      <c r="AR46" s="225">
        <v>1</v>
      </c>
      <c r="AS46" s="225">
        <v>1</v>
      </c>
      <c r="AT46" s="225">
        <v>0</v>
      </c>
      <c r="AU46" s="225">
        <v>0</v>
      </c>
      <c r="AV46" s="225">
        <v>0</v>
      </c>
      <c r="AW46" s="225">
        <v>0</v>
      </c>
      <c r="AX46" s="225">
        <v>0</v>
      </c>
      <c r="AY46" s="225">
        <v>0</v>
      </c>
      <c r="AZ46" s="225">
        <v>0</v>
      </c>
      <c r="BA46" s="225">
        <v>0</v>
      </c>
      <c r="BB46" s="225">
        <v>0</v>
      </c>
      <c r="BC46" s="225">
        <v>0</v>
      </c>
      <c r="BD46" s="225">
        <v>0</v>
      </c>
      <c r="BE46" s="225">
        <v>0</v>
      </c>
      <c r="BF46" s="225">
        <v>0</v>
      </c>
      <c r="BG46" s="225">
        <v>0</v>
      </c>
      <c r="BH46" s="225">
        <v>0</v>
      </c>
      <c r="BI46" s="225">
        <v>0</v>
      </c>
      <c r="BJ46" s="225">
        <v>0</v>
      </c>
      <c r="BK46" s="225">
        <v>0</v>
      </c>
      <c r="BL46" s="225">
        <v>0</v>
      </c>
      <c r="BM46" s="225">
        <v>0</v>
      </c>
      <c r="BN46" s="225">
        <v>0</v>
      </c>
      <c r="BO46" s="225">
        <v>0</v>
      </c>
      <c r="BP46" s="225">
        <v>0</v>
      </c>
      <c r="BQ46" s="224">
        <v>1</v>
      </c>
      <c r="BR46" s="224">
        <v>1</v>
      </c>
      <c r="BS46" s="224">
        <v>1</v>
      </c>
      <c r="BT46" s="224">
        <v>1</v>
      </c>
      <c r="BU46" s="224">
        <v>1</v>
      </c>
      <c r="BV46" s="224">
        <v>1</v>
      </c>
      <c r="BW46" s="224">
        <v>1</v>
      </c>
      <c r="BX46" s="224">
        <v>1</v>
      </c>
      <c r="BY46" s="224">
        <v>1</v>
      </c>
      <c r="BZ46" s="224">
        <v>1</v>
      </c>
      <c r="CA46" s="224">
        <v>1</v>
      </c>
      <c r="CB46" s="224">
        <v>1</v>
      </c>
      <c r="CC46" s="224">
        <v>1</v>
      </c>
      <c r="CD46" s="224">
        <v>1</v>
      </c>
      <c r="CE46" s="224">
        <v>1</v>
      </c>
      <c r="CF46" s="224">
        <v>1</v>
      </c>
      <c r="CG46" s="224">
        <v>1</v>
      </c>
      <c r="CH46" s="224">
        <v>1</v>
      </c>
      <c r="CI46" s="224">
        <v>1</v>
      </c>
      <c r="CJ46" s="224">
        <v>1</v>
      </c>
      <c r="CK46" s="224">
        <v>1</v>
      </c>
      <c r="CL46" s="224">
        <v>1</v>
      </c>
    </row>
    <row r="47" spans="1:90" x14ac:dyDescent="0.25">
      <c r="A47" s="212" t="s">
        <v>207</v>
      </c>
      <c r="B47" s="212">
        <v>1961</v>
      </c>
      <c r="C47" s="222">
        <v>1960</v>
      </c>
      <c r="D47" s="222" t="s">
        <v>1092</v>
      </c>
      <c r="E47" s="222" t="s">
        <v>1086</v>
      </c>
      <c r="F47" s="222" t="s">
        <v>1086</v>
      </c>
      <c r="G47" s="223">
        <v>4</v>
      </c>
      <c r="H47" s="223">
        <v>4</v>
      </c>
      <c r="I47" s="223">
        <v>4</v>
      </c>
      <c r="J47" s="223">
        <v>4</v>
      </c>
      <c r="K47" s="223">
        <v>4</v>
      </c>
      <c r="L47" s="223">
        <v>4</v>
      </c>
      <c r="M47" s="223">
        <v>4</v>
      </c>
      <c r="N47" s="223">
        <v>4</v>
      </c>
      <c r="O47" s="223">
        <v>2</v>
      </c>
      <c r="P47" s="223">
        <v>2</v>
      </c>
      <c r="Q47" s="223">
        <v>2</v>
      </c>
      <c r="R47" s="223">
        <v>2</v>
      </c>
      <c r="S47" s="223">
        <v>2</v>
      </c>
      <c r="T47" s="223">
        <v>2</v>
      </c>
      <c r="U47" s="223">
        <v>2</v>
      </c>
      <c r="V47" s="223">
        <v>2</v>
      </c>
      <c r="W47" s="223">
        <v>2</v>
      </c>
      <c r="X47" s="223">
        <v>2</v>
      </c>
      <c r="Y47" s="223">
        <v>2</v>
      </c>
      <c r="Z47" s="223">
        <v>2</v>
      </c>
      <c r="AA47" s="223">
        <v>2</v>
      </c>
      <c r="AB47" s="223">
        <v>2</v>
      </c>
      <c r="AC47" s="223">
        <v>2</v>
      </c>
      <c r="AD47" s="223">
        <v>2</v>
      </c>
      <c r="AE47" s="223">
        <v>2</v>
      </c>
      <c r="AF47" s="223">
        <v>2</v>
      </c>
      <c r="AG47" s="223">
        <v>2</v>
      </c>
      <c r="AH47" s="223">
        <v>2</v>
      </c>
      <c r="AI47" s="223">
        <v>2</v>
      </c>
      <c r="AJ47" s="225">
        <v>2</v>
      </c>
      <c r="AK47" s="224">
        <v>2</v>
      </c>
      <c r="AL47" s="224">
        <v>2</v>
      </c>
      <c r="AM47" s="224">
        <v>2</v>
      </c>
      <c r="AN47" s="224">
        <v>2</v>
      </c>
      <c r="AO47" s="224">
        <v>2</v>
      </c>
      <c r="AP47" s="224">
        <v>2</v>
      </c>
      <c r="AQ47" s="224">
        <v>2</v>
      </c>
      <c r="AR47" s="224">
        <v>2</v>
      </c>
      <c r="AS47" s="224">
        <v>2</v>
      </c>
      <c r="AT47" s="224">
        <v>2</v>
      </c>
      <c r="AU47" s="224">
        <v>2</v>
      </c>
      <c r="AV47" s="224">
        <v>1</v>
      </c>
      <c r="AW47" s="224">
        <v>1</v>
      </c>
      <c r="AX47" s="224">
        <v>1</v>
      </c>
      <c r="AY47" s="224">
        <v>1</v>
      </c>
      <c r="AZ47" s="224">
        <v>1</v>
      </c>
      <c r="BA47" s="224">
        <v>1</v>
      </c>
      <c r="BB47" s="224">
        <v>1</v>
      </c>
      <c r="BC47" s="224">
        <v>1</v>
      </c>
      <c r="BD47" s="224">
        <v>1</v>
      </c>
      <c r="BE47" s="224">
        <v>1</v>
      </c>
      <c r="BF47" s="224">
        <v>1</v>
      </c>
      <c r="BG47" s="224">
        <v>1</v>
      </c>
      <c r="BH47" s="224">
        <v>1</v>
      </c>
      <c r="BI47" s="224">
        <v>1</v>
      </c>
      <c r="BJ47" s="224">
        <v>3</v>
      </c>
      <c r="BK47" s="224">
        <v>3</v>
      </c>
      <c r="BL47" s="224">
        <v>3</v>
      </c>
      <c r="BM47" s="224">
        <v>1</v>
      </c>
      <c r="BN47" s="224">
        <v>1</v>
      </c>
      <c r="BO47" s="224">
        <v>1</v>
      </c>
      <c r="BP47" s="224">
        <v>1</v>
      </c>
      <c r="BQ47" s="224">
        <v>1</v>
      </c>
      <c r="BR47" s="224">
        <v>1</v>
      </c>
      <c r="BS47" s="224">
        <v>1</v>
      </c>
      <c r="BT47" s="224">
        <v>1</v>
      </c>
      <c r="BU47" s="224">
        <v>1</v>
      </c>
      <c r="BV47" s="224">
        <v>1</v>
      </c>
      <c r="BW47" s="224">
        <v>1</v>
      </c>
      <c r="BX47" s="224">
        <v>1</v>
      </c>
      <c r="BY47" s="224">
        <v>1</v>
      </c>
      <c r="BZ47" s="224">
        <v>1</v>
      </c>
      <c r="CA47" s="224">
        <v>1</v>
      </c>
      <c r="CB47" s="224">
        <v>1</v>
      </c>
      <c r="CC47" s="224">
        <v>1</v>
      </c>
      <c r="CD47" s="224">
        <v>1</v>
      </c>
      <c r="CE47" s="224">
        <v>1</v>
      </c>
      <c r="CF47" s="224">
        <v>1</v>
      </c>
      <c r="CG47" s="224">
        <v>1</v>
      </c>
      <c r="CH47" s="224">
        <v>1</v>
      </c>
      <c r="CI47" s="224">
        <v>1</v>
      </c>
      <c r="CJ47" s="224">
        <v>1</v>
      </c>
      <c r="CK47" s="224">
        <v>1</v>
      </c>
      <c r="CL47" s="224">
        <v>1</v>
      </c>
    </row>
    <row r="48" spans="1:90" x14ac:dyDescent="0.25">
      <c r="A48" s="212" t="s">
        <v>209</v>
      </c>
      <c r="B48" s="212">
        <v>1971</v>
      </c>
      <c r="C48" s="222"/>
      <c r="D48" s="222">
        <v>1974</v>
      </c>
      <c r="E48" s="222" t="s">
        <v>1086</v>
      </c>
      <c r="F48" s="222" t="s">
        <v>1086</v>
      </c>
      <c r="G48" s="223">
        <v>4</v>
      </c>
      <c r="H48" s="223">
        <v>4</v>
      </c>
      <c r="I48" s="223">
        <v>4</v>
      </c>
      <c r="J48" s="223">
        <v>4</v>
      </c>
      <c r="K48" s="223">
        <v>4</v>
      </c>
      <c r="L48" s="223">
        <v>4</v>
      </c>
      <c r="M48" s="223">
        <v>4</v>
      </c>
      <c r="N48" s="223">
        <v>4</v>
      </c>
      <c r="O48" s="223" t="s">
        <v>1100</v>
      </c>
      <c r="P48" s="223" t="s">
        <v>1100</v>
      </c>
      <c r="Q48" s="223" t="s">
        <v>1100</v>
      </c>
      <c r="R48" s="223" t="s">
        <v>1100</v>
      </c>
      <c r="S48" s="223" t="s">
        <v>1100</v>
      </c>
      <c r="T48" s="223" t="s">
        <v>1100</v>
      </c>
      <c r="U48" s="223" t="s">
        <v>1100</v>
      </c>
      <c r="V48" s="223" t="s">
        <v>1100</v>
      </c>
      <c r="W48" s="223" t="s">
        <v>1100</v>
      </c>
      <c r="X48" s="223" t="s">
        <v>1100</v>
      </c>
      <c r="Y48" s="223">
        <v>2</v>
      </c>
      <c r="Z48" s="223">
        <v>2</v>
      </c>
      <c r="AA48" s="223">
        <v>2</v>
      </c>
      <c r="AB48" s="223">
        <v>2</v>
      </c>
      <c r="AC48" s="223">
        <v>2</v>
      </c>
      <c r="AD48" s="223">
        <v>2</v>
      </c>
      <c r="AE48" s="223">
        <v>2</v>
      </c>
      <c r="AF48" s="223">
        <v>2</v>
      </c>
      <c r="AG48" s="223">
        <v>2</v>
      </c>
      <c r="AH48" s="223">
        <v>2</v>
      </c>
      <c r="AI48" s="223">
        <v>2</v>
      </c>
      <c r="AJ48" s="223">
        <v>2</v>
      </c>
      <c r="AK48" s="223">
        <v>2</v>
      </c>
      <c r="AL48" s="223">
        <v>2</v>
      </c>
      <c r="AM48" s="223">
        <v>2</v>
      </c>
      <c r="AN48" s="223">
        <v>2</v>
      </c>
      <c r="AO48" s="223">
        <v>2</v>
      </c>
      <c r="AP48" s="223">
        <v>2</v>
      </c>
      <c r="AQ48" s="223">
        <v>2</v>
      </c>
      <c r="AR48" s="223">
        <v>2</v>
      </c>
      <c r="AS48" s="223">
        <v>2</v>
      </c>
      <c r="AT48" s="223">
        <v>2</v>
      </c>
      <c r="AU48" s="224">
        <v>2</v>
      </c>
      <c r="AV48" s="224" t="s">
        <v>1090</v>
      </c>
      <c r="AW48" s="224">
        <v>4</v>
      </c>
      <c r="AX48" s="224">
        <v>1</v>
      </c>
      <c r="AY48" s="224">
        <v>4</v>
      </c>
      <c r="AZ48" s="224">
        <v>4</v>
      </c>
      <c r="BA48" s="224">
        <v>4</v>
      </c>
      <c r="BB48" s="224">
        <v>4</v>
      </c>
      <c r="BC48" s="224">
        <v>4</v>
      </c>
      <c r="BD48" s="224">
        <v>4</v>
      </c>
      <c r="BE48" s="224">
        <v>4</v>
      </c>
      <c r="BF48" s="224">
        <v>4</v>
      </c>
      <c r="BG48" s="224">
        <v>4</v>
      </c>
      <c r="BH48" s="224">
        <v>4</v>
      </c>
      <c r="BI48" s="224">
        <v>4</v>
      </c>
      <c r="BJ48" s="224">
        <v>4</v>
      </c>
      <c r="BK48" s="224">
        <v>4</v>
      </c>
      <c r="BL48" s="224">
        <v>4</v>
      </c>
      <c r="BM48" s="224">
        <v>4</v>
      </c>
      <c r="BN48" s="224">
        <v>4</v>
      </c>
      <c r="BO48" s="224">
        <v>4</v>
      </c>
      <c r="BP48" s="224">
        <v>4</v>
      </c>
      <c r="BQ48" s="224">
        <v>4</v>
      </c>
      <c r="BR48" s="224">
        <v>4</v>
      </c>
      <c r="BS48" s="224">
        <v>4</v>
      </c>
      <c r="BT48" s="224">
        <v>4</v>
      </c>
      <c r="BU48" s="224">
        <v>4</v>
      </c>
      <c r="BV48" s="224">
        <v>4</v>
      </c>
      <c r="BW48" s="224">
        <v>4</v>
      </c>
      <c r="BX48" s="224">
        <v>4</v>
      </c>
      <c r="BY48" s="224">
        <v>4</v>
      </c>
      <c r="BZ48" s="224">
        <v>4</v>
      </c>
      <c r="CA48" s="224">
        <v>4</v>
      </c>
      <c r="CB48" s="224">
        <v>4</v>
      </c>
      <c r="CC48" s="224">
        <v>4</v>
      </c>
      <c r="CD48" s="224">
        <v>4</v>
      </c>
      <c r="CE48" s="224">
        <v>4</v>
      </c>
      <c r="CF48" s="224">
        <v>4</v>
      </c>
      <c r="CG48" s="224">
        <v>4</v>
      </c>
      <c r="CH48" s="224">
        <v>4</v>
      </c>
      <c r="CI48" s="224">
        <v>4</v>
      </c>
      <c r="CJ48" s="224">
        <v>4</v>
      </c>
      <c r="CK48" s="224">
        <v>4</v>
      </c>
      <c r="CL48" s="224">
        <v>4</v>
      </c>
    </row>
    <row r="49" spans="1:90" x14ac:dyDescent="0.25">
      <c r="A49" s="212" t="s">
        <v>1047</v>
      </c>
      <c r="B49" s="212">
        <v>1945</v>
      </c>
      <c r="C49" s="222"/>
      <c r="D49" s="222">
        <v>1995</v>
      </c>
      <c r="E49" s="222" t="s">
        <v>1106</v>
      </c>
      <c r="F49" s="222"/>
      <c r="G49" s="223">
        <v>4</v>
      </c>
      <c r="H49" s="223">
        <v>4</v>
      </c>
      <c r="I49" s="223">
        <v>4</v>
      </c>
      <c r="J49" s="223">
        <v>4</v>
      </c>
      <c r="K49" s="223">
        <v>4</v>
      </c>
      <c r="L49" s="223">
        <v>4</v>
      </c>
      <c r="M49" s="223">
        <v>4</v>
      </c>
      <c r="N49" s="223">
        <v>4</v>
      </c>
      <c r="O49" s="223">
        <v>4</v>
      </c>
      <c r="P49" s="223" t="s">
        <v>1090</v>
      </c>
      <c r="Q49" s="225">
        <v>1</v>
      </c>
      <c r="R49" s="225">
        <v>1</v>
      </c>
      <c r="S49" s="225">
        <v>1</v>
      </c>
      <c r="T49" s="223" t="s">
        <v>1090</v>
      </c>
      <c r="U49" s="223">
        <v>4</v>
      </c>
      <c r="V49" s="223">
        <v>4</v>
      </c>
      <c r="W49" s="223">
        <v>4</v>
      </c>
      <c r="X49" s="223">
        <v>4</v>
      </c>
      <c r="Y49" s="224">
        <v>1</v>
      </c>
      <c r="Z49" s="224">
        <v>1</v>
      </c>
      <c r="AA49" s="224">
        <v>1</v>
      </c>
      <c r="AB49" s="224">
        <v>1</v>
      </c>
      <c r="AC49" s="224">
        <v>1</v>
      </c>
      <c r="AD49" s="224">
        <v>1</v>
      </c>
      <c r="AE49" s="224">
        <v>1</v>
      </c>
      <c r="AF49" s="224">
        <v>1</v>
      </c>
      <c r="AG49" s="224">
        <v>1</v>
      </c>
      <c r="AH49" s="224">
        <v>1</v>
      </c>
      <c r="AI49" s="224">
        <v>1</v>
      </c>
      <c r="AJ49" s="224">
        <v>1</v>
      </c>
      <c r="AK49" s="224">
        <v>1</v>
      </c>
      <c r="AL49" s="224">
        <v>4</v>
      </c>
      <c r="AM49" s="224">
        <v>4</v>
      </c>
      <c r="AN49" s="224">
        <v>4</v>
      </c>
      <c r="AO49" s="224">
        <v>4</v>
      </c>
      <c r="AP49" s="224">
        <v>4</v>
      </c>
      <c r="AQ49" s="224">
        <v>3</v>
      </c>
      <c r="AR49" s="224">
        <v>3</v>
      </c>
      <c r="AS49" s="224">
        <v>1</v>
      </c>
      <c r="AT49" s="224">
        <v>1</v>
      </c>
      <c r="AU49" s="224">
        <v>1</v>
      </c>
      <c r="AV49" s="224">
        <v>1</v>
      </c>
      <c r="AW49" s="224">
        <v>1</v>
      </c>
      <c r="AX49" s="224">
        <v>1</v>
      </c>
      <c r="AY49" s="224">
        <v>1</v>
      </c>
      <c r="AZ49" s="224">
        <v>1</v>
      </c>
      <c r="BA49" s="224">
        <v>1</v>
      </c>
      <c r="BB49" s="224">
        <v>1</v>
      </c>
      <c r="BC49" s="224">
        <v>1</v>
      </c>
      <c r="BD49" s="224">
        <v>1</v>
      </c>
      <c r="BE49" s="224">
        <v>1</v>
      </c>
      <c r="BF49" s="224">
        <v>1</v>
      </c>
      <c r="BG49" s="224">
        <v>1</v>
      </c>
      <c r="BH49" s="224">
        <v>1</v>
      </c>
      <c r="BI49" s="224">
        <v>3</v>
      </c>
      <c r="BJ49" s="224">
        <v>1</v>
      </c>
      <c r="BK49" s="224">
        <v>1</v>
      </c>
      <c r="BL49" s="224">
        <v>1</v>
      </c>
      <c r="BM49" s="224">
        <v>1</v>
      </c>
      <c r="BN49" s="224">
        <v>1</v>
      </c>
      <c r="BO49" s="224">
        <v>1</v>
      </c>
      <c r="BP49" s="224">
        <v>1</v>
      </c>
      <c r="BQ49" s="224">
        <v>1</v>
      </c>
      <c r="BR49" s="224">
        <v>1</v>
      </c>
      <c r="BS49" s="224">
        <v>3</v>
      </c>
      <c r="BT49" s="224">
        <v>3</v>
      </c>
      <c r="BU49" s="224">
        <v>3</v>
      </c>
      <c r="BV49" s="224">
        <v>3</v>
      </c>
      <c r="BW49" s="224">
        <v>3</v>
      </c>
      <c r="BX49" s="224">
        <v>3</v>
      </c>
      <c r="BY49" s="224">
        <v>3</v>
      </c>
      <c r="BZ49" s="224">
        <v>3</v>
      </c>
      <c r="CA49" s="224">
        <v>3</v>
      </c>
      <c r="CB49" s="224">
        <v>3</v>
      </c>
      <c r="CC49" s="224">
        <v>3</v>
      </c>
      <c r="CD49" s="224">
        <v>3</v>
      </c>
      <c r="CE49" s="224">
        <v>3</v>
      </c>
      <c r="CF49" s="224">
        <v>3</v>
      </c>
      <c r="CG49" s="224">
        <v>3</v>
      </c>
      <c r="CH49" s="224">
        <v>3</v>
      </c>
      <c r="CI49" s="224">
        <v>3</v>
      </c>
      <c r="CJ49" s="224">
        <v>3</v>
      </c>
      <c r="CK49" s="224">
        <v>3</v>
      </c>
      <c r="CL49" s="224">
        <v>3</v>
      </c>
    </row>
    <row r="50" spans="1:90" x14ac:dyDescent="0.25">
      <c r="A50" s="212" t="s">
        <v>224</v>
      </c>
      <c r="B50" s="212">
        <v>1972</v>
      </c>
      <c r="C50" s="222"/>
      <c r="D50" s="222">
        <v>1973</v>
      </c>
      <c r="E50" s="222" t="s">
        <v>1107</v>
      </c>
      <c r="F50" s="222" t="s">
        <v>1086</v>
      </c>
      <c r="G50" s="223">
        <v>4</v>
      </c>
      <c r="H50" s="223">
        <v>4</v>
      </c>
      <c r="I50" s="223">
        <v>4</v>
      </c>
      <c r="J50" s="223">
        <v>4</v>
      </c>
      <c r="K50" s="223">
        <v>4</v>
      </c>
      <c r="L50" s="223">
        <v>4</v>
      </c>
      <c r="M50" s="223">
        <v>4</v>
      </c>
      <c r="N50" s="223">
        <v>4</v>
      </c>
      <c r="O50" s="223">
        <v>2</v>
      </c>
      <c r="P50" s="223">
        <v>2</v>
      </c>
      <c r="Q50" s="223">
        <v>2</v>
      </c>
      <c r="R50" s="223">
        <v>2</v>
      </c>
      <c r="S50" s="223">
        <v>2</v>
      </c>
      <c r="T50" s="223">
        <v>2</v>
      </c>
      <c r="U50" s="223">
        <v>2</v>
      </c>
      <c r="V50" s="223">
        <v>2</v>
      </c>
      <c r="W50" s="223">
        <v>2</v>
      </c>
      <c r="X50" s="223">
        <v>2</v>
      </c>
      <c r="Y50" s="223">
        <v>2</v>
      </c>
      <c r="Z50" s="223">
        <v>2</v>
      </c>
      <c r="AA50" s="223">
        <v>2</v>
      </c>
      <c r="AB50" s="223">
        <v>2</v>
      </c>
      <c r="AC50" s="223">
        <v>2</v>
      </c>
      <c r="AD50" s="223">
        <v>2</v>
      </c>
      <c r="AE50" s="223">
        <v>2</v>
      </c>
      <c r="AF50" s="223">
        <v>2</v>
      </c>
      <c r="AG50" s="223">
        <v>2</v>
      </c>
      <c r="AH50" s="223">
        <v>2</v>
      </c>
      <c r="AI50" s="223">
        <v>2</v>
      </c>
      <c r="AJ50" s="223">
        <v>2</v>
      </c>
      <c r="AK50" s="223">
        <v>2</v>
      </c>
      <c r="AL50" s="223">
        <v>2</v>
      </c>
      <c r="AM50" s="223">
        <v>2</v>
      </c>
      <c r="AN50" s="223">
        <v>2</v>
      </c>
      <c r="AO50" s="223">
        <v>2</v>
      </c>
      <c r="AP50" s="223">
        <v>2</v>
      </c>
      <c r="AQ50" s="223">
        <v>2</v>
      </c>
      <c r="AR50" s="223">
        <v>2</v>
      </c>
      <c r="AS50" s="223">
        <v>2</v>
      </c>
      <c r="AT50" s="223">
        <v>2</v>
      </c>
      <c r="AU50" s="223">
        <v>2</v>
      </c>
      <c r="AV50" s="224">
        <v>4</v>
      </c>
      <c r="AW50" s="224">
        <v>4</v>
      </c>
      <c r="AX50" s="224">
        <v>4</v>
      </c>
      <c r="AY50" s="224">
        <v>4</v>
      </c>
      <c r="AZ50" s="224">
        <v>4</v>
      </c>
      <c r="BA50" s="224">
        <v>4</v>
      </c>
      <c r="BB50" s="224">
        <v>4</v>
      </c>
      <c r="BC50" s="224">
        <v>4</v>
      </c>
      <c r="BD50" s="224">
        <v>4</v>
      </c>
      <c r="BE50" s="224">
        <v>4</v>
      </c>
      <c r="BF50" s="224">
        <v>4</v>
      </c>
      <c r="BG50" s="224">
        <v>4</v>
      </c>
      <c r="BH50" s="224">
        <v>4</v>
      </c>
      <c r="BI50" s="224">
        <v>4</v>
      </c>
      <c r="BJ50" s="224">
        <v>4</v>
      </c>
      <c r="BK50" s="224">
        <v>4</v>
      </c>
      <c r="BL50" s="224">
        <v>4</v>
      </c>
      <c r="BM50" s="224">
        <v>4</v>
      </c>
      <c r="BN50" s="224">
        <v>4</v>
      </c>
      <c r="BO50" s="224">
        <v>4</v>
      </c>
      <c r="BP50" s="224">
        <v>4</v>
      </c>
      <c r="BQ50" s="224">
        <v>4</v>
      </c>
      <c r="BR50" s="224">
        <v>4</v>
      </c>
      <c r="BS50" s="224">
        <v>4</v>
      </c>
      <c r="BT50" s="224">
        <v>4</v>
      </c>
      <c r="BU50" s="224">
        <v>4</v>
      </c>
      <c r="BV50" s="224">
        <v>4</v>
      </c>
      <c r="BW50" s="224">
        <v>4</v>
      </c>
      <c r="BX50" s="224">
        <v>4</v>
      </c>
      <c r="BY50" s="224">
        <v>4</v>
      </c>
      <c r="BZ50" s="224">
        <v>4</v>
      </c>
      <c r="CA50" s="224">
        <v>4</v>
      </c>
      <c r="CB50" s="224">
        <v>4</v>
      </c>
      <c r="CC50" s="224">
        <v>4</v>
      </c>
      <c r="CD50" s="224">
        <v>4</v>
      </c>
      <c r="CE50" s="224">
        <v>4</v>
      </c>
      <c r="CF50" s="224">
        <v>4</v>
      </c>
      <c r="CG50" s="224">
        <v>4</v>
      </c>
      <c r="CH50" s="224">
        <v>4</v>
      </c>
      <c r="CI50" s="224">
        <v>4</v>
      </c>
      <c r="CJ50" s="224">
        <v>4</v>
      </c>
      <c r="CK50" s="224">
        <v>4</v>
      </c>
      <c r="CL50" s="224">
        <v>4</v>
      </c>
    </row>
    <row r="51" spans="1:90" x14ac:dyDescent="0.25">
      <c r="A51" s="212" t="s">
        <v>1108</v>
      </c>
      <c r="B51" s="212">
        <v>1984</v>
      </c>
      <c r="C51" s="222"/>
      <c r="D51" s="222">
        <v>1984</v>
      </c>
      <c r="E51" s="222" t="s">
        <v>1086</v>
      </c>
      <c r="F51" s="222" t="s">
        <v>1086</v>
      </c>
      <c r="G51" s="223">
        <v>3</v>
      </c>
      <c r="H51" s="223">
        <v>4</v>
      </c>
      <c r="I51" s="223">
        <v>4</v>
      </c>
      <c r="J51" s="223">
        <v>4</v>
      </c>
      <c r="K51" s="223">
        <v>4</v>
      </c>
      <c r="L51" s="223">
        <v>4</v>
      </c>
      <c r="M51" s="223">
        <v>4</v>
      </c>
      <c r="N51" s="223">
        <v>4</v>
      </c>
      <c r="O51" s="223">
        <v>2</v>
      </c>
      <c r="P51" s="223">
        <v>2</v>
      </c>
      <c r="Q51" s="223">
        <v>2</v>
      </c>
      <c r="R51" s="223">
        <v>2</v>
      </c>
      <c r="S51" s="223">
        <v>2</v>
      </c>
      <c r="T51" s="223">
        <v>2</v>
      </c>
      <c r="U51" s="223">
        <v>2</v>
      </c>
      <c r="V51" s="223">
        <v>2</v>
      </c>
      <c r="W51" s="223">
        <v>2</v>
      </c>
      <c r="X51" s="223">
        <v>2</v>
      </c>
      <c r="Y51" s="223">
        <v>2</v>
      </c>
      <c r="Z51" s="223">
        <v>2</v>
      </c>
      <c r="AA51" s="223">
        <v>2</v>
      </c>
      <c r="AB51" s="223">
        <v>2</v>
      </c>
      <c r="AC51" s="223">
        <v>2</v>
      </c>
      <c r="AD51" s="223">
        <v>2</v>
      </c>
      <c r="AE51" s="223">
        <v>2</v>
      </c>
      <c r="AF51" s="223">
        <v>2</v>
      </c>
      <c r="AG51" s="223">
        <v>2</v>
      </c>
      <c r="AH51" s="223">
        <v>2</v>
      </c>
      <c r="AI51" s="223">
        <v>2</v>
      </c>
      <c r="AJ51" s="223">
        <v>2</v>
      </c>
      <c r="AK51" s="223">
        <v>2</v>
      </c>
      <c r="AL51" s="223">
        <v>2</v>
      </c>
      <c r="AM51" s="223">
        <v>2</v>
      </c>
      <c r="AN51" s="223">
        <v>2</v>
      </c>
      <c r="AO51" s="223">
        <v>2</v>
      </c>
      <c r="AP51" s="223">
        <v>2</v>
      </c>
      <c r="AQ51" s="223">
        <v>2</v>
      </c>
      <c r="AR51" s="223">
        <v>2</v>
      </c>
      <c r="AS51" s="223">
        <v>2</v>
      </c>
      <c r="AT51" s="223">
        <v>2</v>
      </c>
      <c r="AU51" s="223">
        <v>2</v>
      </c>
      <c r="AV51" s="223">
        <v>2</v>
      </c>
      <c r="AW51" s="223">
        <v>2</v>
      </c>
      <c r="AX51" s="223">
        <v>2</v>
      </c>
      <c r="AY51" s="223">
        <v>2</v>
      </c>
      <c r="AZ51" s="223">
        <v>2</v>
      </c>
      <c r="BA51" s="223">
        <v>2</v>
      </c>
      <c r="BB51" s="223">
        <v>2</v>
      </c>
      <c r="BC51" s="223">
        <v>2</v>
      </c>
      <c r="BD51" s="223">
        <v>2</v>
      </c>
      <c r="BE51" s="223">
        <v>2</v>
      </c>
      <c r="BF51" s="223">
        <v>2</v>
      </c>
      <c r="BG51" s="223">
        <v>2</v>
      </c>
      <c r="BH51" s="224">
        <v>2</v>
      </c>
      <c r="BI51" s="224">
        <v>2</v>
      </c>
      <c r="BJ51" s="224">
        <v>3</v>
      </c>
      <c r="BK51" s="224">
        <v>3</v>
      </c>
      <c r="BL51" s="224">
        <v>3</v>
      </c>
      <c r="BM51" s="224">
        <v>3</v>
      </c>
      <c r="BN51" s="224">
        <v>3</v>
      </c>
      <c r="BO51" s="224">
        <v>3</v>
      </c>
      <c r="BP51" s="224">
        <v>3</v>
      </c>
      <c r="BQ51" s="224">
        <v>3</v>
      </c>
      <c r="BR51" s="224">
        <v>3</v>
      </c>
      <c r="BS51" s="224">
        <v>3</v>
      </c>
      <c r="BT51" s="224">
        <v>3</v>
      </c>
      <c r="BU51" s="224">
        <v>3</v>
      </c>
      <c r="BV51" s="224">
        <v>3</v>
      </c>
      <c r="BW51" s="224">
        <v>3</v>
      </c>
      <c r="BX51" s="224">
        <v>3</v>
      </c>
      <c r="BY51" s="224">
        <v>3</v>
      </c>
      <c r="BZ51" s="224">
        <v>3</v>
      </c>
      <c r="CA51" s="224">
        <v>3</v>
      </c>
      <c r="CB51" s="224">
        <v>3</v>
      </c>
      <c r="CC51" s="224">
        <v>3</v>
      </c>
      <c r="CD51" s="224">
        <v>3</v>
      </c>
      <c r="CE51" s="224">
        <v>3</v>
      </c>
      <c r="CF51" s="224">
        <v>3</v>
      </c>
      <c r="CG51" s="224">
        <v>3</v>
      </c>
      <c r="CH51" s="224">
        <v>3</v>
      </c>
      <c r="CI51" s="224">
        <v>3</v>
      </c>
      <c r="CJ51" s="224">
        <v>3</v>
      </c>
      <c r="CK51" s="224">
        <v>3</v>
      </c>
      <c r="CL51" s="224">
        <v>3</v>
      </c>
    </row>
    <row r="52" spans="1:90" x14ac:dyDescent="0.25">
      <c r="A52" s="212" t="s">
        <v>620</v>
      </c>
      <c r="B52" s="212">
        <v>1979</v>
      </c>
      <c r="C52" s="222"/>
      <c r="D52" s="222">
        <v>1980</v>
      </c>
      <c r="E52" s="222" t="s">
        <v>1086</v>
      </c>
      <c r="F52" s="222" t="s">
        <v>1086</v>
      </c>
      <c r="G52" s="223">
        <v>3</v>
      </c>
      <c r="H52" s="223">
        <v>4</v>
      </c>
      <c r="I52" s="223">
        <v>4</v>
      </c>
      <c r="J52" s="223">
        <v>4</v>
      </c>
      <c r="K52" s="223">
        <v>4</v>
      </c>
      <c r="L52" s="223">
        <v>4</v>
      </c>
      <c r="M52" s="223">
        <v>4</v>
      </c>
      <c r="N52" s="223">
        <v>4</v>
      </c>
      <c r="O52" s="223">
        <v>2</v>
      </c>
      <c r="P52" s="223">
        <v>2</v>
      </c>
      <c r="Q52" s="223">
        <v>2</v>
      </c>
      <c r="R52" s="223">
        <v>2</v>
      </c>
      <c r="S52" s="223">
        <v>2</v>
      </c>
      <c r="T52" s="223">
        <v>2</v>
      </c>
      <c r="U52" s="223">
        <v>2</v>
      </c>
      <c r="V52" s="223">
        <v>2</v>
      </c>
      <c r="W52" s="223">
        <v>2</v>
      </c>
      <c r="X52" s="223">
        <v>2</v>
      </c>
      <c r="Y52" s="223">
        <v>2</v>
      </c>
      <c r="Z52" s="223">
        <v>2</v>
      </c>
      <c r="AA52" s="223">
        <v>2</v>
      </c>
      <c r="AB52" s="223">
        <v>2</v>
      </c>
      <c r="AC52" s="223">
        <v>2</v>
      </c>
      <c r="AD52" s="223">
        <v>2</v>
      </c>
      <c r="AE52" s="223">
        <v>2</v>
      </c>
      <c r="AF52" s="223">
        <v>2</v>
      </c>
      <c r="AG52" s="223">
        <v>2</v>
      </c>
      <c r="AH52" s="223">
        <v>2</v>
      </c>
      <c r="AI52" s="223">
        <v>2</v>
      </c>
      <c r="AJ52" s="223">
        <v>2</v>
      </c>
      <c r="AK52" s="223">
        <v>2</v>
      </c>
      <c r="AL52" s="223">
        <v>2</v>
      </c>
      <c r="AM52" s="223">
        <v>2</v>
      </c>
      <c r="AN52" s="223">
        <v>2</v>
      </c>
      <c r="AO52" s="223">
        <v>2</v>
      </c>
      <c r="AP52" s="223">
        <v>2</v>
      </c>
      <c r="AQ52" s="223">
        <v>2</v>
      </c>
      <c r="AR52" s="223">
        <v>2</v>
      </c>
      <c r="AS52" s="223">
        <v>2</v>
      </c>
      <c r="AT52" s="223">
        <v>2</v>
      </c>
      <c r="AU52" s="223">
        <v>2</v>
      </c>
      <c r="AV52" s="223">
        <v>2</v>
      </c>
      <c r="AW52" s="223">
        <v>2</v>
      </c>
      <c r="AX52" s="223">
        <v>2</v>
      </c>
      <c r="AY52" s="223">
        <v>2</v>
      </c>
      <c r="AZ52" s="223">
        <v>2</v>
      </c>
      <c r="BA52" s="223">
        <v>2</v>
      </c>
      <c r="BB52" s="223">
        <v>2</v>
      </c>
      <c r="BC52" s="224">
        <v>2</v>
      </c>
      <c r="BD52" s="224">
        <v>2</v>
      </c>
      <c r="BE52" s="224">
        <v>2</v>
      </c>
      <c r="BF52" s="224">
        <v>2</v>
      </c>
      <c r="BG52" s="224">
        <v>2</v>
      </c>
      <c r="BH52" s="224">
        <v>2</v>
      </c>
      <c r="BI52" s="224">
        <v>2</v>
      </c>
      <c r="BJ52" s="224">
        <v>3</v>
      </c>
      <c r="BK52" s="224">
        <v>3</v>
      </c>
      <c r="BL52" s="224">
        <v>3</v>
      </c>
      <c r="BM52" s="224">
        <v>3</v>
      </c>
      <c r="BN52" s="224">
        <v>3</v>
      </c>
      <c r="BO52" s="224">
        <v>3</v>
      </c>
      <c r="BP52" s="224">
        <v>3</v>
      </c>
      <c r="BQ52" s="224">
        <v>3</v>
      </c>
      <c r="BR52" s="224">
        <v>3</v>
      </c>
      <c r="BS52" s="224">
        <v>3</v>
      </c>
      <c r="BT52" s="224">
        <v>3</v>
      </c>
      <c r="BU52" s="224">
        <v>3</v>
      </c>
      <c r="BV52" s="224">
        <v>3</v>
      </c>
      <c r="BW52" s="224">
        <v>3</v>
      </c>
      <c r="BX52" s="224">
        <v>3</v>
      </c>
      <c r="BY52" s="224">
        <v>3</v>
      </c>
      <c r="BZ52" s="224">
        <v>3</v>
      </c>
      <c r="CA52" s="224">
        <v>3</v>
      </c>
      <c r="CB52" s="224">
        <v>3</v>
      </c>
      <c r="CC52" s="224">
        <v>3</v>
      </c>
      <c r="CD52" s="224">
        <v>3</v>
      </c>
      <c r="CE52" s="224">
        <v>3</v>
      </c>
      <c r="CF52" s="224">
        <v>3</v>
      </c>
      <c r="CG52" s="224">
        <v>3</v>
      </c>
      <c r="CH52" s="224">
        <v>3</v>
      </c>
      <c r="CI52" s="224">
        <v>3</v>
      </c>
      <c r="CJ52" s="224">
        <v>3</v>
      </c>
      <c r="CK52" s="224">
        <v>3</v>
      </c>
      <c r="CL52" s="224">
        <v>3</v>
      </c>
    </row>
    <row r="53" spans="1:90" x14ac:dyDescent="0.25">
      <c r="A53" s="212" t="s">
        <v>1109</v>
      </c>
      <c r="B53" s="212">
        <v>1979</v>
      </c>
      <c r="C53" s="222"/>
      <c r="D53" s="222">
        <v>1981</v>
      </c>
      <c r="E53" s="222" t="s">
        <v>1086</v>
      </c>
      <c r="F53" s="222" t="s">
        <v>1086</v>
      </c>
      <c r="G53" s="223">
        <v>3</v>
      </c>
      <c r="H53" s="223">
        <v>4</v>
      </c>
      <c r="I53" s="223">
        <v>4</v>
      </c>
      <c r="J53" s="223">
        <v>4</v>
      </c>
      <c r="K53" s="223">
        <v>4</v>
      </c>
      <c r="L53" s="223">
        <v>4</v>
      </c>
      <c r="M53" s="223">
        <v>4</v>
      </c>
      <c r="N53" s="223">
        <v>4</v>
      </c>
      <c r="O53" s="223">
        <v>2</v>
      </c>
      <c r="P53" s="223">
        <v>2</v>
      </c>
      <c r="Q53" s="223">
        <v>2</v>
      </c>
      <c r="R53" s="223">
        <v>2</v>
      </c>
      <c r="S53" s="223">
        <v>2</v>
      </c>
      <c r="T53" s="223">
        <v>2</v>
      </c>
      <c r="U53" s="223">
        <v>2</v>
      </c>
      <c r="V53" s="223">
        <v>2</v>
      </c>
      <c r="W53" s="223">
        <v>2</v>
      </c>
      <c r="X53" s="223">
        <v>2</v>
      </c>
      <c r="Y53" s="223">
        <v>2</v>
      </c>
      <c r="Z53" s="223">
        <v>2</v>
      </c>
      <c r="AA53" s="223">
        <v>2</v>
      </c>
      <c r="AB53" s="223">
        <v>2</v>
      </c>
      <c r="AC53" s="223">
        <v>2</v>
      </c>
      <c r="AD53" s="223">
        <v>2</v>
      </c>
      <c r="AE53" s="223">
        <v>2</v>
      </c>
      <c r="AF53" s="223">
        <v>2</v>
      </c>
      <c r="AG53" s="223">
        <v>2</v>
      </c>
      <c r="AH53" s="223">
        <v>2</v>
      </c>
      <c r="AI53" s="223">
        <v>2</v>
      </c>
      <c r="AJ53" s="223">
        <v>2</v>
      </c>
      <c r="AK53" s="223">
        <v>2</v>
      </c>
      <c r="AL53" s="223">
        <v>2</v>
      </c>
      <c r="AM53" s="223">
        <v>2</v>
      </c>
      <c r="AN53" s="223">
        <v>2</v>
      </c>
      <c r="AO53" s="223">
        <v>2</v>
      </c>
      <c r="AP53" s="223">
        <v>2</v>
      </c>
      <c r="AQ53" s="223">
        <v>2</v>
      </c>
      <c r="AR53" s="223">
        <v>2</v>
      </c>
      <c r="AS53" s="223">
        <v>2</v>
      </c>
      <c r="AT53" s="223">
        <v>2</v>
      </c>
      <c r="AU53" s="223">
        <v>2</v>
      </c>
      <c r="AV53" s="223">
        <v>2</v>
      </c>
      <c r="AW53" s="223">
        <v>2</v>
      </c>
      <c r="AX53" s="223">
        <v>2</v>
      </c>
      <c r="AY53" s="223">
        <v>2</v>
      </c>
      <c r="AZ53" s="223">
        <v>2</v>
      </c>
      <c r="BA53" s="223">
        <v>2</v>
      </c>
      <c r="BB53" s="223">
        <v>2</v>
      </c>
      <c r="BC53" s="224">
        <v>2</v>
      </c>
      <c r="BD53" s="224">
        <v>2</v>
      </c>
      <c r="BE53" s="224">
        <v>2</v>
      </c>
      <c r="BF53" s="224">
        <v>2</v>
      </c>
      <c r="BG53" s="224">
        <v>2</v>
      </c>
      <c r="BH53" s="224">
        <v>2</v>
      </c>
      <c r="BI53" s="224">
        <v>2</v>
      </c>
      <c r="BJ53" s="224">
        <v>3</v>
      </c>
      <c r="BK53" s="224">
        <v>3</v>
      </c>
      <c r="BL53" s="224">
        <v>3</v>
      </c>
      <c r="BM53" s="224">
        <v>3</v>
      </c>
      <c r="BN53" s="224">
        <v>3</v>
      </c>
      <c r="BO53" s="224">
        <v>3</v>
      </c>
      <c r="BP53" s="224">
        <v>3</v>
      </c>
      <c r="BQ53" s="224">
        <v>3</v>
      </c>
      <c r="BR53" s="224">
        <v>3</v>
      </c>
      <c r="BS53" s="224">
        <v>3</v>
      </c>
      <c r="BT53" s="224">
        <v>3</v>
      </c>
      <c r="BU53" s="224">
        <v>3</v>
      </c>
      <c r="BV53" s="224">
        <v>3</v>
      </c>
      <c r="BW53" s="224">
        <v>3</v>
      </c>
      <c r="BX53" s="224">
        <v>3</v>
      </c>
      <c r="BY53" s="224">
        <v>3</v>
      </c>
      <c r="BZ53" s="224">
        <v>3</v>
      </c>
      <c r="CA53" s="224">
        <v>3</v>
      </c>
      <c r="CB53" s="224">
        <v>3</v>
      </c>
      <c r="CC53" s="224">
        <v>3</v>
      </c>
      <c r="CD53" s="224">
        <v>3</v>
      </c>
      <c r="CE53" s="224">
        <v>3</v>
      </c>
      <c r="CF53" s="224">
        <v>3</v>
      </c>
      <c r="CG53" s="224">
        <v>3</v>
      </c>
      <c r="CH53" s="224">
        <v>3</v>
      </c>
      <c r="CI53" s="224">
        <v>3</v>
      </c>
      <c r="CJ53" s="224">
        <v>3</v>
      </c>
      <c r="CK53" s="224">
        <v>3</v>
      </c>
      <c r="CL53" s="224">
        <v>3</v>
      </c>
    </row>
    <row r="54" spans="1:90" x14ac:dyDescent="0.25">
      <c r="A54" s="212" t="s">
        <v>1110</v>
      </c>
      <c r="B54" s="212">
        <v>1971</v>
      </c>
      <c r="C54" s="222"/>
      <c r="D54" s="222">
        <v>1994</v>
      </c>
      <c r="E54" s="222" t="s">
        <v>375</v>
      </c>
      <c r="F54" s="222" t="s">
        <v>375</v>
      </c>
      <c r="G54" s="223">
        <v>3</v>
      </c>
      <c r="H54" s="223">
        <v>4</v>
      </c>
      <c r="I54" s="223">
        <v>4</v>
      </c>
      <c r="J54" s="223">
        <v>4</v>
      </c>
      <c r="K54" s="223">
        <v>4</v>
      </c>
      <c r="L54" s="223">
        <v>4</v>
      </c>
      <c r="M54" s="223">
        <v>4</v>
      </c>
      <c r="N54" s="223">
        <v>3</v>
      </c>
      <c r="O54" s="223">
        <v>2</v>
      </c>
      <c r="P54" s="223">
        <v>2</v>
      </c>
      <c r="Q54" s="223">
        <v>2</v>
      </c>
      <c r="R54" s="223">
        <v>2</v>
      </c>
      <c r="S54" s="223">
        <v>2</v>
      </c>
      <c r="T54" s="223">
        <v>2</v>
      </c>
      <c r="U54" s="223">
        <v>2</v>
      </c>
      <c r="V54" s="223">
        <v>2</v>
      </c>
      <c r="W54" s="223">
        <v>2</v>
      </c>
      <c r="X54" s="223">
        <v>2</v>
      </c>
      <c r="Y54" s="223">
        <v>2</v>
      </c>
      <c r="Z54" s="223">
        <v>2</v>
      </c>
      <c r="AA54" s="223">
        <v>2</v>
      </c>
      <c r="AB54" s="223">
        <v>2</v>
      </c>
      <c r="AC54" s="223">
        <v>2</v>
      </c>
      <c r="AD54" s="223">
        <v>2</v>
      </c>
      <c r="AE54" s="223">
        <v>2</v>
      </c>
      <c r="AF54" s="223">
        <v>2</v>
      </c>
      <c r="AG54" s="223">
        <v>2</v>
      </c>
      <c r="AH54" s="223">
        <v>2</v>
      </c>
      <c r="AI54" s="223">
        <v>2</v>
      </c>
      <c r="AJ54" s="223">
        <v>2</v>
      </c>
      <c r="AK54" s="223">
        <v>2</v>
      </c>
      <c r="AL54" s="223">
        <v>2</v>
      </c>
      <c r="AM54" s="223">
        <v>2</v>
      </c>
      <c r="AN54" s="223">
        <v>2</v>
      </c>
      <c r="AO54" s="223">
        <v>2</v>
      </c>
      <c r="AP54" s="223">
        <v>2</v>
      </c>
      <c r="AQ54" s="223">
        <v>2</v>
      </c>
      <c r="AR54" s="223">
        <v>2</v>
      </c>
      <c r="AS54" s="223">
        <v>2</v>
      </c>
      <c r="AT54" s="223">
        <v>2</v>
      </c>
      <c r="AU54" s="224">
        <v>1</v>
      </c>
      <c r="AV54" s="224">
        <v>1</v>
      </c>
      <c r="AW54" s="224">
        <v>1</v>
      </c>
      <c r="AX54" s="224">
        <v>1</v>
      </c>
      <c r="AY54" s="224">
        <v>1</v>
      </c>
      <c r="AZ54" s="224">
        <v>1</v>
      </c>
      <c r="BA54" s="224">
        <v>1</v>
      </c>
      <c r="BB54" s="224">
        <v>1</v>
      </c>
      <c r="BC54" s="224">
        <v>1</v>
      </c>
      <c r="BD54" s="224">
        <v>1</v>
      </c>
      <c r="BE54" s="224">
        <v>1</v>
      </c>
      <c r="BF54" s="224">
        <v>1</v>
      </c>
      <c r="BG54" s="224">
        <v>1</v>
      </c>
      <c r="BH54" s="224">
        <v>1</v>
      </c>
      <c r="BI54" s="224">
        <v>1</v>
      </c>
      <c r="BJ54" s="224">
        <v>1</v>
      </c>
      <c r="BK54" s="224">
        <v>1</v>
      </c>
      <c r="BL54" s="224">
        <v>1</v>
      </c>
      <c r="BM54" s="224">
        <v>1</v>
      </c>
      <c r="BN54" s="224">
        <v>1</v>
      </c>
      <c r="BO54" s="224">
        <v>1</v>
      </c>
      <c r="BP54" s="224">
        <v>1</v>
      </c>
      <c r="BQ54" s="224">
        <v>3</v>
      </c>
      <c r="BR54" s="224">
        <v>3</v>
      </c>
      <c r="BS54" s="224">
        <v>3</v>
      </c>
      <c r="BT54" s="224">
        <v>3</v>
      </c>
      <c r="BU54" s="224">
        <v>3</v>
      </c>
      <c r="BV54" s="224">
        <v>3</v>
      </c>
      <c r="BW54" s="224">
        <v>3</v>
      </c>
      <c r="BX54" s="224">
        <v>3</v>
      </c>
      <c r="BY54" s="224">
        <v>3</v>
      </c>
      <c r="BZ54" s="224">
        <v>3</v>
      </c>
      <c r="CA54" s="224">
        <v>3</v>
      </c>
      <c r="CB54" s="224">
        <v>3</v>
      </c>
      <c r="CC54" s="224">
        <v>3</v>
      </c>
      <c r="CD54" s="224">
        <v>3</v>
      </c>
      <c r="CE54" s="224">
        <v>3</v>
      </c>
      <c r="CF54" s="224">
        <v>3</v>
      </c>
      <c r="CG54" s="224">
        <v>3</v>
      </c>
      <c r="CH54" s="224">
        <v>3</v>
      </c>
      <c r="CI54" s="224">
        <v>3</v>
      </c>
      <c r="CJ54" s="224">
        <v>3</v>
      </c>
      <c r="CK54" s="224">
        <v>3</v>
      </c>
      <c r="CL54" s="224">
        <v>3</v>
      </c>
    </row>
    <row r="55" spans="1:90" x14ac:dyDescent="0.25">
      <c r="A55" s="212" t="s">
        <v>233</v>
      </c>
      <c r="B55" s="212">
        <v>1977</v>
      </c>
      <c r="C55" s="222"/>
      <c r="D55" s="222">
        <v>1978</v>
      </c>
      <c r="E55" s="222" t="s">
        <v>1086</v>
      </c>
      <c r="F55" s="222" t="s">
        <v>1086</v>
      </c>
      <c r="G55" s="223">
        <v>3</v>
      </c>
      <c r="H55" s="223">
        <v>4</v>
      </c>
      <c r="I55" s="223">
        <v>4</v>
      </c>
      <c r="J55" s="223">
        <v>4</v>
      </c>
      <c r="K55" s="223">
        <v>4</v>
      </c>
      <c r="L55" s="223">
        <v>4</v>
      </c>
      <c r="M55" s="223">
        <v>4</v>
      </c>
      <c r="N55" s="223">
        <v>4</v>
      </c>
      <c r="O55" s="223">
        <v>2</v>
      </c>
      <c r="P55" s="223">
        <v>2</v>
      </c>
      <c r="Q55" s="223">
        <v>2</v>
      </c>
      <c r="R55" s="223">
        <v>2</v>
      </c>
      <c r="S55" s="223">
        <v>2</v>
      </c>
      <c r="T55" s="223">
        <v>2</v>
      </c>
      <c r="U55" s="223">
        <v>2</v>
      </c>
      <c r="V55" s="223">
        <v>2</v>
      </c>
      <c r="W55" s="223">
        <v>2</v>
      </c>
      <c r="X55" s="223">
        <v>2</v>
      </c>
      <c r="Y55" s="223">
        <v>2</v>
      </c>
      <c r="Z55" s="223">
        <v>2</v>
      </c>
      <c r="AA55" s="223">
        <v>2</v>
      </c>
      <c r="AB55" s="223">
        <v>2</v>
      </c>
      <c r="AC55" s="223">
        <v>2</v>
      </c>
      <c r="AD55" s="223">
        <v>2</v>
      </c>
      <c r="AE55" s="223">
        <v>2</v>
      </c>
      <c r="AF55" s="223">
        <v>2</v>
      </c>
      <c r="AG55" s="223">
        <v>2</v>
      </c>
      <c r="AH55" s="223">
        <v>2</v>
      </c>
      <c r="AI55" s="223">
        <v>2</v>
      </c>
      <c r="AJ55" s="223">
        <v>2</v>
      </c>
      <c r="AK55" s="223">
        <v>2</v>
      </c>
      <c r="AL55" s="223">
        <v>2</v>
      </c>
      <c r="AM55" s="223">
        <v>2</v>
      </c>
      <c r="AN55" s="223">
        <v>2</v>
      </c>
      <c r="AO55" s="223">
        <v>2</v>
      </c>
      <c r="AP55" s="223">
        <v>2</v>
      </c>
      <c r="AQ55" s="223">
        <v>2</v>
      </c>
      <c r="AR55" s="223">
        <v>2</v>
      </c>
      <c r="AS55" s="223">
        <v>2</v>
      </c>
      <c r="AT55" s="223">
        <v>2</v>
      </c>
      <c r="AU55" s="223" t="s">
        <v>1087</v>
      </c>
      <c r="AV55" s="223" t="s">
        <v>1087</v>
      </c>
      <c r="AW55" s="223" t="s">
        <v>1087</v>
      </c>
      <c r="AX55" s="223" t="s">
        <v>1087</v>
      </c>
      <c r="AY55" s="223" t="s">
        <v>1087</v>
      </c>
      <c r="AZ55" s="223" t="s">
        <v>1087</v>
      </c>
      <c r="BA55" s="224">
        <v>4</v>
      </c>
      <c r="BB55" s="224">
        <v>4</v>
      </c>
      <c r="BC55" s="224">
        <v>4</v>
      </c>
      <c r="BD55" s="224">
        <v>4</v>
      </c>
      <c r="BE55" s="224">
        <v>4</v>
      </c>
      <c r="BF55" s="224">
        <v>4</v>
      </c>
      <c r="BG55" s="224">
        <v>4</v>
      </c>
      <c r="BH55" s="224">
        <v>4</v>
      </c>
      <c r="BI55" s="224">
        <v>4</v>
      </c>
      <c r="BJ55" s="224">
        <v>4</v>
      </c>
      <c r="BK55" s="224">
        <v>4</v>
      </c>
      <c r="BL55" s="224">
        <v>4</v>
      </c>
      <c r="BM55" s="224">
        <v>4</v>
      </c>
      <c r="BN55" s="224">
        <v>4</v>
      </c>
      <c r="BO55" s="224">
        <v>4</v>
      </c>
      <c r="BP55" s="224">
        <v>4</v>
      </c>
      <c r="BQ55" s="224">
        <v>4</v>
      </c>
      <c r="BR55" s="224">
        <v>4</v>
      </c>
      <c r="BS55" s="224">
        <v>4</v>
      </c>
      <c r="BT55" s="224">
        <v>4</v>
      </c>
      <c r="BU55" s="224">
        <v>4</v>
      </c>
      <c r="BV55" s="224">
        <v>4</v>
      </c>
      <c r="BW55" s="224">
        <v>4</v>
      </c>
      <c r="BX55" s="224">
        <v>4</v>
      </c>
      <c r="BY55" s="224">
        <v>4</v>
      </c>
      <c r="BZ55" s="224">
        <v>4</v>
      </c>
      <c r="CA55" s="224">
        <v>4</v>
      </c>
      <c r="CB55" s="224">
        <v>4</v>
      </c>
      <c r="CC55" s="224">
        <v>4</v>
      </c>
      <c r="CD55" s="224">
        <v>4</v>
      </c>
      <c r="CE55" s="224">
        <v>4</v>
      </c>
      <c r="CF55" s="224">
        <v>4</v>
      </c>
      <c r="CG55" s="224">
        <v>4</v>
      </c>
      <c r="CH55" s="224">
        <v>4</v>
      </c>
      <c r="CI55" s="224">
        <v>4</v>
      </c>
      <c r="CJ55" s="224">
        <v>4</v>
      </c>
      <c r="CK55" s="224">
        <v>4</v>
      </c>
      <c r="CL55" s="224">
        <v>4</v>
      </c>
    </row>
    <row r="56" spans="1:90" x14ac:dyDescent="0.25">
      <c r="A56" s="212" t="s">
        <v>237</v>
      </c>
      <c r="B56" s="212">
        <v>1962</v>
      </c>
      <c r="C56" s="222"/>
      <c r="D56" s="222">
        <v>1995</v>
      </c>
      <c r="E56" s="222" t="s">
        <v>1086</v>
      </c>
      <c r="F56" s="222" t="s">
        <v>1086</v>
      </c>
      <c r="G56" s="223">
        <v>3</v>
      </c>
      <c r="H56" s="223">
        <v>4</v>
      </c>
      <c r="I56" s="223">
        <v>4</v>
      </c>
      <c r="J56" s="223">
        <v>4</v>
      </c>
      <c r="K56" s="223">
        <v>4</v>
      </c>
      <c r="L56" s="223">
        <v>4</v>
      </c>
      <c r="M56" s="223">
        <v>4</v>
      </c>
      <c r="N56" s="223">
        <v>4</v>
      </c>
      <c r="O56" s="223">
        <v>2</v>
      </c>
      <c r="P56" s="223">
        <v>2</v>
      </c>
      <c r="Q56" s="223">
        <v>2</v>
      </c>
      <c r="R56" s="223">
        <v>2</v>
      </c>
      <c r="S56" s="223">
        <v>2</v>
      </c>
      <c r="T56" s="223">
        <v>2</v>
      </c>
      <c r="U56" s="223">
        <v>2</v>
      </c>
      <c r="V56" s="223">
        <v>2</v>
      </c>
      <c r="W56" s="223">
        <v>2</v>
      </c>
      <c r="X56" s="223">
        <v>2</v>
      </c>
      <c r="Y56" s="223">
        <v>2</v>
      </c>
      <c r="Z56" s="223">
        <v>2</v>
      </c>
      <c r="AA56" s="223">
        <v>2</v>
      </c>
      <c r="AB56" s="223">
        <v>2</v>
      </c>
      <c r="AC56" s="223">
        <v>2</v>
      </c>
      <c r="AD56" s="223">
        <v>2</v>
      </c>
      <c r="AE56" s="223">
        <v>2</v>
      </c>
      <c r="AF56" s="223">
        <v>2</v>
      </c>
      <c r="AG56" s="223">
        <v>2</v>
      </c>
      <c r="AH56" s="223">
        <v>2</v>
      </c>
      <c r="AI56" s="223">
        <v>2</v>
      </c>
      <c r="AJ56" s="223">
        <v>2</v>
      </c>
      <c r="AK56" s="223">
        <v>2</v>
      </c>
      <c r="AL56" s="224">
        <v>2</v>
      </c>
      <c r="AM56" s="224">
        <v>2</v>
      </c>
      <c r="AN56" s="224">
        <v>2</v>
      </c>
      <c r="AO56" s="224">
        <v>2</v>
      </c>
      <c r="AP56" s="224">
        <v>2</v>
      </c>
      <c r="AQ56" s="224">
        <v>2</v>
      </c>
      <c r="AR56" s="224">
        <v>2</v>
      </c>
      <c r="AS56" s="224">
        <v>2</v>
      </c>
      <c r="AT56" s="224">
        <v>2</v>
      </c>
      <c r="AU56" s="224">
        <v>2</v>
      </c>
      <c r="AV56" s="224">
        <v>1</v>
      </c>
      <c r="AW56" s="224">
        <v>1</v>
      </c>
      <c r="AX56" s="224">
        <v>1</v>
      </c>
      <c r="AY56" s="224">
        <v>1</v>
      </c>
      <c r="AZ56" s="224">
        <v>1</v>
      </c>
      <c r="BA56" s="224">
        <v>1</v>
      </c>
      <c r="BB56" s="224">
        <v>1</v>
      </c>
      <c r="BC56" s="224">
        <v>1</v>
      </c>
      <c r="BD56" s="224">
        <v>1</v>
      </c>
      <c r="BE56" s="224">
        <v>1</v>
      </c>
      <c r="BF56" s="224">
        <v>1</v>
      </c>
      <c r="BG56" s="224">
        <v>1</v>
      </c>
      <c r="BH56" s="224">
        <v>1</v>
      </c>
      <c r="BI56" s="224">
        <v>1</v>
      </c>
      <c r="BJ56" s="224">
        <v>3</v>
      </c>
      <c r="BK56" s="224">
        <v>3</v>
      </c>
      <c r="BL56" s="224">
        <v>3</v>
      </c>
      <c r="BM56" s="224">
        <v>3</v>
      </c>
      <c r="BN56" s="224">
        <v>3</v>
      </c>
      <c r="BO56" s="224">
        <v>3</v>
      </c>
      <c r="BP56" s="224">
        <v>1</v>
      </c>
      <c r="BQ56" s="224">
        <v>1</v>
      </c>
      <c r="BR56" s="224">
        <v>1</v>
      </c>
      <c r="BS56" s="224">
        <v>3</v>
      </c>
      <c r="BT56" s="225">
        <v>3</v>
      </c>
      <c r="BU56" s="225">
        <v>3</v>
      </c>
      <c r="BV56" s="225">
        <v>3</v>
      </c>
      <c r="BW56" s="225">
        <v>3</v>
      </c>
      <c r="BX56" s="225">
        <v>3</v>
      </c>
      <c r="BY56" s="225">
        <v>3</v>
      </c>
      <c r="BZ56" s="225">
        <v>3</v>
      </c>
      <c r="CA56" s="225">
        <v>3</v>
      </c>
      <c r="CB56" s="225">
        <v>3</v>
      </c>
      <c r="CC56" s="225">
        <v>3</v>
      </c>
      <c r="CD56" s="225">
        <v>3</v>
      </c>
      <c r="CE56" s="225">
        <v>3</v>
      </c>
      <c r="CF56" s="225">
        <v>3</v>
      </c>
      <c r="CG56" s="225">
        <v>3</v>
      </c>
      <c r="CH56" s="225">
        <v>3</v>
      </c>
      <c r="CI56" s="225">
        <v>3</v>
      </c>
      <c r="CJ56" s="225">
        <v>3</v>
      </c>
      <c r="CK56" s="225">
        <v>3</v>
      </c>
      <c r="CL56" s="225">
        <v>3</v>
      </c>
    </row>
    <row r="57" spans="1:90" x14ac:dyDescent="0.25">
      <c r="A57" s="212" t="s">
        <v>694</v>
      </c>
      <c r="B57" s="212">
        <v>1966</v>
      </c>
      <c r="C57" s="222">
        <v>1965</v>
      </c>
      <c r="D57" s="222">
        <v>1968</v>
      </c>
      <c r="E57" s="222" t="s">
        <v>1086</v>
      </c>
      <c r="F57" s="222" t="s">
        <v>1111</v>
      </c>
      <c r="G57" s="223">
        <v>3</v>
      </c>
      <c r="H57" s="223">
        <v>4</v>
      </c>
      <c r="I57" s="223">
        <v>4</v>
      </c>
      <c r="J57" s="223">
        <v>4</v>
      </c>
      <c r="K57" s="223">
        <v>4</v>
      </c>
      <c r="L57" s="223">
        <v>4</v>
      </c>
      <c r="M57" s="223">
        <v>4</v>
      </c>
      <c r="N57" s="223">
        <v>4</v>
      </c>
      <c r="O57" s="225">
        <v>2</v>
      </c>
      <c r="P57" s="225">
        <v>2</v>
      </c>
      <c r="Q57" s="225">
        <v>0</v>
      </c>
      <c r="R57" s="225">
        <v>0</v>
      </c>
      <c r="S57" s="225">
        <v>0</v>
      </c>
      <c r="T57" s="225">
        <v>0</v>
      </c>
      <c r="U57" s="225">
        <v>2</v>
      </c>
      <c r="V57" s="225">
        <v>2</v>
      </c>
      <c r="W57" s="225">
        <v>2</v>
      </c>
      <c r="X57" s="225">
        <v>2</v>
      </c>
      <c r="Y57" s="223">
        <v>2</v>
      </c>
      <c r="Z57" s="223">
        <v>2</v>
      </c>
      <c r="AA57" s="223">
        <v>2</v>
      </c>
      <c r="AB57" s="223">
        <v>2</v>
      </c>
      <c r="AC57" s="223">
        <v>2</v>
      </c>
      <c r="AD57" s="223">
        <v>2</v>
      </c>
      <c r="AE57" s="223">
        <v>2</v>
      </c>
      <c r="AF57" s="223">
        <v>2</v>
      </c>
      <c r="AG57" s="223">
        <v>2</v>
      </c>
      <c r="AH57" s="223">
        <v>2</v>
      </c>
      <c r="AI57" s="223">
        <v>3</v>
      </c>
      <c r="AJ57" s="223">
        <v>3</v>
      </c>
      <c r="AK57" s="223">
        <v>3</v>
      </c>
      <c r="AL57" s="223">
        <v>3</v>
      </c>
      <c r="AM57" s="223">
        <v>3</v>
      </c>
      <c r="AN57" s="223">
        <v>3</v>
      </c>
      <c r="AO57" s="225">
        <v>3</v>
      </c>
      <c r="AP57" s="224">
        <v>3</v>
      </c>
      <c r="AQ57" s="224">
        <v>3</v>
      </c>
      <c r="AR57" s="224">
        <v>3</v>
      </c>
      <c r="AS57" s="224">
        <v>3</v>
      </c>
      <c r="AT57" s="224">
        <v>3</v>
      </c>
      <c r="AU57" s="224">
        <v>3</v>
      </c>
      <c r="AV57" s="224">
        <v>3</v>
      </c>
      <c r="AW57" s="224">
        <v>3</v>
      </c>
      <c r="AX57" s="224">
        <v>3</v>
      </c>
      <c r="AY57" s="224">
        <v>3</v>
      </c>
      <c r="AZ57" s="224">
        <v>3</v>
      </c>
      <c r="BA57" s="224">
        <v>3</v>
      </c>
      <c r="BB57" s="224">
        <v>4</v>
      </c>
      <c r="BC57" s="224">
        <v>4</v>
      </c>
      <c r="BD57" s="224">
        <v>4</v>
      </c>
      <c r="BE57" s="224">
        <v>4</v>
      </c>
      <c r="BF57" s="224">
        <v>4</v>
      </c>
      <c r="BG57" s="224">
        <v>4</v>
      </c>
      <c r="BH57" s="224">
        <v>4</v>
      </c>
      <c r="BI57" s="224">
        <v>4</v>
      </c>
      <c r="BJ57" s="224">
        <v>4</v>
      </c>
      <c r="BK57" s="224">
        <v>4</v>
      </c>
      <c r="BL57" s="224">
        <v>4</v>
      </c>
      <c r="BM57" s="224">
        <v>4</v>
      </c>
      <c r="BN57" s="224">
        <v>4</v>
      </c>
      <c r="BO57" s="224">
        <v>4</v>
      </c>
      <c r="BP57" s="224">
        <v>4</v>
      </c>
      <c r="BQ57" s="224">
        <v>4</v>
      </c>
      <c r="BR57" s="224">
        <v>4</v>
      </c>
      <c r="BS57" s="224">
        <v>4</v>
      </c>
      <c r="BT57" s="224">
        <v>4</v>
      </c>
      <c r="BU57" s="224">
        <v>3</v>
      </c>
      <c r="BV57" s="224">
        <v>4</v>
      </c>
      <c r="BW57" s="224">
        <v>4</v>
      </c>
      <c r="BX57" s="224">
        <v>4</v>
      </c>
      <c r="BY57" s="224">
        <v>4</v>
      </c>
      <c r="BZ57" s="224">
        <v>4</v>
      </c>
      <c r="CA57" s="224">
        <v>4</v>
      </c>
      <c r="CB57" s="224">
        <v>4</v>
      </c>
      <c r="CC57" s="224">
        <v>4</v>
      </c>
      <c r="CD57" s="224">
        <v>4</v>
      </c>
      <c r="CE57" s="224">
        <v>4</v>
      </c>
      <c r="CF57" s="224">
        <v>4</v>
      </c>
      <c r="CG57" s="224">
        <v>4</v>
      </c>
      <c r="CH57" s="224">
        <v>4</v>
      </c>
      <c r="CI57" s="224">
        <v>4</v>
      </c>
      <c r="CJ57" s="224">
        <v>4</v>
      </c>
      <c r="CK57" s="224">
        <v>4</v>
      </c>
      <c r="CL57" s="224">
        <v>4</v>
      </c>
    </row>
    <row r="58" spans="1:90" x14ac:dyDescent="0.25">
      <c r="A58" s="212" t="s">
        <v>247</v>
      </c>
      <c r="B58" s="212">
        <v>1962</v>
      </c>
      <c r="C58" s="222"/>
      <c r="D58" s="222" t="s">
        <v>1092</v>
      </c>
      <c r="E58" s="222" t="s">
        <v>1095</v>
      </c>
      <c r="F58" s="222" t="s">
        <v>1095</v>
      </c>
      <c r="G58" s="223">
        <v>2</v>
      </c>
      <c r="H58" s="223">
        <v>2</v>
      </c>
      <c r="I58" s="223">
        <v>2</v>
      </c>
      <c r="J58" s="223">
        <v>2</v>
      </c>
      <c r="K58" s="223">
        <v>2</v>
      </c>
      <c r="L58" s="223">
        <v>2</v>
      </c>
      <c r="M58" s="223">
        <v>2</v>
      </c>
      <c r="N58" s="223">
        <v>2</v>
      </c>
      <c r="O58" s="223">
        <v>2</v>
      </c>
      <c r="P58" s="223">
        <v>2</v>
      </c>
      <c r="Q58" s="223">
        <v>2</v>
      </c>
      <c r="R58" s="223">
        <v>2</v>
      </c>
      <c r="S58" s="223">
        <v>2</v>
      </c>
      <c r="T58" s="223">
        <v>2</v>
      </c>
      <c r="U58" s="223">
        <v>2</v>
      </c>
      <c r="V58" s="223">
        <v>2</v>
      </c>
      <c r="W58" s="223">
        <v>2</v>
      </c>
      <c r="X58" s="223">
        <v>2</v>
      </c>
      <c r="Y58" s="223">
        <v>1</v>
      </c>
      <c r="Z58" s="223">
        <v>2</v>
      </c>
      <c r="AA58" s="223">
        <v>2</v>
      </c>
      <c r="AB58" s="223">
        <v>2</v>
      </c>
      <c r="AC58" s="223">
        <v>2</v>
      </c>
      <c r="AD58" s="223">
        <v>2</v>
      </c>
      <c r="AE58" s="223">
        <v>2</v>
      </c>
      <c r="AF58" s="223">
        <v>2</v>
      </c>
      <c r="AG58" s="223">
        <v>2</v>
      </c>
      <c r="AH58" s="223">
        <v>2</v>
      </c>
      <c r="AI58" s="223">
        <v>2</v>
      </c>
      <c r="AJ58" s="223">
        <v>1</v>
      </c>
      <c r="AK58" s="223">
        <v>1</v>
      </c>
      <c r="AL58" s="224">
        <v>1</v>
      </c>
      <c r="AM58" s="224">
        <v>1</v>
      </c>
      <c r="AN58" s="224">
        <v>1</v>
      </c>
      <c r="AO58" s="224">
        <v>1</v>
      </c>
      <c r="AP58" s="224">
        <v>1</v>
      </c>
      <c r="AQ58" s="224">
        <v>1</v>
      </c>
      <c r="AR58" s="224">
        <v>1</v>
      </c>
      <c r="AS58" s="224">
        <v>1</v>
      </c>
      <c r="AT58" s="224">
        <v>1</v>
      </c>
      <c r="AU58" s="224">
        <v>1</v>
      </c>
      <c r="AV58" s="224">
        <v>1</v>
      </c>
      <c r="AW58" s="224">
        <v>1</v>
      </c>
      <c r="AX58" s="224">
        <v>1</v>
      </c>
      <c r="AY58" s="224">
        <v>1</v>
      </c>
      <c r="AZ58" s="224">
        <v>1</v>
      </c>
      <c r="BA58" s="224">
        <v>1</v>
      </c>
      <c r="BB58" s="224">
        <v>1</v>
      </c>
      <c r="BC58" s="224">
        <v>1</v>
      </c>
      <c r="BD58" s="224">
        <v>1</v>
      </c>
      <c r="BE58" s="224">
        <v>1</v>
      </c>
      <c r="BF58" s="224">
        <v>1</v>
      </c>
      <c r="BG58" s="224">
        <v>1</v>
      </c>
      <c r="BH58" s="224">
        <v>1</v>
      </c>
      <c r="BI58" s="224">
        <v>1</v>
      </c>
      <c r="BJ58" s="224">
        <v>1</v>
      </c>
      <c r="BK58" s="224">
        <v>1</v>
      </c>
      <c r="BL58" s="224">
        <v>1</v>
      </c>
      <c r="BM58" s="224">
        <v>1</v>
      </c>
      <c r="BN58" s="224">
        <v>1</v>
      </c>
      <c r="BO58" s="224">
        <v>1</v>
      </c>
      <c r="BP58" s="224">
        <v>1</v>
      </c>
      <c r="BQ58" s="224">
        <v>1</v>
      </c>
      <c r="BR58" s="224">
        <v>1</v>
      </c>
      <c r="BS58" s="224">
        <v>1</v>
      </c>
      <c r="BT58" s="224">
        <v>1</v>
      </c>
      <c r="BU58" s="224">
        <v>1</v>
      </c>
      <c r="BV58" s="224">
        <v>1</v>
      </c>
      <c r="BW58" s="224">
        <v>1</v>
      </c>
      <c r="BX58" s="224">
        <v>1</v>
      </c>
      <c r="BY58" s="224">
        <v>1</v>
      </c>
      <c r="BZ58" s="224">
        <v>1</v>
      </c>
      <c r="CA58" s="224">
        <v>1</v>
      </c>
      <c r="CB58" s="224">
        <v>1</v>
      </c>
      <c r="CC58" s="224">
        <v>1</v>
      </c>
      <c r="CD58" s="224">
        <v>1</v>
      </c>
      <c r="CE58" s="224">
        <v>1</v>
      </c>
      <c r="CF58" s="224">
        <v>1</v>
      </c>
      <c r="CG58" s="224">
        <v>4</v>
      </c>
      <c r="CH58" s="224">
        <v>4</v>
      </c>
      <c r="CI58" s="224">
        <v>4</v>
      </c>
      <c r="CJ58" s="224">
        <v>4</v>
      </c>
      <c r="CK58" s="224">
        <v>4</v>
      </c>
      <c r="CL58" s="224">
        <v>4</v>
      </c>
    </row>
    <row r="59" spans="1:90" x14ac:dyDescent="0.25">
      <c r="A59" s="212" t="s">
        <v>1112</v>
      </c>
      <c r="B59" s="212">
        <v>1950</v>
      </c>
      <c r="C59" s="222"/>
      <c r="D59" s="222">
        <v>1994</v>
      </c>
      <c r="E59" s="222" t="s">
        <v>1103</v>
      </c>
      <c r="F59" s="222" t="s">
        <v>1086</v>
      </c>
      <c r="G59" s="223">
        <v>3</v>
      </c>
      <c r="H59" s="223">
        <v>4</v>
      </c>
      <c r="I59" s="223">
        <v>4</v>
      </c>
      <c r="J59" s="223">
        <v>4</v>
      </c>
      <c r="K59" s="223">
        <v>4</v>
      </c>
      <c r="L59" s="223">
        <v>4</v>
      </c>
      <c r="M59" s="223">
        <v>4</v>
      </c>
      <c r="N59" s="223">
        <v>4</v>
      </c>
      <c r="O59" s="223">
        <v>2</v>
      </c>
      <c r="P59" s="223">
        <v>2</v>
      </c>
      <c r="Q59" s="223">
        <v>2</v>
      </c>
      <c r="R59" s="223">
        <v>2</v>
      </c>
      <c r="S59" s="223">
        <v>2</v>
      </c>
      <c r="T59" s="223">
        <v>2</v>
      </c>
      <c r="U59" s="223">
        <v>2</v>
      </c>
      <c r="V59" s="223">
        <v>2</v>
      </c>
      <c r="W59" s="223">
        <v>2</v>
      </c>
      <c r="X59" s="223">
        <v>2</v>
      </c>
      <c r="Y59" s="223">
        <v>1</v>
      </c>
      <c r="Z59" s="224">
        <v>2</v>
      </c>
      <c r="AA59" s="224">
        <v>2</v>
      </c>
      <c r="AB59" s="224">
        <v>2</v>
      </c>
      <c r="AC59" s="224">
        <v>2</v>
      </c>
      <c r="AD59" s="224">
        <v>2</v>
      </c>
      <c r="AE59" s="224">
        <v>2</v>
      </c>
      <c r="AF59" s="224">
        <v>2</v>
      </c>
      <c r="AG59" s="224">
        <v>2</v>
      </c>
      <c r="AH59" s="224">
        <v>2</v>
      </c>
      <c r="AI59" s="224">
        <v>2</v>
      </c>
      <c r="AJ59" s="224">
        <v>2</v>
      </c>
      <c r="AK59" s="224">
        <v>2</v>
      </c>
      <c r="AL59" s="224">
        <v>2</v>
      </c>
      <c r="AM59" s="224">
        <v>2</v>
      </c>
      <c r="AN59" s="224">
        <v>2</v>
      </c>
      <c r="AO59" s="224">
        <v>2</v>
      </c>
      <c r="AP59" s="224">
        <v>2</v>
      </c>
      <c r="AQ59" s="224">
        <v>2</v>
      </c>
      <c r="AR59" s="224">
        <v>2</v>
      </c>
      <c r="AS59" s="224">
        <v>2</v>
      </c>
      <c r="AT59" s="224">
        <v>2</v>
      </c>
      <c r="AU59" s="224">
        <v>4</v>
      </c>
      <c r="AV59" s="224">
        <v>1</v>
      </c>
      <c r="AW59" s="224">
        <v>1</v>
      </c>
      <c r="AX59" s="224">
        <v>1</v>
      </c>
      <c r="AY59" s="224">
        <v>1</v>
      </c>
      <c r="AZ59" s="224">
        <v>1</v>
      </c>
      <c r="BA59" s="224">
        <v>1</v>
      </c>
      <c r="BB59" s="224">
        <v>3</v>
      </c>
      <c r="BC59" s="224">
        <v>3</v>
      </c>
      <c r="BD59" s="224">
        <v>3</v>
      </c>
      <c r="BE59" s="224">
        <v>1</v>
      </c>
      <c r="BF59" s="224">
        <v>1</v>
      </c>
      <c r="BG59" s="224">
        <v>1</v>
      </c>
      <c r="BH59" s="224">
        <v>1</v>
      </c>
      <c r="BI59" s="224">
        <v>1</v>
      </c>
      <c r="BJ59" s="224">
        <v>1</v>
      </c>
      <c r="BK59" s="224">
        <v>1</v>
      </c>
      <c r="BL59" s="224">
        <v>1</v>
      </c>
      <c r="BM59" s="224">
        <v>1</v>
      </c>
      <c r="BN59" s="224">
        <v>1</v>
      </c>
      <c r="BO59" s="224">
        <v>1</v>
      </c>
      <c r="BP59" s="224">
        <v>3</v>
      </c>
      <c r="BQ59" s="224">
        <v>3</v>
      </c>
      <c r="BR59" s="224">
        <v>3</v>
      </c>
      <c r="BS59" s="224">
        <v>3</v>
      </c>
      <c r="BT59" s="224">
        <v>3</v>
      </c>
      <c r="BU59" s="224">
        <v>3</v>
      </c>
      <c r="BV59" s="224">
        <v>3</v>
      </c>
      <c r="BW59" s="224">
        <v>3</v>
      </c>
      <c r="BX59" s="224">
        <v>3</v>
      </c>
      <c r="BY59" s="224">
        <v>3</v>
      </c>
      <c r="BZ59" s="224">
        <v>3</v>
      </c>
      <c r="CA59" s="224">
        <v>3</v>
      </c>
      <c r="CB59" s="224">
        <v>3</v>
      </c>
      <c r="CC59" s="224">
        <v>3</v>
      </c>
      <c r="CD59" s="224">
        <v>3</v>
      </c>
      <c r="CE59" s="224">
        <v>3</v>
      </c>
      <c r="CF59" s="224">
        <v>3</v>
      </c>
      <c r="CG59" s="224">
        <v>3</v>
      </c>
      <c r="CH59" s="224">
        <v>3</v>
      </c>
      <c r="CI59" s="224">
        <v>3</v>
      </c>
      <c r="CJ59" s="224">
        <v>3</v>
      </c>
      <c r="CK59" s="224">
        <v>3</v>
      </c>
      <c r="CL59" s="224">
        <v>3</v>
      </c>
    </row>
    <row r="60" spans="1:90" x14ac:dyDescent="0.25">
      <c r="A60" s="212" t="s">
        <v>255</v>
      </c>
      <c r="B60" s="212">
        <v>1957</v>
      </c>
      <c r="C60" s="222">
        <v>1956</v>
      </c>
      <c r="D60" s="222">
        <v>2003</v>
      </c>
      <c r="E60" s="222" t="s">
        <v>1086</v>
      </c>
      <c r="F60" s="222" t="s">
        <v>1086</v>
      </c>
      <c r="G60" s="223">
        <v>3</v>
      </c>
      <c r="H60" s="223">
        <v>4</v>
      </c>
      <c r="I60" s="223">
        <v>4</v>
      </c>
      <c r="J60" s="223">
        <v>4</v>
      </c>
      <c r="K60" s="223">
        <v>4</v>
      </c>
      <c r="L60" s="223">
        <v>4</v>
      </c>
      <c r="M60" s="223">
        <v>4</v>
      </c>
      <c r="N60" s="223">
        <v>4</v>
      </c>
      <c r="O60" s="223">
        <v>2</v>
      </c>
      <c r="P60" s="223">
        <v>2</v>
      </c>
      <c r="Q60" s="223">
        <v>2</v>
      </c>
      <c r="R60" s="223">
        <v>2</v>
      </c>
      <c r="S60" s="223">
        <v>2</v>
      </c>
      <c r="T60" s="223">
        <v>2</v>
      </c>
      <c r="U60" s="223">
        <v>2</v>
      </c>
      <c r="V60" s="223">
        <v>2</v>
      </c>
      <c r="W60" s="223">
        <v>2</v>
      </c>
      <c r="X60" s="223">
        <v>2</v>
      </c>
      <c r="Y60" s="223">
        <v>2</v>
      </c>
      <c r="Z60" s="223">
        <v>2</v>
      </c>
      <c r="AA60" s="223">
        <v>2</v>
      </c>
      <c r="AB60" s="223">
        <v>2</v>
      </c>
      <c r="AC60" s="223">
        <v>2</v>
      </c>
      <c r="AD60" s="223">
        <v>2</v>
      </c>
      <c r="AE60" s="223">
        <v>2</v>
      </c>
      <c r="AF60" s="225">
        <v>2</v>
      </c>
      <c r="AG60" s="224">
        <v>1</v>
      </c>
      <c r="AH60" s="224">
        <v>1</v>
      </c>
      <c r="AI60" s="224">
        <v>1</v>
      </c>
      <c r="AJ60" s="224">
        <v>1</v>
      </c>
      <c r="AK60" s="224">
        <v>1</v>
      </c>
      <c r="AL60" s="224">
        <v>1</v>
      </c>
      <c r="AM60" s="224">
        <v>1</v>
      </c>
      <c r="AN60" s="224">
        <v>1</v>
      </c>
      <c r="AO60" s="224">
        <v>1</v>
      </c>
      <c r="AP60" s="224">
        <v>1</v>
      </c>
      <c r="AQ60" s="224">
        <v>1</v>
      </c>
      <c r="AR60" s="224">
        <v>1</v>
      </c>
      <c r="AS60" s="224">
        <v>1</v>
      </c>
      <c r="AT60" s="224">
        <v>0</v>
      </c>
      <c r="AU60" s="224">
        <v>0</v>
      </c>
      <c r="AV60" s="224">
        <v>0</v>
      </c>
      <c r="AW60" s="224">
        <v>0</v>
      </c>
      <c r="AX60" s="224">
        <v>0</v>
      </c>
      <c r="AY60" s="224">
        <v>1</v>
      </c>
      <c r="AZ60" s="224">
        <v>1</v>
      </c>
      <c r="BA60" s="224">
        <v>1</v>
      </c>
      <c r="BB60" s="224">
        <v>1</v>
      </c>
      <c r="BC60" s="224">
        <v>1</v>
      </c>
      <c r="BD60" s="224">
        <v>1</v>
      </c>
      <c r="BE60" s="224">
        <v>1</v>
      </c>
      <c r="BF60" s="224">
        <v>1</v>
      </c>
      <c r="BG60" s="224">
        <v>1</v>
      </c>
      <c r="BH60" s="224">
        <v>1</v>
      </c>
      <c r="BI60" s="224">
        <v>1</v>
      </c>
      <c r="BJ60" s="224">
        <v>1</v>
      </c>
      <c r="BK60" s="224">
        <v>1</v>
      </c>
      <c r="BL60" s="224">
        <v>1</v>
      </c>
      <c r="BM60" s="224">
        <v>1</v>
      </c>
      <c r="BN60" s="224">
        <v>1</v>
      </c>
      <c r="BO60" s="224">
        <v>1</v>
      </c>
      <c r="BP60" s="224">
        <v>1</v>
      </c>
      <c r="BQ60" s="224">
        <v>1</v>
      </c>
      <c r="BR60" s="224">
        <v>1</v>
      </c>
      <c r="BS60" s="224">
        <v>1</v>
      </c>
      <c r="BT60" s="224">
        <v>1</v>
      </c>
      <c r="BU60" s="224">
        <v>1</v>
      </c>
      <c r="BV60" s="224">
        <v>1</v>
      </c>
      <c r="BW60" s="224">
        <v>3</v>
      </c>
      <c r="BX60" s="224">
        <v>3</v>
      </c>
      <c r="BY60" s="224">
        <v>3</v>
      </c>
      <c r="BZ60" s="224">
        <v>3</v>
      </c>
      <c r="CA60" s="224">
        <v>3</v>
      </c>
      <c r="CB60" s="224">
        <v>3</v>
      </c>
      <c r="CC60" s="224">
        <v>3</v>
      </c>
      <c r="CD60" s="224">
        <v>3</v>
      </c>
      <c r="CE60" s="224">
        <v>3</v>
      </c>
      <c r="CF60" s="224">
        <v>3</v>
      </c>
      <c r="CG60" s="224">
        <v>3</v>
      </c>
      <c r="CH60" s="224">
        <v>3</v>
      </c>
      <c r="CI60" s="224">
        <v>3</v>
      </c>
      <c r="CJ60" s="224">
        <v>3</v>
      </c>
      <c r="CK60" s="224">
        <v>3</v>
      </c>
      <c r="CL60" s="224">
        <v>3</v>
      </c>
    </row>
    <row r="61" spans="1:90" x14ac:dyDescent="0.25">
      <c r="A61" s="212" t="s">
        <v>260</v>
      </c>
      <c r="B61" s="212">
        <v>1969</v>
      </c>
      <c r="C61" s="222"/>
      <c r="D61" s="222">
        <v>1989</v>
      </c>
      <c r="E61" s="222" t="s">
        <v>1113</v>
      </c>
      <c r="F61" s="222" t="s">
        <v>1113</v>
      </c>
      <c r="G61" s="223">
        <v>4</v>
      </c>
      <c r="H61" s="223">
        <v>4</v>
      </c>
      <c r="I61" s="223">
        <v>4</v>
      </c>
      <c r="J61" s="223">
        <v>4</v>
      </c>
      <c r="K61" s="223">
        <v>4</v>
      </c>
      <c r="L61" s="223">
        <v>4</v>
      </c>
      <c r="M61" s="223">
        <v>4</v>
      </c>
      <c r="N61" s="223">
        <v>4</v>
      </c>
      <c r="O61" s="223">
        <v>2</v>
      </c>
      <c r="P61" s="223">
        <v>2</v>
      </c>
      <c r="Q61" s="223">
        <v>2</v>
      </c>
      <c r="R61" s="223">
        <v>2</v>
      </c>
      <c r="S61" s="223">
        <v>2</v>
      </c>
      <c r="T61" s="223">
        <v>2</v>
      </c>
      <c r="U61" s="223">
        <v>2</v>
      </c>
      <c r="V61" s="223">
        <v>2</v>
      </c>
      <c r="W61" s="223">
        <v>2</v>
      </c>
      <c r="X61" s="223">
        <v>2</v>
      </c>
      <c r="Y61" s="223">
        <v>2</v>
      </c>
      <c r="Z61" s="223">
        <v>2</v>
      </c>
      <c r="AA61" s="223">
        <v>2</v>
      </c>
      <c r="AB61" s="223">
        <v>2</v>
      </c>
      <c r="AC61" s="223">
        <v>2</v>
      </c>
      <c r="AD61" s="223">
        <v>2</v>
      </c>
      <c r="AE61" s="223">
        <v>2</v>
      </c>
      <c r="AF61" s="223">
        <v>2</v>
      </c>
      <c r="AG61" s="223">
        <v>2</v>
      </c>
      <c r="AH61" s="223">
        <v>2</v>
      </c>
      <c r="AI61" s="223">
        <v>2</v>
      </c>
      <c r="AJ61" s="223">
        <v>2</v>
      </c>
      <c r="AK61" s="223">
        <v>2</v>
      </c>
      <c r="AL61" s="223">
        <v>2</v>
      </c>
      <c r="AM61" s="223">
        <v>2</v>
      </c>
      <c r="AN61" s="223">
        <v>2</v>
      </c>
      <c r="AO61" s="223">
        <v>2</v>
      </c>
      <c r="AP61" s="223">
        <v>2</v>
      </c>
      <c r="AQ61" s="223">
        <v>2</v>
      </c>
      <c r="AR61" s="223">
        <v>2</v>
      </c>
      <c r="AS61" s="224" t="s">
        <v>1090</v>
      </c>
      <c r="AT61" s="224" t="s">
        <v>1090</v>
      </c>
      <c r="AU61" s="224" t="s">
        <v>1090</v>
      </c>
      <c r="AV61" s="224">
        <v>3</v>
      </c>
      <c r="AW61" s="224">
        <v>3</v>
      </c>
      <c r="AX61" s="224">
        <v>3</v>
      </c>
      <c r="AY61" s="224">
        <v>3</v>
      </c>
      <c r="AZ61" s="224">
        <v>3</v>
      </c>
      <c r="BA61" s="224">
        <v>3</v>
      </c>
      <c r="BB61" s="224">
        <v>3</v>
      </c>
      <c r="BC61" s="224">
        <v>3</v>
      </c>
      <c r="BD61" s="224">
        <v>3</v>
      </c>
      <c r="BE61" s="224">
        <v>3</v>
      </c>
      <c r="BF61" s="224">
        <v>3</v>
      </c>
      <c r="BG61" s="224">
        <v>3</v>
      </c>
      <c r="BH61" s="224">
        <v>3</v>
      </c>
      <c r="BI61" s="224">
        <v>3</v>
      </c>
      <c r="BJ61" s="224">
        <v>3</v>
      </c>
      <c r="BK61" s="224">
        <v>3</v>
      </c>
      <c r="BL61" s="224">
        <v>3</v>
      </c>
      <c r="BM61" s="224">
        <v>3</v>
      </c>
      <c r="BN61" s="224">
        <v>3</v>
      </c>
      <c r="BO61" s="224">
        <v>3</v>
      </c>
      <c r="BP61" s="224">
        <v>3</v>
      </c>
      <c r="BQ61" s="224">
        <v>3</v>
      </c>
      <c r="BR61" s="224">
        <v>3</v>
      </c>
      <c r="BS61" s="224">
        <v>3</v>
      </c>
      <c r="BT61" s="224">
        <v>3</v>
      </c>
      <c r="BU61" s="224">
        <v>3</v>
      </c>
      <c r="BV61" s="224">
        <v>3</v>
      </c>
      <c r="BW61" s="224">
        <v>3</v>
      </c>
      <c r="BX61" s="224">
        <v>3</v>
      </c>
      <c r="BY61" s="224">
        <v>3</v>
      </c>
      <c r="BZ61" s="224">
        <v>3</v>
      </c>
      <c r="CA61" s="224">
        <v>3</v>
      </c>
      <c r="CB61" s="224">
        <v>3</v>
      </c>
      <c r="CC61" s="224">
        <v>3</v>
      </c>
      <c r="CD61" s="224">
        <v>3</v>
      </c>
      <c r="CE61" s="224">
        <v>3</v>
      </c>
      <c r="CF61" s="224">
        <v>3</v>
      </c>
      <c r="CG61" s="224">
        <v>3</v>
      </c>
      <c r="CH61" s="224">
        <v>3</v>
      </c>
      <c r="CI61" s="224">
        <v>3</v>
      </c>
      <c r="CJ61" s="224">
        <v>3</v>
      </c>
      <c r="CK61" s="224">
        <v>3</v>
      </c>
      <c r="CL61" s="224">
        <v>3</v>
      </c>
    </row>
    <row r="62" spans="1:90" x14ac:dyDescent="0.25">
      <c r="A62" s="212" t="s">
        <v>1114</v>
      </c>
      <c r="B62" s="212">
        <v>1962</v>
      </c>
      <c r="C62" s="222">
        <v>1961</v>
      </c>
      <c r="D62" s="222">
        <v>1996</v>
      </c>
      <c r="E62" s="222" t="s">
        <v>1086</v>
      </c>
      <c r="F62" s="222" t="s">
        <v>1086</v>
      </c>
      <c r="G62" s="223">
        <v>3</v>
      </c>
      <c r="H62" s="223">
        <v>4</v>
      </c>
      <c r="I62" s="223">
        <v>4</v>
      </c>
      <c r="J62" s="223">
        <v>4</v>
      </c>
      <c r="K62" s="223">
        <v>4</v>
      </c>
      <c r="L62" s="223">
        <v>4</v>
      </c>
      <c r="M62" s="223">
        <v>4</v>
      </c>
      <c r="N62" s="223">
        <v>4</v>
      </c>
      <c r="O62" s="223">
        <v>2</v>
      </c>
      <c r="P62" s="223">
        <v>2</v>
      </c>
      <c r="Q62" s="223">
        <v>2</v>
      </c>
      <c r="R62" s="223">
        <v>2</v>
      </c>
      <c r="S62" s="223">
        <v>2</v>
      </c>
      <c r="T62" s="223">
        <v>2</v>
      </c>
      <c r="U62" s="223">
        <v>2</v>
      </c>
      <c r="V62" s="223">
        <v>2</v>
      </c>
      <c r="W62" s="223">
        <v>2</v>
      </c>
      <c r="X62" s="223">
        <v>2</v>
      </c>
      <c r="Y62" s="223">
        <v>2</v>
      </c>
      <c r="Z62" s="223">
        <v>2</v>
      </c>
      <c r="AA62" s="223">
        <v>2</v>
      </c>
      <c r="AB62" s="223">
        <v>2</v>
      </c>
      <c r="AC62" s="223">
        <v>2</v>
      </c>
      <c r="AD62" s="223">
        <v>2</v>
      </c>
      <c r="AE62" s="223">
        <v>2</v>
      </c>
      <c r="AF62" s="223">
        <v>2</v>
      </c>
      <c r="AG62" s="223">
        <v>2</v>
      </c>
      <c r="AH62" s="223">
        <v>2</v>
      </c>
      <c r="AI62" s="223">
        <v>2</v>
      </c>
      <c r="AJ62" s="223">
        <v>2</v>
      </c>
      <c r="AK62" s="225">
        <v>2</v>
      </c>
      <c r="AL62" s="225">
        <v>2</v>
      </c>
      <c r="AM62" s="225">
        <v>2</v>
      </c>
      <c r="AN62" s="225">
        <v>2</v>
      </c>
      <c r="AO62" s="225">
        <v>2</v>
      </c>
      <c r="AP62" s="225">
        <v>2</v>
      </c>
      <c r="AQ62" s="224">
        <v>0</v>
      </c>
      <c r="AR62" s="224">
        <v>0</v>
      </c>
      <c r="AS62" s="224">
        <v>0</v>
      </c>
      <c r="AT62" s="224">
        <v>0</v>
      </c>
      <c r="AU62" s="224">
        <v>0</v>
      </c>
      <c r="AV62" s="224">
        <v>0</v>
      </c>
      <c r="AW62" s="224">
        <v>0</v>
      </c>
      <c r="AX62" s="224">
        <v>0</v>
      </c>
      <c r="AY62" s="224">
        <v>0</v>
      </c>
      <c r="AZ62" s="224">
        <v>0</v>
      </c>
      <c r="BA62" s="224">
        <v>0</v>
      </c>
      <c r="BB62" s="224">
        <v>0</v>
      </c>
      <c r="BC62" s="224">
        <v>0</v>
      </c>
      <c r="BD62" s="224">
        <v>0</v>
      </c>
      <c r="BE62" s="224">
        <v>0</v>
      </c>
      <c r="BF62" s="224">
        <v>0</v>
      </c>
      <c r="BG62" s="224">
        <v>0</v>
      </c>
      <c r="BH62" s="224">
        <v>0</v>
      </c>
      <c r="BI62" s="224">
        <v>0</v>
      </c>
      <c r="BJ62" s="224">
        <v>0</v>
      </c>
      <c r="BK62" s="224">
        <v>0</v>
      </c>
      <c r="BL62" s="224">
        <v>0</v>
      </c>
      <c r="BM62" s="224">
        <v>0</v>
      </c>
      <c r="BN62" s="224">
        <v>0</v>
      </c>
      <c r="BO62" s="224">
        <v>1</v>
      </c>
      <c r="BP62" s="224">
        <v>1</v>
      </c>
      <c r="BQ62" s="224">
        <v>1</v>
      </c>
      <c r="BR62" s="224">
        <v>1</v>
      </c>
      <c r="BS62" s="224">
        <v>1</v>
      </c>
      <c r="BT62" s="224">
        <v>1</v>
      </c>
      <c r="BU62" s="224">
        <v>3</v>
      </c>
      <c r="BV62" s="224">
        <v>3</v>
      </c>
      <c r="BW62" s="224">
        <v>3</v>
      </c>
      <c r="BX62" s="224">
        <v>3</v>
      </c>
      <c r="BY62" s="224">
        <v>3</v>
      </c>
      <c r="BZ62" s="224">
        <v>3</v>
      </c>
      <c r="CA62" s="224">
        <v>3</v>
      </c>
      <c r="CB62" s="224">
        <v>3</v>
      </c>
      <c r="CC62" s="224">
        <v>3</v>
      </c>
      <c r="CD62" s="224">
        <v>3</v>
      </c>
      <c r="CE62" s="224">
        <v>3</v>
      </c>
      <c r="CF62" s="224">
        <v>3</v>
      </c>
      <c r="CG62" s="224">
        <v>3</v>
      </c>
      <c r="CH62" s="224">
        <v>3</v>
      </c>
      <c r="CI62" s="224">
        <v>3</v>
      </c>
      <c r="CJ62" s="224">
        <v>3</v>
      </c>
      <c r="CK62" s="224">
        <v>3</v>
      </c>
      <c r="CL62" s="224">
        <v>3</v>
      </c>
    </row>
    <row r="63" spans="1:90" x14ac:dyDescent="0.25">
      <c r="A63" s="212" t="s">
        <v>268</v>
      </c>
      <c r="B63" s="212">
        <v>1985</v>
      </c>
      <c r="C63" s="222"/>
      <c r="D63" s="222">
        <v>1991</v>
      </c>
      <c r="E63" s="222" t="s">
        <v>1086</v>
      </c>
      <c r="F63" s="222" t="s">
        <v>1086</v>
      </c>
      <c r="G63" s="223">
        <v>3</v>
      </c>
      <c r="H63" s="223">
        <v>4</v>
      </c>
      <c r="I63" s="223">
        <v>4</v>
      </c>
      <c r="J63" s="223">
        <v>4</v>
      </c>
      <c r="K63" s="223">
        <v>4</v>
      </c>
      <c r="L63" s="223">
        <v>4</v>
      </c>
      <c r="M63" s="223">
        <v>4</v>
      </c>
      <c r="N63" s="223">
        <v>4</v>
      </c>
      <c r="O63" s="223">
        <v>2</v>
      </c>
      <c r="P63" s="223">
        <v>2</v>
      </c>
      <c r="Q63" s="223">
        <v>2</v>
      </c>
      <c r="R63" s="223">
        <v>2</v>
      </c>
      <c r="S63" s="223">
        <v>2</v>
      </c>
      <c r="T63" s="223">
        <v>2</v>
      </c>
      <c r="U63" s="223">
        <v>2</v>
      </c>
      <c r="V63" s="223">
        <v>2</v>
      </c>
      <c r="W63" s="223">
        <v>2</v>
      </c>
      <c r="X63" s="223">
        <v>2</v>
      </c>
      <c r="Y63" s="223">
        <v>2</v>
      </c>
      <c r="Z63" s="223">
        <v>2</v>
      </c>
      <c r="AA63" s="223">
        <v>2</v>
      </c>
      <c r="AB63" s="223">
        <v>2</v>
      </c>
      <c r="AC63" s="223">
        <v>2</v>
      </c>
      <c r="AD63" s="223">
        <v>2</v>
      </c>
      <c r="AE63" s="223">
        <v>2</v>
      </c>
      <c r="AF63" s="223">
        <v>2</v>
      </c>
      <c r="AG63" s="223">
        <v>2</v>
      </c>
      <c r="AH63" s="223">
        <v>2</v>
      </c>
      <c r="AI63" s="223">
        <v>2</v>
      </c>
      <c r="AJ63" s="223">
        <v>2</v>
      </c>
      <c r="AK63" s="223">
        <v>2</v>
      </c>
      <c r="AL63" s="223">
        <v>2</v>
      </c>
      <c r="AM63" s="223">
        <v>2</v>
      </c>
      <c r="AN63" s="223">
        <v>2</v>
      </c>
      <c r="AO63" s="223">
        <v>2</v>
      </c>
      <c r="AP63" s="223">
        <v>2</v>
      </c>
      <c r="AQ63" s="223">
        <v>2</v>
      </c>
      <c r="AR63" s="223">
        <v>2</v>
      </c>
      <c r="AS63" s="223">
        <v>2</v>
      </c>
      <c r="AT63" s="223">
        <v>2</v>
      </c>
      <c r="AU63" s="223">
        <v>2</v>
      </c>
      <c r="AV63" s="223">
        <v>2</v>
      </c>
      <c r="AW63" s="223">
        <v>2</v>
      </c>
      <c r="AX63" s="223">
        <v>2</v>
      </c>
      <c r="AY63" s="223">
        <v>2</v>
      </c>
      <c r="AZ63" s="223">
        <v>2</v>
      </c>
      <c r="BA63" s="223">
        <v>2</v>
      </c>
      <c r="BB63" s="223">
        <v>2</v>
      </c>
      <c r="BC63" s="223">
        <v>2</v>
      </c>
      <c r="BD63" s="223">
        <v>2</v>
      </c>
      <c r="BE63" s="223">
        <v>2</v>
      </c>
      <c r="BF63" s="223">
        <v>2</v>
      </c>
      <c r="BG63" s="223">
        <v>2</v>
      </c>
      <c r="BH63" s="223">
        <v>2</v>
      </c>
      <c r="BI63" s="224">
        <v>2</v>
      </c>
      <c r="BJ63" s="224">
        <v>3</v>
      </c>
      <c r="BK63" s="224">
        <v>3</v>
      </c>
      <c r="BL63" s="224">
        <v>3</v>
      </c>
      <c r="BM63" s="224">
        <v>3</v>
      </c>
      <c r="BN63" s="224">
        <v>3</v>
      </c>
      <c r="BO63" s="224">
        <v>3</v>
      </c>
      <c r="BP63" s="224">
        <v>3</v>
      </c>
      <c r="BQ63" s="224">
        <v>3</v>
      </c>
      <c r="BR63" s="224">
        <v>4</v>
      </c>
      <c r="BS63" s="224">
        <v>3</v>
      </c>
      <c r="BT63" s="224">
        <v>3</v>
      </c>
      <c r="BU63" s="224">
        <v>3</v>
      </c>
      <c r="BV63" s="224">
        <v>3</v>
      </c>
      <c r="BW63" s="224">
        <v>3</v>
      </c>
      <c r="BX63" s="224">
        <v>3</v>
      </c>
      <c r="BY63" s="224">
        <v>3</v>
      </c>
      <c r="BZ63" s="224">
        <v>3</v>
      </c>
      <c r="CA63" s="224">
        <v>3</v>
      </c>
      <c r="CB63" s="224">
        <v>3</v>
      </c>
      <c r="CC63" s="224">
        <v>3</v>
      </c>
      <c r="CD63" s="224">
        <v>3</v>
      </c>
      <c r="CE63" s="224">
        <v>3</v>
      </c>
      <c r="CF63" s="224">
        <v>3</v>
      </c>
      <c r="CG63" s="224">
        <v>3</v>
      </c>
      <c r="CH63" s="224">
        <v>3</v>
      </c>
      <c r="CI63" s="224">
        <v>3</v>
      </c>
      <c r="CJ63" s="224">
        <v>3</v>
      </c>
      <c r="CK63" s="224">
        <v>3</v>
      </c>
      <c r="CL63" s="224">
        <v>3</v>
      </c>
    </row>
    <row r="64" spans="1:90" x14ac:dyDescent="0.25">
      <c r="A64" s="212" t="s">
        <v>272</v>
      </c>
      <c r="B64" s="212">
        <v>1963</v>
      </c>
      <c r="C64" s="222"/>
      <c r="D64" s="222">
        <v>1993</v>
      </c>
      <c r="E64" s="222" t="s">
        <v>1086</v>
      </c>
      <c r="F64" s="222" t="s">
        <v>1086</v>
      </c>
      <c r="G64" s="223">
        <v>3</v>
      </c>
      <c r="H64" s="223">
        <v>4</v>
      </c>
      <c r="I64" s="223">
        <v>4</v>
      </c>
      <c r="J64" s="223">
        <v>4</v>
      </c>
      <c r="K64" s="223">
        <v>4</v>
      </c>
      <c r="L64" s="223">
        <v>4</v>
      </c>
      <c r="M64" s="223">
        <v>4</v>
      </c>
      <c r="N64" s="223">
        <v>4</v>
      </c>
      <c r="O64" s="223">
        <v>2</v>
      </c>
      <c r="P64" s="223">
        <v>2</v>
      </c>
      <c r="Q64" s="223">
        <v>2</v>
      </c>
      <c r="R64" s="223">
        <v>2</v>
      </c>
      <c r="S64" s="223">
        <v>2</v>
      </c>
      <c r="T64" s="223">
        <v>2</v>
      </c>
      <c r="U64" s="223">
        <v>2</v>
      </c>
      <c r="V64" s="223">
        <v>2</v>
      </c>
      <c r="W64" s="223">
        <v>2</v>
      </c>
      <c r="X64" s="223">
        <v>2</v>
      </c>
      <c r="Y64" s="223">
        <v>2</v>
      </c>
      <c r="Z64" s="223">
        <v>2</v>
      </c>
      <c r="AA64" s="223">
        <v>2</v>
      </c>
      <c r="AB64" s="223">
        <v>2</v>
      </c>
      <c r="AC64" s="223">
        <v>2</v>
      </c>
      <c r="AD64" s="223">
        <v>2</v>
      </c>
      <c r="AE64" s="223">
        <v>2</v>
      </c>
      <c r="AF64" s="223">
        <v>2</v>
      </c>
      <c r="AG64" s="223">
        <v>2</v>
      </c>
      <c r="AH64" s="223">
        <v>2</v>
      </c>
      <c r="AI64" s="223">
        <v>2</v>
      </c>
      <c r="AJ64" s="223">
        <v>2</v>
      </c>
      <c r="AK64" s="223">
        <v>2</v>
      </c>
      <c r="AL64" s="223">
        <v>2</v>
      </c>
      <c r="AM64" s="224">
        <v>2</v>
      </c>
      <c r="AN64" s="224">
        <v>2</v>
      </c>
      <c r="AO64" s="224">
        <v>2</v>
      </c>
      <c r="AP64" s="224">
        <v>2</v>
      </c>
      <c r="AQ64" s="224">
        <v>3</v>
      </c>
      <c r="AR64" s="224">
        <v>3</v>
      </c>
      <c r="AS64" s="224">
        <v>3</v>
      </c>
      <c r="AT64" s="224">
        <v>3</v>
      </c>
      <c r="AU64" s="224">
        <v>3</v>
      </c>
      <c r="AV64" s="224">
        <v>3</v>
      </c>
      <c r="AW64" s="224">
        <v>3</v>
      </c>
      <c r="AX64" s="224">
        <v>3</v>
      </c>
      <c r="AY64" s="224">
        <v>3</v>
      </c>
      <c r="AZ64" s="224">
        <v>3</v>
      </c>
      <c r="BA64" s="224">
        <v>3</v>
      </c>
      <c r="BB64" s="224">
        <v>3</v>
      </c>
      <c r="BC64" s="224">
        <v>3</v>
      </c>
      <c r="BD64" s="224">
        <v>3</v>
      </c>
      <c r="BE64" s="224">
        <v>3</v>
      </c>
      <c r="BF64" s="224">
        <v>1</v>
      </c>
      <c r="BG64" s="224">
        <v>1</v>
      </c>
      <c r="BH64" s="224">
        <v>1</v>
      </c>
      <c r="BI64" s="224">
        <v>1</v>
      </c>
      <c r="BJ64" s="224">
        <v>1</v>
      </c>
      <c r="BK64" s="224">
        <v>1</v>
      </c>
      <c r="BL64" s="224">
        <v>1</v>
      </c>
      <c r="BM64" s="224">
        <v>1</v>
      </c>
      <c r="BN64" s="224">
        <v>1</v>
      </c>
      <c r="BO64" s="224">
        <v>1</v>
      </c>
      <c r="BP64" s="224">
        <v>3</v>
      </c>
      <c r="BQ64" s="224">
        <v>3</v>
      </c>
      <c r="BR64" s="224">
        <v>4</v>
      </c>
      <c r="BS64" s="224">
        <v>4</v>
      </c>
      <c r="BT64" s="224">
        <v>4</v>
      </c>
      <c r="BU64" s="224">
        <v>4</v>
      </c>
      <c r="BV64" s="224">
        <v>4</v>
      </c>
      <c r="BW64" s="224">
        <v>4</v>
      </c>
      <c r="BX64" s="224">
        <v>4</v>
      </c>
      <c r="BY64" s="224">
        <v>4</v>
      </c>
      <c r="BZ64" s="224">
        <v>4</v>
      </c>
      <c r="CA64" s="224">
        <v>4</v>
      </c>
      <c r="CB64" s="224">
        <v>4</v>
      </c>
      <c r="CC64" s="224">
        <v>4</v>
      </c>
      <c r="CD64" s="224">
        <v>4</v>
      </c>
      <c r="CE64" s="224">
        <v>4</v>
      </c>
      <c r="CF64" s="224">
        <v>4</v>
      </c>
      <c r="CG64" s="224">
        <v>4</v>
      </c>
      <c r="CH64" s="224">
        <v>4</v>
      </c>
      <c r="CI64" s="224">
        <v>4</v>
      </c>
      <c r="CJ64" s="224">
        <v>4</v>
      </c>
      <c r="CK64" s="224">
        <v>4</v>
      </c>
      <c r="CL64" s="224">
        <v>4</v>
      </c>
    </row>
    <row r="65" spans="1:90" x14ac:dyDescent="0.25">
      <c r="A65" s="212" t="s">
        <v>276</v>
      </c>
      <c r="B65" s="212">
        <v>1963</v>
      </c>
      <c r="C65" s="222"/>
      <c r="D65" s="222">
        <v>1994</v>
      </c>
      <c r="E65" s="222" t="s">
        <v>1086</v>
      </c>
      <c r="F65" s="222" t="s">
        <v>1086</v>
      </c>
      <c r="G65" s="223">
        <v>3</v>
      </c>
      <c r="H65" s="223">
        <v>4</v>
      </c>
      <c r="I65" s="223">
        <v>4</v>
      </c>
      <c r="J65" s="223">
        <v>4</v>
      </c>
      <c r="K65" s="223">
        <v>4</v>
      </c>
      <c r="L65" s="223">
        <v>4</v>
      </c>
      <c r="M65" s="223">
        <v>4</v>
      </c>
      <c r="N65" s="223">
        <v>4</v>
      </c>
      <c r="O65" s="223">
        <v>2</v>
      </c>
      <c r="P65" s="223">
        <v>2</v>
      </c>
      <c r="Q65" s="223">
        <v>2</v>
      </c>
      <c r="R65" s="223">
        <v>2</v>
      </c>
      <c r="S65" s="223">
        <v>2</v>
      </c>
      <c r="T65" s="223">
        <v>2</v>
      </c>
      <c r="U65" s="223">
        <v>2</v>
      </c>
      <c r="V65" s="223">
        <v>2</v>
      </c>
      <c r="W65" s="223">
        <v>2</v>
      </c>
      <c r="X65" s="223">
        <v>2</v>
      </c>
      <c r="Y65" s="223">
        <v>2</v>
      </c>
      <c r="Z65" s="223">
        <v>2</v>
      </c>
      <c r="AA65" s="223">
        <v>2</v>
      </c>
      <c r="AB65" s="223">
        <v>2</v>
      </c>
      <c r="AC65" s="223">
        <v>2</v>
      </c>
      <c r="AD65" s="223">
        <v>2</v>
      </c>
      <c r="AE65" s="223">
        <v>2</v>
      </c>
      <c r="AF65" s="223">
        <v>2</v>
      </c>
      <c r="AG65" s="223">
        <v>2</v>
      </c>
      <c r="AH65" s="223">
        <v>2</v>
      </c>
      <c r="AI65" s="223">
        <v>2</v>
      </c>
      <c r="AJ65" s="223">
        <v>2</v>
      </c>
      <c r="AK65" s="223">
        <v>2</v>
      </c>
      <c r="AL65" s="223">
        <v>2</v>
      </c>
      <c r="AM65" s="225">
        <v>2</v>
      </c>
      <c r="AN65" s="224">
        <v>2</v>
      </c>
      <c r="AO65" s="224">
        <v>2</v>
      </c>
      <c r="AP65" s="224">
        <v>2</v>
      </c>
      <c r="AQ65" s="224">
        <v>2</v>
      </c>
      <c r="AR65" s="224">
        <v>2</v>
      </c>
      <c r="AS65" s="224">
        <v>2</v>
      </c>
      <c r="AT65" s="224">
        <v>2</v>
      </c>
      <c r="AU65" s="224">
        <v>2</v>
      </c>
      <c r="AV65" s="224">
        <v>1</v>
      </c>
      <c r="AW65" s="224">
        <v>1</v>
      </c>
      <c r="AX65" s="224">
        <v>1</v>
      </c>
      <c r="AY65" s="224">
        <v>1</v>
      </c>
      <c r="AZ65" s="224">
        <v>1</v>
      </c>
      <c r="BA65" s="224">
        <v>1</v>
      </c>
      <c r="BB65" s="224">
        <v>1</v>
      </c>
      <c r="BC65" s="224">
        <v>1</v>
      </c>
      <c r="BD65" s="224">
        <v>1</v>
      </c>
      <c r="BE65" s="224">
        <v>1</v>
      </c>
      <c r="BF65" s="224">
        <v>1</v>
      </c>
      <c r="BG65" s="224">
        <v>1</v>
      </c>
      <c r="BH65" s="224">
        <v>1</v>
      </c>
      <c r="BI65" s="224">
        <v>1</v>
      </c>
      <c r="BJ65" s="224">
        <v>1</v>
      </c>
      <c r="BK65" s="224">
        <v>1</v>
      </c>
      <c r="BL65" s="224">
        <v>1</v>
      </c>
      <c r="BM65" s="224">
        <v>1</v>
      </c>
      <c r="BN65" s="224">
        <v>1</v>
      </c>
      <c r="BO65" s="224">
        <v>1</v>
      </c>
      <c r="BP65" s="224">
        <v>1</v>
      </c>
      <c r="BQ65" s="224">
        <v>1</v>
      </c>
      <c r="BR65" s="224">
        <v>3</v>
      </c>
      <c r="BS65" s="224">
        <v>3</v>
      </c>
      <c r="BT65" s="224">
        <v>3</v>
      </c>
      <c r="BU65" s="224">
        <v>4</v>
      </c>
      <c r="BV65" s="224">
        <v>4</v>
      </c>
      <c r="BW65" s="224">
        <v>4</v>
      </c>
      <c r="BX65" s="224">
        <v>4</v>
      </c>
      <c r="BY65" s="224">
        <v>4</v>
      </c>
      <c r="BZ65" s="224">
        <v>4</v>
      </c>
      <c r="CA65" s="224">
        <v>4</v>
      </c>
      <c r="CB65" s="224">
        <v>4</v>
      </c>
      <c r="CC65" s="224">
        <v>4</v>
      </c>
      <c r="CD65" s="224">
        <v>4</v>
      </c>
      <c r="CE65" s="224">
        <v>4</v>
      </c>
      <c r="CF65" s="224">
        <v>4</v>
      </c>
      <c r="CG65" s="224">
        <v>4</v>
      </c>
      <c r="CH65" s="224">
        <v>4</v>
      </c>
      <c r="CI65" s="224">
        <v>4</v>
      </c>
      <c r="CJ65" s="224">
        <v>4</v>
      </c>
      <c r="CK65" s="224">
        <v>4</v>
      </c>
      <c r="CL65" s="224">
        <v>4</v>
      </c>
    </row>
    <row r="66" spans="1:90" x14ac:dyDescent="0.25">
      <c r="A66" s="212" t="s">
        <v>1115</v>
      </c>
      <c r="B66" s="212">
        <v>1945</v>
      </c>
      <c r="C66" s="222"/>
      <c r="D66" s="222">
        <v>1961</v>
      </c>
      <c r="E66" s="222"/>
      <c r="F66" s="222"/>
      <c r="G66" s="225">
        <v>3</v>
      </c>
      <c r="H66" s="225">
        <v>4</v>
      </c>
      <c r="I66" s="225">
        <v>4</v>
      </c>
      <c r="J66" s="225">
        <v>4</v>
      </c>
      <c r="K66" s="225">
        <v>4</v>
      </c>
      <c r="L66" s="225">
        <v>4</v>
      </c>
      <c r="M66" s="225">
        <v>4</v>
      </c>
      <c r="N66" s="225">
        <v>4</v>
      </c>
      <c r="O66" s="225">
        <v>2</v>
      </c>
      <c r="P66" s="225">
        <v>2</v>
      </c>
      <c r="Q66" s="225">
        <v>2</v>
      </c>
      <c r="R66" s="225">
        <v>2</v>
      </c>
      <c r="S66" s="225">
        <v>2</v>
      </c>
      <c r="T66" s="225">
        <v>2</v>
      </c>
      <c r="U66" s="225">
        <v>2</v>
      </c>
      <c r="V66" s="225">
        <v>2</v>
      </c>
      <c r="W66" s="225">
        <v>2</v>
      </c>
      <c r="X66" s="225">
        <v>2</v>
      </c>
      <c r="Y66" s="224">
        <v>2</v>
      </c>
      <c r="Z66" s="224">
        <v>2</v>
      </c>
      <c r="AA66" s="224">
        <v>2</v>
      </c>
      <c r="AB66" s="224">
        <v>2</v>
      </c>
      <c r="AC66" s="224">
        <v>2</v>
      </c>
      <c r="AD66" s="224">
        <v>2</v>
      </c>
      <c r="AE66" s="224">
        <v>2</v>
      </c>
      <c r="AF66" s="224">
        <v>2</v>
      </c>
      <c r="AG66" s="224">
        <v>2</v>
      </c>
      <c r="AH66" s="224">
        <v>2</v>
      </c>
      <c r="AI66" s="224">
        <v>2</v>
      </c>
      <c r="AJ66" s="224">
        <v>2</v>
      </c>
      <c r="AK66" s="224">
        <v>2</v>
      </c>
      <c r="AL66" s="224">
        <v>2</v>
      </c>
      <c r="AM66" s="224">
        <v>2</v>
      </c>
      <c r="AN66" s="224">
        <v>2</v>
      </c>
      <c r="AO66" s="224">
        <v>2</v>
      </c>
      <c r="AP66" s="224">
        <v>2</v>
      </c>
      <c r="AQ66" s="224">
        <v>2</v>
      </c>
      <c r="AR66" s="224">
        <v>2</v>
      </c>
      <c r="AS66" s="224">
        <v>2</v>
      </c>
      <c r="AT66" s="224">
        <v>2</v>
      </c>
      <c r="AU66" s="224">
        <v>3</v>
      </c>
      <c r="AV66" s="224">
        <v>3</v>
      </c>
      <c r="AW66" s="224">
        <v>3</v>
      </c>
      <c r="AX66" s="224">
        <v>3</v>
      </c>
      <c r="AY66" s="224">
        <v>3</v>
      </c>
      <c r="AZ66" s="224">
        <v>3</v>
      </c>
      <c r="BA66" s="224">
        <v>3</v>
      </c>
      <c r="BB66" s="224">
        <v>3</v>
      </c>
      <c r="BC66" s="224">
        <v>4</v>
      </c>
      <c r="BD66" s="224">
        <v>4</v>
      </c>
      <c r="BE66" s="224">
        <v>4</v>
      </c>
      <c r="BF66" s="224">
        <v>4</v>
      </c>
      <c r="BG66" s="224">
        <v>4</v>
      </c>
      <c r="BH66" s="224">
        <v>4</v>
      </c>
      <c r="BI66" s="224">
        <v>4</v>
      </c>
      <c r="BJ66" s="224">
        <v>4</v>
      </c>
      <c r="BK66" s="224">
        <v>4</v>
      </c>
      <c r="BL66" s="224">
        <v>4</v>
      </c>
      <c r="BM66" s="224">
        <v>4</v>
      </c>
      <c r="BN66" s="224">
        <v>4</v>
      </c>
      <c r="BO66" s="224">
        <v>4</v>
      </c>
      <c r="BP66" s="224">
        <v>4</v>
      </c>
      <c r="BQ66" s="224">
        <v>4</v>
      </c>
      <c r="BR66" s="224">
        <v>4</v>
      </c>
      <c r="BS66" s="224">
        <v>4</v>
      </c>
      <c r="BT66" s="224">
        <v>4</v>
      </c>
      <c r="BU66" s="224">
        <v>4</v>
      </c>
      <c r="BV66" s="224">
        <v>4</v>
      </c>
      <c r="BW66" s="224">
        <v>4</v>
      </c>
      <c r="BX66" s="224">
        <v>4</v>
      </c>
      <c r="BY66" s="224">
        <v>4</v>
      </c>
      <c r="BZ66" s="224">
        <v>4</v>
      </c>
      <c r="CA66" s="224">
        <v>4</v>
      </c>
      <c r="CB66" s="224">
        <v>4</v>
      </c>
      <c r="CC66" s="224">
        <v>4</v>
      </c>
      <c r="CD66" s="224">
        <v>4</v>
      </c>
      <c r="CE66" s="224">
        <v>4</v>
      </c>
      <c r="CF66" s="224">
        <v>4</v>
      </c>
      <c r="CG66" s="224">
        <v>4</v>
      </c>
      <c r="CH66" s="224">
        <v>4</v>
      </c>
      <c r="CI66" s="224">
        <v>4</v>
      </c>
      <c r="CJ66" s="224">
        <v>4</v>
      </c>
      <c r="CK66" s="224">
        <v>4</v>
      </c>
      <c r="CL66" s="224">
        <v>4</v>
      </c>
    </row>
    <row r="67" spans="1:90" x14ac:dyDescent="0.25">
      <c r="A67" s="212" t="s">
        <v>1116</v>
      </c>
      <c r="B67" s="212">
        <v>1945</v>
      </c>
      <c r="C67" s="222"/>
      <c r="D67" s="222">
        <v>1946</v>
      </c>
      <c r="E67" s="222" t="s">
        <v>1088</v>
      </c>
      <c r="F67" s="222"/>
      <c r="G67" s="225">
        <v>4</v>
      </c>
      <c r="H67" s="225">
        <v>4</v>
      </c>
      <c r="I67" s="225">
        <v>3</v>
      </c>
      <c r="J67" s="225">
        <v>4</v>
      </c>
      <c r="K67" s="225">
        <v>4</v>
      </c>
      <c r="L67" s="225">
        <v>4</v>
      </c>
      <c r="M67" s="225">
        <v>4</v>
      </c>
      <c r="N67" s="225">
        <v>4</v>
      </c>
      <c r="O67" s="225">
        <v>4</v>
      </c>
      <c r="P67" s="225">
        <v>3</v>
      </c>
      <c r="Q67" s="225">
        <v>3</v>
      </c>
      <c r="R67" s="225">
        <v>3</v>
      </c>
      <c r="S67" s="225">
        <v>3</v>
      </c>
      <c r="T67" s="225">
        <v>3</v>
      </c>
      <c r="U67" s="223">
        <v>3</v>
      </c>
      <c r="V67" s="223">
        <v>4</v>
      </c>
      <c r="W67" s="223">
        <v>4</v>
      </c>
      <c r="X67" s="223">
        <v>4</v>
      </c>
      <c r="Y67" s="224">
        <v>4</v>
      </c>
      <c r="Z67" s="224">
        <v>4</v>
      </c>
      <c r="AA67" s="224">
        <v>4</v>
      </c>
      <c r="AB67" s="224">
        <v>4</v>
      </c>
      <c r="AC67" s="224">
        <v>4</v>
      </c>
      <c r="AD67" s="224">
        <v>4</v>
      </c>
      <c r="AE67" s="224">
        <v>4</v>
      </c>
      <c r="AF67" s="224">
        <v>4</v>
      </c>
      <c r="AG67" s="224">
        <v>4</v>
      </c>
      <c r="AH67" s="224">
        <v>4</v>
      </c>
      <c r="AI67" s="224">
        <v>4</v>
      </c>
      <c r="AJ67" s="224">
        <v>4</v>
      </c>
      <c r="AK67" s="224">
        <v>4</v>
      </c>
      <c r="AL67" s="224">
        <v>4</v>
      </c>
      <c r="AM67" s="224">
        <v>4</v>
      </c>
      <c r="AN67" s="224">
        <v>4</v>
      </c>
      <c r="AO67" s="224">
        <v>4</v>
      </c>
      <c r="AP67" s="224">
        <v>4</v>
      </c>
      <c r="AQ67" s="224">
        <v>4</v>
      </c>
      <c r="AR67" s="224">
        <v>4</v>
      </c>
      <c r="AS67" s="224">
        <v>4</v>
      </c>
      <c r="AT67" s="224">
        <v>4</v>
      </c>
      <c r="AU67" s="224">
        <v>4</v>
      </c>
      <c r="AV67" s="224">
        <v>4</v>
      </c>
      <c r="AW67" s="224">
        <v>4</v>
      </c>
      <c r="AX67" s="224">
        <v>4</v>
      </c>
      <c r="AY67" s="224">
        <v>4</v>
      </c>
      <c r="AZ67" s="224">
        <v>4</v>
      </c>
      <c r="BA67" s="224">
        <v>4</v>
      </c>
      <c r="BB67" s="224">
        <v>4</v>
      </c>
      <c r="BC67" s="224">
        <v>4</v>
      </c>
      <c r="BD67" s="224">
        <v>4</v>
      </c>
      <c r="BE67" s="224">
        <v>4</v>
      </c>
      <c r="BF67" s="224">
        <v>4</v>
      </c>
      <c r="BG67" s="224">
        <v>4</v>
      </c>
      <c r="BH67" s="224">
        <v>4</v>
      </c>
      <c r="BI67" s="224">
        <v>4</v>
      </c>
      <c r="BJ67" s="224">
        <v>4</v>
      </c>
      <c r="BK67" s="224">
        <v>4</v>
      </c>
      <c r="BL67" s="224">
        <v>4</v>
      </c>
      <c r="BM67" s="224">
        <v>4</v>
      </c>
      <c r="BN67" s="224">
        <v>4</v>
      </c>
      <c r="BO67" s="224">
        <v>4</v>
      </c>
      <c r="BP67" s="224">
        <v>4</v>
      </c>
      <c r="BQ67" s="224">
        <v>4</v>
      </c>
      <c r="BR67" s="224">
        <v>4</v>
      </c>
      <c r="BS67" s="224">
        <v>4</v>
      </c>
      <c r="BT67" s="224">
        <v>4</v>
      </c>
      <c r="BU67" s="224">
        <v>4</v>
      </c>
      <c r="BV67" s="224">
        <v>4</v>
      </c>
      <c r="BW67" s="224">
        <v>4</v>
      </c>
      <c r="BX67" s="224">
        <v>4</v>
      </c>
      <c r="BY67" s="224">
        <v>4</v>
      </c>
      <c r="BZ67" s="224">
        <v>4</v>
      </c>
      <c r="CA67" s="224">
        <v>4</v>
      </c>
      <c r="CB67" s="224">
        <v>4</v>
      </c>
      <c r="CC67" s="224">
        <v>4</v>
      </c>
      <c r="CD67" s="224">
        <v>4</v>
      </c>
      <c r="CE67" s="224">
        <v>4</v>
      </c>
      <c r="CF67" s="224">
        <v>4</v>
      </c>
      <c r="CG67" s="224">
        <v>4</v>
      </c>
      <c r="CH67" s="224">
        <v>4</v>
      </c>
      <c r="CI67" s="224">
        <v>4</v>
      </c>
      <c r="CJ67" s="224">
        <v>4</v>
      </c>
      <c r="CK67" s="224">
        <v>4</v>
      </c>
      <c r="CL67" s="224">
        <v>4</v>
      </c>
    </row>
    <row r="68" spans="1:90" x14ac:dyDescent="0.25">
      <c r="A68" s="212" t="s">
        <v>1117</v>
      </c>
      <c r="B68" s="212">
        <v>1969</v>
      </c>
      <c r="C68" s="222">
        <v>1970</v>
      </c>
      <c r="D68" s="222" t="s">
        <v>1118</v>
      </c>
      <c r="E68" s="222" t="s">
        <v>1086</v>
      </c>
      <c r="F68" s="222" t="s">
        <v>1086</v>
      </c>
      <c r="G68" s="223">
        <v>3</v>
      </c>
      <c r="H68" s="223">
        <v>4</v>
      </c>
      <c r="I68" s="223">
        <v>4</v>
      </c>
      <c r="J68" s="223">
        <v>4</v>
      </c>
      <c r="K68" s="223">
        <v>4</v>
      </c>
      <c r="L68" s="223">
        <v>4</v>
      </c>
      <c r="M68" s="223">
        <v>4</v>
      </c>
      <c r="N68" s="223">
        <v>4</v>
      </c>
      <c r="O68" s="223">
        <v>2</v>
      </c>
      <c r="P68" s="223">
        <v>2</v>
      </c>
      <c r="Q68" s="223">
        <v>2</v>
      </c>
      <c r="R68" s="223">
        <v>2</v>
      </c>
      <c r="S68" s="223">
        <v>2</v>
      </c>
      <c r="T68" s="223">
        <v>2</v>
      </c>
      <c r="U68" s="223">
        <v>2</v>
      </c>
      <c r="V68" s="223">
        <v>2</v>
      </c>
      <c r="W68" s="223">
        <v>2</v>
      </c>
      <c r="X68" s="223">
        <v>2</v>
      </c>
      <c r="Y68" s="223">
        <v>2</v>
      </c>
      <c r="Z68" s="223">
        <v>2</v>
      </c>
      <c r="AA68" s="223">
        <v>2</v>
      </c>
      <c r="AB68" s="223">
        <v>2</v>
      </c>
      <c r="AC68" s="223">
        <v>2</v>
      </c>
      <c r="AD68" s="223">
        <v>2</v>
      </c>
      <c r="AE68" s="223">
        <v>2</v>
      </c>
      <c r="AF68" s="223">
        <v>2</v>
      </c>
      <c r="AG68" s="223">
        <v>2</v>
      </c>
      <c r="AH68" s="223">
        <v>2</v>
      </c>
      <c r="AI68" s="223">
        <v>2</v>
      </c>
      <c r="AJ68" s="223">
        <v>2</v>
      </c>
      <c r="AK68" s="223">
        <v>2</v>
      </c>
      <c r="AL68" s="223">
        <v>2</v>
      </c>
      <c r="AM68" s="223">
        <v>2</v>
      </c>
      <c r="AN68" s="223">
        <v>2</v>
      </c>
      <c r="AO68" s="223">
        <v>2</v>
      </c>
      <c r="AP68" s="223">
        <v>2</v>
      </c>
      <c r="AQ68" s="223">
        <v>1</v>
      </c>
      <c r="AR68" s="223">
        <v>1</v>
      </c>
      <c r="AS68" s="223">
        <v>0</v>
      </c>
      <c r="AT68" s="224">
        <v>0</v>
      </c>
      <c r="AU68" s="224">
        <v>0</v>
      </c>
      <c r="AV68" s="224">
        <v>0</v>
      </c>
      <c r="AW68" s="224">
        <v>0</v>
      </c>
      <c r="AX68" s="224">
        <v>0</v>
      </c>
      <c r="AY68" s="224">
        <v>0</v>
      </c>
      <c r="AZ68" s="224">
        <v>0</v>
      </c>
      <c r="BA68" s="224">
        <v>0</v>
      </c>
      <c r="BB68" s="224">
        <v>0</v>
      </c>
      <c r="BC68" s="224">
        <v>0</v>
      </c>
      <c r="BD68" s="224">
        <v>0</v>
      </c>
      <c r="BE68" s="224">
        <v>0</v>
      </c>
      <c r="BF68" s="224">
        <v>0</v>
      </c>
      <c r="BG68" s="224">
        <v>0</v>
      </c>
      <c r="BH68" s="224">
        <v>0</v>
      </c>
      <c r="BI68" s="224">
        <v>0</v>
      </c>
      <c r="BJ68" s="224">
        <v>0</v>
      </c>
      <c r="BK68" s="224">
        <v>0</v>
      </c>
      <c r="BL68" s="224">
        <v>0</v>
      </c>
      <c r="BM68" s="224">
        <v>0</v>
      </c>
      <c r="BN68" s="223" t="s">
        <v>1093</v>
      </c>
      <c r="BO68" s="223" t="s">
        <v>1093</v>
      </c>
      <c r="BP68" s="223" t="s">
        <v>1093</v>
      </c>
      <c r="BQ68" s="223" t="s">
        <v>1093</v>
      </c>
      <c r="BR68" s="223" t="s">
        <v>1093</v>
      </c>
      <c r="BS68" s="223" t="s">
        <v>1093</v>
      </c>
      <c r="BT68" s="223" t="s">
        <v>1093</v>
      </c>
      <c r="BU68" s="223" t="s">
        <v>1093</v>
      </c>
      <c r="BV68" s="223" t="s">
        <v>1093</v>
      </c>
      <c r="BW68" s="223" t="s">
        <v>1093</v>
      </c>
      <c r="BX68" s="223" t="s">
        <v>1093</v>
      </c>
      <c r="BY68" s="223" t="s">
        <v>1093</v>
      </c>
      <c r="BZ68" s="223" t="s">
        <v>1093</v>
      </c>
      <c r="CA68" s="223" t="s">
        <v>1093</v>
      </c>
      <c r="CB68" s="223" t="s">
        <v>1093</v>
      </c>
      <c r="CC68" s="223" t="s">
        <v>1093</v>
      </c>
      <c r="CD68" s="223" t="s">
        <v>1093</v>
      </c>
      <c r="CE68" s="223" t="s">
        <v>1093</v>
      </c>
      <c r="CF68" s="223" t="s">
        <v>1093</v>
      </c>
      <c r="CG68" s="223" t="s">
        <v>1093</v>
      </c>
      <c r="CH68" s="223" t="s">
        <v>1093</v>
      </c>
      <c r="CI68" s="223" t="s">
        <v>1093</v>
      </c>
      <c r="CJ68" s="223" t="s">
        <v>1093</v>
      </c>
      <c r="CK68" s="223" t="s">
        <v>1093</v>
      </c>
      <c r="CL68" s="223" t="s">
        <v>1093</v>
      </c>
    </row>
    <row r="69" spans="1:90" x14ac:dyDescent="0.25">
      <c r="A69" s="212" t="s">
        <v>283</v>
      </c>
      <c r="B69" s="212">
        <v>1965</v>
      </c>
      <c r="C69" s="222">
        <v>1961</v>
      </c>
      <c r="D69" s="222">
        <v>2002</v>
      </c>
      <c r="E69" s="222" t="s">
        <v>1086</v>
      </c>
      <c r="F69" s="222" t="s">
        <v>1086</v>
      </c>
      <c r="G69" s="223">
        <v>3</v>
      </c>
      <c r="H69" s="223">
        <v>4</v>
      </c>
      <c r="I69" s="223">
        <v>4</v>
      </c>
      <c r="J69" s="223">
        <v>4</v>
      </c>
      <c r="K69" s="223">
        <v>4</v>
      </c>
      <c r="L69" s="223">
        <v>4</v>
      </c>
      <c r="M69" s="223">
        <v>4</v>
      </c>
      <c r="N69" s="223">
        <v>4</v>
      </c>
      <c r="O69" s="223">
        <v>2</v>
      </c>
      <c r="P69" s="223">
        <v>2</v>
      </c>
      <c r="Q69" s="223">
        <v>2</v>
      </c>
      <c r="R69" s="223">
        <v>2</v>
      </c>
      <c r="S69" s="223">
        <v>2</v>
      </c>
      <c r="T69" s="223">
        <v>2</v>
      </c>
      <c r="U69" s="223">
        <v>2</v>
      </c>
      <c r="V69" s="223">
        <v>2</v>
      </c>
      <c r="W69" s="223">
        <v>2</v>
      </c>
      <c r="X69" s="223">
        <v>2</v>
      </c>
      <c r="Y69" s="223">
        <v>2</v>
      </c>
      <c r="Z69" s="223">
        <v>2</v>
      </c>
      <c r="AA69" s="223">
        <v>2</v>
      </c>
      <c r="AB69" s="223">
        <v>2</v>
      </c>
      <c r="AC69" s="223">
        <v>2</v>
      </c>
      <c r="AD69" s="223">
        <v>2</v>
      </c>
      <c r="AE69" s="223">
        <v>2</v>
      </c>
      <c r="AF69" s="223">
        <v>2</v>
      </c>
      <c r="AG69" s="223">
        <v>2</v>
      </c>
      <c r="AH69" s="223">
        <v>2</v>
      </c>
      <c r="AI69" s="223">
        <v>2</v>
      </c>
      <c r="AJ69" s="223">
        <v>2</v>
      </c>
      <c r="AK69" s="225">
        <v>2</v>
      </c>
      <c r="AL69" s="225">
        <v>2</v>
      </c>
      <c r="AM69" s="225">
        <v>2</v>
      </c>
      <c r="AN69" s="225">
        <v>2</v>
      </c>
      <c r="AO69" s="224">
        <v>2</v>
      </c>
      <c r="AP69" s="224">
        <v>2</v>
      </c>
      <c r="AQ69" s="224">
        <v>2</v>
      </c>
      <c r="AR69" s="224">
        <v>2</v>
      </c>
      <c r="AS69" s="224">
        <v>2</v>
      </c>
      <c r="AT69" s="224">
        <v>2</v>
      </c>
      <c r="AU69" s="224">
        <v>2</v>
      </c>
      <c r="AV69" s="224">
        <v>1</v>
      </c>
      <c r="AW69" s="224">
        <v>1</v>
      </c>
      <c r="AX69" s="224">
        <v>1</v>
      </c>
      <c r="AY69" s="224">
        <v>1</v>
      </c>
      <c r="AZ69" s="224">
        <v>1</v>
      </c>
      <c r="BA69" s="224">
        <v>1</v>
      </c>
      <c r="BB69" s="224">
        <v>1</v>
      </c>
      <c r="BC69" s="224">
        <v>1</v>
      </c>
      <c r="BD69" s="224">
        <v>1</v>
      </c>
      <c r="BE69" s="224">
        <v>1</v>
      </c>
      <c r="BF69" s="224">
        <v>1</v>
      </c>
      <c r="BG69" s="224">
        <v>1</v>
      </c>
      <c r="BH69" s="224">
        <v>1</v>
      </c>
      <c r="BI69" s="224">
        <v>1</v>
      </c>
      <c r="BJ69" s="224">
        <v>1</v>
      </c>
      <c r="BK69" s="224">
        <v>1</v>
      </c>
      <c r="BL69" s="224">
        <v>1</v>
      </c>
      <c r="BM69" s="224">
        <v>1</v>
      </c>
      <c r="BN69" s="224">
        <v>1</v>
      </c>
      <c r="BO69" s="224">
        <v>1</v>
      </c>
      <c r="BP69" s="224">
        <v>1</v>
      </c>
      <c r="BQ69" s="224">
        <v>1</v>
      </c>
      <c r="BR69" s="224">
        <v>1</v>
      </c>
      <c r="BS69" s="224">
        <v>1</v>
      </c>
      <c r="BT69" s="224">
        <v>4</v>
      </c>
      <c r="BU69" s="224">
        <v>4</v>
      </c>
      <c r="BV69" s="224">
        <v>4</v>
      </c>
      <c r="BW69" s="224">
        <v>4</v>
      </c>
      <c r="BX69" s="224">
        <v>4</v>
      </c>
      <c r="BY69" s="224">
        <v>4</v>
      </c>
      <c r="BZ69" s="224">
        <v>4</v>
      </c>
      <c r="CA69" s="224">
        <v>4</v>
      </c>
      <c r="CB69" s="224">
        <v>4</v>
      </c>
      <c r="CC69" s="224">
        <v>4</v>
      </c>
      <c r="CD69" s="224">
        <v>4</v>
      </c>
      <c r="CE69" s="224">
        <v>4</v>
      </c>
      <c r="CF69" s="224">
        <v>4</v>
      </c>
      <c r="CG69" s="224">
        <v>4</v>
      </c>
      <c r="CH69" s="224">
        <v>4</v>
      </c>
      <c r="CI69" s="224">
        <v>4</v>
      </c>
      <c r="CJ69" s="224">
        <v>4</v>
      </c>
      <c r="CK69" s="224">
        <v>4</v>
      </c>
      <c r="CL69" s="224">
        <v>4</v>
      </c>
    </row>
    <row r="70" spans="1:90" x14ac:dyDescent="0.25">
      <c r="A70" s="212" t="s">
        <v>1119</v>
      </c>
      <c r="B70" s="212">
        <v>1980</v>
      </c>
      <c r="C70" s="222">
        <v>1961</v>
      </c>
      <c r="D70" s="222">
        <v>1995</v>
      </c>
      <c r="E70" s="222" t="s">
        <v>1086</v>
      </c>
      <c r="F70" s="222" t="s">
        <v>1086</v>
      </c>
      <c r="G70" s="223">
        <v>3</v>
      </c>
      <c r="H70" s="223">
        <v>4</v>
      </c>
      <c r="I70" s="223">
        <v>4</v>
      </c>
      <c r="J70" s="223">
        <v>4</v>
      </c>
      <c r="K70" s="223">
        <v>4</v>
      </c>
      <c r="L70" s="223">
        <v>4</v>
      </c>
      <c r="M70" s="223">
        <v>4</v>
      </c>
      <c r="N70" s="223">
        <v>4</v>
      </c>
      <c r="O70" s="223">
        <v>2</v>
      </c>
      <c r="P70" s="223">
        <v>2</v>
      </c>
      <c r="Q70" s="223">
        <v>2</v>
      </c>
      <c r="R70" s="223">
        <v>2</v>
      </c>
      <c r="S70" s="223">
        <v>2</v>
      </c>
      <c r="T70" s="223">
        <v>2</v>
      </c>
      <c r="U70" s="223">
        <v>2</v>
      </c>
      <c r="V70" s="223">
        <v>2</v>
      </c>
      <c r="W70" s="223">
        <v>2</v>
      </c>
      <c r="X70" s="223">
        <v>2</v>
      </c>
      <c r="Y70" s="223">
        <v>2</v>
      </c>
      <c r="Z70" s="223">
        <v>2</v>
      </c>
      <c r="AA70" s="223">
        <v>2</v>
      </c>
      <c r="AB70" s="223">
        <v>2</v>
      </c>
      <c r="AC70" s="223">
        <v>2</v>
      </c>
      <c r="AD70" s="223">
        <v>2</v>
      </c>
      <c r="AE70" s="223">
        <v>2</v>
      </c>
      <c r="AF70" s="223">
        <v>2</v>
      </c>
      <c r="AG70" s="223">
        <v>2</v>
      </c>
      <c r="AH70" s="223">
        <v>2</v>
      </c>
      <c r="AI70" s="223">
        <v>2</v>
      </c>
      <c r="AJ70" s="223">
        <v>2</v>
      </c>
      <c r="AK70" s="225">
        <v>2</v>
      </c>
      <c r="AL70" s="225">
        <v>2</v>
      </c>
      <c r="AM70" s="225">
        <v>2</v>
      </c>
      <c r="AN70" s="225">
        <v>2</v>
      </c>
      <c r="AO70" s="223">
        <v>1</v>
      </c>
      <c r="AP70" s="223">
        <v>1</v>
      </c>
      <c r="AQ70" s="223">
        <v>1</v>
      </c>
      <c r="AR70" s="223">
        <v>1</v>
      </c>
      <c r="AS70" s="223">
        <v>1</v>
      </c>
      <c r="AT70" s="223">
        <v>1</v>
      </c>
      <c r="AU70" s="223">
        <v>1</v>
      </c>
      <c r="AV70" s="223">
        <v>1</v>
      </c>
      <c r="AW70" s="223">
        <v>1</v>
      </c>
      <c r="AX70" s="223">
        <v>1</v>
      </c>
      <c r="AY70" s="223">
        <v>1</v>
      </c>
      <c r="AZ70" s="223">
        <v>1</v>
      </c>
      <c r="BA70" s="223">
        <v>1</v>
      </c>
      <c r="BB70" s="223">
        <v>1</v>
      </c>
      <c r="BC70" s="225">
        <v>1</v>
      </c>
      <c r="BD70" s="225">
        <v>1</v>
      </c>
      <c r="BE70" s="224">
        <v>1</v>
      </c>
      <c r="BF70" s="224">
        <v>1</v>
      </c>
      <c r="BG70" s="224">
        <v>1</v>
      </c>
      <c r="BH70" s="224">
        <v>1</v>
      </c>
      <c r="BI70" s="224">
        <v>1</v>
      </c>
      <c r="BJ70" s="224">
        <v>1</v>
      </c>
      <c r="BK70" s="224">
        <v>1</v>
      </c>
      <c r="BL70" s="224">
        <v>1</v>
      </c>
      <c r="BM70" s="224">
        <v>1</v>
      </c>
      <c r="BN70" s="224">
        <v>1</v>
      </c>
      <c r="BO70" s="224">
        <v>1</v>
      </c>
      <c r="BP70" s="224">
        <v>1</v>
      </c>
      <c r="BQ70" s="224">
        <v>1</v>
      </c>
      <c r="BR70" s="224">
        <v>1</v>
      </c>
      <c r="BS70" s="224">
        <v>1</v>
      </c>
      <c r="BT70" s="224">
        <v>1</v>
      </c>
      <c r="BU70" s="224">
        <v>1</v>
      </c>
      <c r="BV70" s="224">
        <v>1</v>
      </c>
      <c r="BW70" s="224">
        <v>1</v>
      </c>
      <c r="BX70" s="224">
        <v>1</v>
      </c>
      <c r="BY70" s="224">
        <v>1</v>
      </c>
      <c r="BZ70" s="224">
        <v>1</v>
      </c>
      <c r="CA70" s="224">
        <v>1</v>
      </c>
      <c r="CB70" s="224">
        <v>1</v>
      </c>
      <c r="CC70" s="224">
        <v>1</v>
      </c>
      <c r="CD70" s="224">
        <v>1</v>
      </c>
      <c r="CE70" s="224">
        <v>1</v>
      </c>
      <c r="CF70" s="224">
        <v>1</v>
      </c>
      <c r="CG70" s="224">
        <v>3</v>
      </c>
      <c r="CH70" s="224">
        <v>3</v>
      </c>
      <c r="CI70" s="224">
        <v>3</v>
      </c>
      <c r="CJ70" s="224">
        <v>3</v>
      </c>
      <c r="CK70" s="224">
        <v>3</v>
      </c>
      <c r="CL70" s="224">
        <v>3</v>
      </c>
    </row>
    <row r="71" spans="1:90" s="227" customFormat="1" x14ac:dyDescent="0.25">
      <c r="A71" s="213"/>
      <c r="B71" s="213"/>
      <c r="C71" s="222"/>
      <c r="D71" s="222"/>
      <c r="E71" s="222"/>
      <c r="F71" s="222"/>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row>
    <row r="72" spans="1:90" x14ac:dyDescent="0.25">
      <c r="A72" s="211" t="s">
        <v>1120</v>
      </c>
      <c r="E72" s="222"/>
      <c r="Y72" s="227"/>
      <c r="Z72" s="227"/>
    </row>
    <row r="73" spans="1:90" x14ac:dyDescent="0.25">
      <c r="A73" s="212" t="s">
        <v>618</v>
      </c>
      <c r="B73" s="212" t="s">
        <v>1093</v>
      </c>
      <c r="C73" s="212" t="s">
        <v>1093</v>
      </c>
      <c r="D73" s="212" t="s">
        <v>1093</v>
      </c>
      <c r="E73" s="222" t="s">
        <v>1121</v>
      </c>
      <c r="F73" s="222" t="s">
        <v>1121</v>
      </c>
      <c r="G73" s="223">
        <v>3</v>
      </c>
      <c r="H73" s="223">
        <v>4</v>
      </c>
      <c r="I73" s="223">
        <v>4</v>
      </c>
      <c r="J73" s="223">
        <v>4</v>
      </c>
      <c r="K73" s="223">
        <v>4</v>
      </c>
      <c r="L73" s="223">
        <v>4</v>
      </c>
      <c r="M73" s="223">
        <v>4</v>
      </c>
      <c r="N73" s="223">
        <v>4</v>
      </c>
      <c r="O73" s="223">
        <v>2</v>
      </c>
      <c r="P73" s="223">
        <v>2</v>
      </c>
      <c r="Q73" s="223">
        <v>2</v>
      </c>
      <c r="R73" s="223">
        <v>2</v>
      </c>
      <c r="S73" s="223">
        <v>2</v>
      </c>
      <c r="T73" s="223">
        <v>2</v>
      </c>
      <c r="U73" s="223">
        <v>2</v>
      </c>
      <c r="V73" s="223">
        <v>2</v>
      </c>
      <c r="W73" s="223">
        <v>2</v>
      </c>
      <c r="X73" s="223">
        <v>2</v>
      </c>
      <c r="Y73" s="223">
        <v>2</v>
      </c>
      <c r="Z73" s="223">
        <v>2</v>
      </c>
      <c r="AA73" s="223">
        <v>2</v>
      </c>
      <c r="AB73" s="223">
        <v>2</v>
      </c>
      <c r="AC73" s="223">
        <v>2</v>
      </c>
      <c r="AD73" s="223">
        <v>2</v>
      </c>
      <c r="AE73" s="223">
        <v>2</v>
      </c>
      <c r="AF73" s="223">
        <v>2</v>
      </c>
      <c r="AG73" s="223">
        <v>2</v>
      </c>
      <c r="AH73" s="223">
        <v>2</v>
      </c>
      <c r="AI73" s="223">
        <v>2</v>
      </c>
      <c r="AJ73" s="223">
        <v>2</v>
      </c>
      <c r="AK73" s="223">
        <v>2</v>
      </c>
      <c r="AL73" s="223">
        <v>2</v>
      </c>
      <c r="AM73" s="223">
        <v>2</v>
      </c>
      <c r="AN73" s="223">
        <v>2</v>
      </c>
      <c r="AO73" s="223">
        <v>2</v>
      </c>
      <c r="AP73" s="223">
        <v>2</v>
      </c>
      <c r="AQ73" s="223">
        <v>2</v>
      </c>
      <c r="AR73" s="223">
        <v>2</v>
      </c>
      <c r="AS73" s="223">
        <v>2</v>
      </c>
      <c r="AT73" s="223">
        <v>2</v>
      </c>
      <c r="AU73" s="223">
        <v>2</v>
      </c>
      <c r="AV73" s="223">
        <v>2</v>
      </c>
      <c r="AW73" s="223">
        <v>2</v>
      </c>
      <c r="AX73" s="223">
        <v>2</v>
      </c>
      <c r="AY73" s="223">
        <v>2</v>
      </c>
      <c r="AZ73" s="223">
        <v>2</v>
      </c>
      <c r="BA73" s="223">
        <v>2</v>
      </c>
      <c r="BB73" s="223">
        <v>2</v>
      </c>
      <c r="BC73" s="223">
        <v>2</v>
      </c>
      <c r="BD73" s="223">
        <v>2</v>
      </c>
      <c r="BE73" s="223">
        <v>2</v>
      </c>
      <c r="BF73" s="223">
        <v>2</v>
      </c>
      <c r="BG73" s="223">
        <v>2</v>
      </c>
      <c r="BH73" s="223">
        <v>2</v>
      </c>
      <c r="BI73" s="223">
        <v>2</v>
      </c>
      <c r="BJ73" s="223">
        <v>3</v>
      </c>
      <c r="BK73" s="223">
        <v>3</v>
      </c>
      <c r="BL73" s="223">
        <v>3</v>
      </c>
      <c r="BM73" s="223">
        <v>3</v>
      </c>
      <c r="BN73" s="223">
        <v>3</v>
      </c>
      <c r="BO73" s="223">
        <v>3</v>
      </c>
      <c r="BP73" s="223">
        <v>3</v>
      </c>
      <c r="BQ73" s="223">
        <v>3</v>
      </c>
      <c r="BR73" s="223">
        <v>3</v>
      </c>
      <c r="BS73" s="223">
        <v>3</v>
      </c>
      <c r="BT73" s="223">
        <v>3</v>
      </c>
      <c r="BU73" s="223">
        <v>3</v>
      </c>
      <c r="BV73" s="223">
        <v>3</v>
      </c>
      <c r="BW73" s="223">
        <v>3</v>
      </c>
      <c r="BX73" s="223">
        <v>3</v>
      </c>
      <c r="BY73" s="223">
        <v>3</v>
      </c>
      <c r="BZ73" s="223">
        <v>3</v>
      </c>
      <c r="CA73" s="223">
        <v>3</v>
      </c>
      <c r="CB73" s="223">
        <v>3</v>
      </c>
      <c r="CC73" s="223">
        <v>3</v>
      </c>
      <c r="CD73" s="223">
        <v>3</v>
      </c>
      <c r="CE73" s="223">
        <v>3</v>
      </c>
      <c r="CF73" s="223">
        <v>3</v>
      </c>
      <c r="CG73" s="223">
        <v>3</v>
      </c>
      <c r="CH73" s="223">
        <v>3</v>
      </c>
      <c r="CI73" s="223">
        <v>3</v>
      </c>
      <c r="CJ73" s="223">
        <v>3</v>
      </c>
      <c r="CK73" s="223">
        <v>3</v>
      </c>
      <c r="CL73" s="223">
        <v>3</v>
      </c>
    </row>
  </sheetData>
  <pageMargins left="0.75" right="0.75" top="1" bottom="1" header="0.5" footer="0.5"/>
  <pageSetup orientation="portrait"/>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For Reserves % ALL</vt:lpstr>
      <vt:lpstr>For Reserves Calculations</vt:lpstr>
      <vt:lpstr>Financial Crises All</vt:lpstr>
      <vt:lpstr>Financial Crises Cy Bds</vt:lpstr>
      <vt:lpstr>Exchange Rates</vt:lpstr>
      <vt:lpstr>Exchange Rates Original</vt:lpstr>
      <vt:lpstr>ER Cy Bd Changes</vt:lpstr>
      <vt:lpstr>Convertibility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dc:creator>
  <cp:lastModifiedBy>Windows User</cp:lastModifiedBy>
  <cp:revision/>
  <dcterms:created xsi:type="dcterms:W3CDTF">2016-11-20T06:03:53Z</dcterms:created>
  <dcterms:modified xsi:type="dcterms:W3CDTF">2017-01-17T01:32:11Z</dcterms:modified>
</cp:coreProperties>
</file>