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1440" yWindow="0" windowWidth="26115" windowHeight="16065" tabRatio="862"/>
  </bookViews>
  <sheets>
    <sheet name="Introduction" sheetId="23" r:id="rId1"/>
    <sheet name="Graphs" sheetId="31" r:id="rId2"/>
    <sheet name="Early quarterly note data" sheetId="7" r:id="rId3"/>
    <sheet name="Monthly data" sheetId="29" r:id="rId4"/>
    <sheet name="Annual report data" sheetId="30" r:id="rId5"/>
    <sheet name="Semiannual data, 1946-1968" sheetId="20" r:id="rId6"/>
    <sheet name="Semiannual data no gaps" sheetId="32" r:id="rId7"/>
    <sheet name="Balance sheets 2-year intervals" sheetId="9" r:id="rId8"/>
    <sheet name="Statement of Investments" sheetId="5" r:id="rId9"/>
    <sheet name="Income Statement" sheetId="8" r:id="rId10"/>
    <sheet name="Reciepts &amp; Payments" sheetId="13" r:id="rId1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5" i="32" l="1"/>
  <c r="C16" i="32"/>
  <c r="C36" i="32"/>
  <c r="D16" i="32"/>
  <c r="D36" i="32"/>
  <c r="E16" i="32"/>
  <c r="E36" i="32"/>
  <c r="F16" i="32"/>
  <c r="F36" i="32"/>
  <c r="G16" i="32"/>
  <c r="G36" i="32"/>
  <c r="H16" i="32"/>
  <c r="H36" i="32"/>
  <c r="I16" i="32"/>
  <c r="I36" i="32"/>
  <c r="J16" i="32"/>
  <c r="J36" i="32"/>
  <c r="K16" i="32"/>
  <c r="K36" i="32"/>
  <c r="L25" i="32"/>
  <c r="L16" i="32"/>
  <c r="L36" i="32"/>
  <c r="M25" i="32"/>
  <c r="M16" i="32"/>
  <c r="M36" i="32"/>
  <c r="N16" i="32"/>
  <c r="N36" i="32"/>
  <c r="O16" i="32"/>
  <c r="O36" i="32"/>
  <c r="P16" i="32"/>
  <c r="P36" i="32"/>
  <c r="Q16" i="32"/>
  <c r="Q36" i="32"/>
  <c r="R16" i="32"/>
  <c r="R36" i="32"/>
  <c r="S16" i="32"/>
  <c r="S36" i="32"/>
  <c r="T16" i="32"/>
  <c r="T36" i="32"/>
  <c r="U16" i="32"/>
  <c r="U36" i="32"/>
  <c r="V16" i="32"/>
  <c r="V36" i="32"/>
  <c r="W25" i="32"/>
  <c r="W16" i="32"/>
  <c r="W36" i="32"/>
  <c r="X16" i="32"/>
  <c r="X36" i="32"/>
  <c r="Y16" i="32"/>
  <c r="Y36" i="32"/>
  <c r="Z25" i="32"/>
  <c r="Z16" i="32"/>
  <c r="Z36" i="32"/>
  <c r="AA16" i="32"/>
  <c r="AA36" i="32"/>
  <c r="AB16" i="32"/>
  <c r="AB36" i="32"/>
  <c r="AC16" i="32"/>
  <c r="AC36" i="32"/>
  <c r="AD16" i="32"/>
  <c r="AD36" i="32"/>
  <c r="AE16" i="32"/>
  <c r="AE36" i="32"/>
  <c r="AF16" i="32"/>
  <c r="AF36" i="32"/>
  <c r="AG16" i="32"/>
  <c r="AG36" i="32"/>
  <c r="AH16" i="32"/>
  <c r="AH36" i="32"/>
  <c r="AI16" i="32"/>
  <c r="AI36" i="32"/>
  <c r="AJ16" i="32"/>
  <c r="AJ36" i="32"/>
  <c r="AK16" i="32"/>
  <c r="AK36" i="32"/>
  <c r="AL16" i="32"/>
  <c r="AL36" i="32"/>
  <c r="AM16" i="32"/>
  <c r="AM36" i="32"/>
  <c r="B16" i="32"/>
  <c r="B36" i="32"/>
  <c r="B29" i="32"/>
  <c r="C35"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B35" i="32"/>
  <c r="E25" i="20"/>
  <c r="E30" i="20"/>
  <c r="F25" i="20"/>
  <c r="F30" i="20"/>
  <c r="R30" i="20"/>
  <c r="AL85" i="29"/>
  <c r="Z85" i="29"/>
  <c r="W85" i="29"/>
  <c r="T85" i="29"/>
  <c r="Q85" i="29"/>
  <c r="N85" i="29"/>
  <c r="K85" i="29"/>
  <c r="H85" i="29"/>
  <c r="E85" i="29"/>
  <c r="B85" i="29"/>
  <c r="AL86" i="29"/>
  <c r="Z86" i="29"/>
  <c r="W86" i="29"/>
  <c r="T86" i="29"/>
  <c r="Q86" i="29"/>
  <c r="N86" i="29"/>
  <c r="K86" i="29"/>
  <c r="H66" i="29"/>
  <c r="H86" i="29"/>
  <c r="E86" i="29"/>
  <c r="B86" i="29"/>
  <c r="F67" i="30"/>
  <c r="G67" i="30"/>
  <c r="H67" i="30"/>
  <c r="I67" i="30"/>
  <c r="J67" i="30"/>
  <c r="K67" i="30"/>
  <c r="L67" i="30"/>
  <c r="M67" i="30"/>
  <c r="N67" i="30"/>
  <c r="O67" i="30"/>
  <c r="P67" i="30"/>
  <c r="Q67" i="30"/>
  <c r="R67" i="30"/>
  <c r="S67" i="30"/>
  <c r="T67" i="30"/>
  <c r="U67" i="30"/>
  <c r="V67" i="30"/>
  <c r="W67" i="30"/>
  <c r="X67" i="30"/>
  <c r="Y67" i="30"/>
  <c r="Z67" i="30"/>
  <c r="AA67" i="30"/>
  <c r="AB67" i="30"/>
  <c r="AC67" i="30"/>
  <c r="AD67" i="30"/>
  <c r="AE67" i="30"/>
  <c r="AF67" i="30"/>
  <c r="AG67" i="30"/>
  <c r="AH67" i="30"/>
  <c r="AI67" i="30"/>
  <c r="AJ67" i="30"/>
  <c r="AK67" i="30"/>
  <c r="AL67" i="30"/>
  <c r="AM67" i="30"/>
  <c r="AN67" i="30"/>
  <c r="AO67" i="30"/>
  <c r="F6" i="30"/>
  <c r="G6" i="30"/>
  <c r="H6" i="30"/>
  <c r="I6" i="30"/>
  <c r="J6" i="30"/>
  <c r="K6" i="30"/>
  <c r="L6" i="30"/>
  <c r="M6" i="30"/>
  <c r="N6" i="30"/>
  <c r="O6" i="30"/>
  <c r="P6" i="30"/>
  <c r="Q6" i="30"/>
  <c r="R6" i="30"/>
  <c r="S6" i="30"/>
  <c r="T6" i="30"/>
  <c r="U6" i="30"/>
  <c r="V6" i="30"/>
  <c r="W6" i="30"/>
  <c r="X6" i="30"/>
  <c r="Y6" i="30"/>
  <c r="Z6" i="30"/>
  <c r="AA6" i="30"/>
  <c r="AB6" i="30"/>
  <c r="AC6" i="30"/>
  <c r="AD6" i="30"/>
  <c r="AE6" i="30"/>
  <c r="AF6" i="30"/>
  <c r="AG6" i="30"/>
  <c r="AH6" i="30"/>
  <c r="AI6" i="30"/>
  <c r="AJ6" i="30"/>
  <c r="AK6" i="30"/>
  <c r="AL6" i="30"/>
  <c r="AM6" i="30"/>
  <c r="AN6" i="30"/>
  <c r="AO6" i="30"/>
  <c r="C114" i="30"/>
  <c r="D114" i="30"/>
  <c r="E114" i="30"/>
  <c r="F114" i="30"/>
  <c r="G114" i="30"/>
  <c r="H114" i="30"/>
  <c r="I114" i="30"/>
  <c r="J114" i="30"/>
  <c r="K114" i="30"/>
  <c r="L114" i="30"/>
  <c r="M114" i="30"/>
  <c r="N114" i="30"/>
  <c r="O114" i="30"/>
  <c r="P114" i="30"/>
  <c r="Q114" i="30"/>
  <c r="R114" i="30"/>
  <c r="S114" i="30"/>
  <c r="T114" i="30"/>
  <c r="U114" i="30"/>
  <c r="V114" i="30"/>
  <c r="W114" i="30"/>
  <c r="X114" i="30"/>
  <c r="Y114" i="30"/>
  <c r="Z114" i="30"/>
  <c r="AA114" i="30"/>
  <c r="AB114" i="30"/>
  <c r="AC114" i="30"/>
  <c r="AD114" i="30"/>
  <c r="AE114" i="30"/>
  <c r="AF114" i="30"/>
  <c r="AG114" i="30"/>
  <c r="AH114" i="30"/>
  <c r="AI114" i="30"/>
  <c r="AJ114" i="30"/>
  <c r="AK114" i="30"/>
  <c r="AL114" i="30"/>
  <c r="AM114" i="30"/>
  <c r="AN114" i="30"/>
  <c r="AO114" i="30"/>
  <c r="B114" i="30"/>
  <c r="C6" i="30"/>
  <c r="D6" i="30"/>
  <c r="B67" i="30"/>
  <c r="C67" i="30"/>
  <c r="D67" i="30"/>
  <c r="E67" i="30"/>
  <c r="N111" i="30"/>
  <c r="B6" i="30"/>
  <c r="B111" i="30"/>
  <c r="C111" i="30"/>
  <c r="D111" i="30"/>
  <c r="E6" i="30"/>
  <c r="E111" i="30"/>
  <c r="F111" i="30"/>
  <c r="G111" i="30"/>
  <c r="H111" i="30"/>
  <c r="I111" i="30"/>
  <c r="J111" i="30"/>
  <c r="K111" i="30"/>
  <c r="L111" i="30"/>
  <c r="M111" i="30"/>
  <c r="O111" i="30"/>
  <c r="P111" i="30"/>
  <c r="Q111" i="30"/>
  <c r="R111" i="30"/>
  <c r="S111" i="30"/>
  <c r="T111" i="30"/>
  <c r="U111" i="30"/>
  <c r="V111" i="30"/>
  <c r="W111" i="30"/>
  <c r="X111" i="30"/>
  <c r="Y111" i="30"/>
  <c r="Z111" i="30"/>
  <c r="AA111" i="30"/>
  <c r="AB111" i="30"/>
  <c r="AC111" i="30"/>
  <c r="AD111" i="30"/>
  <c r="AE111" i="30"/>
  <c r="AF111" i="30"/>
  <c r="AG111" i="30"/>
  <c r="AH111" i="30"/>
  <c r="AI111" i="30"/>
  <c r="AJ111" i="30"/>
  <c r="AK111" i="30"/>
  <c r="AL111" i="30"/>
  <c r="AM111" i="30"/>
  <c r="AN111" i="30"/>
  <c r="AO111" i="30"/>
  <c r="B134" i="30"/>
  <c r="C134" i="30"/>
  <c r="D134" i="30"/>
  <c r="E134" i="30"/>
  <c r="F134" i="30"/>
  <c r="G134" i="30"/>
  <c r="H134" i="30"/>
  <c r="I134" i="30"/>
  <c r="J134" i="30"/>
  <c r="K134" i="30"/>
  <c r="L134" i="30"/>
  <c r="M134" i="30"/>
  <c r="N134" i="30"/>
  <c r="O134" i="30"/>
  <c r="P134" i="30"/>
  <c r="Q134" i="30"/>
  <c r="R134" i="30"/>
  <c r="S134" i="30"/>
  <c r="T134" i="30"/>
  <c r="U134" i="30"/>
  <c r="V134" i="30"/>
  <c r="W134" i="30"/>
  <c r="X134" i="30"/>
  <c r="Y134" i="30"/>
  <c r="Z134" i="30"/>
  <c r="AA134" i="30"/>
  <c r="AB134" i="30"/>
  <c r="AC134" i="30"/>
  <c r="AD134" i="30"/>
  <c r="AE134" i="30"/>
  <c r="AF134" i="30"/>
  <c r="AG134" i="30"/>
  <c r="AH134" i="30"/>
  <c r="AI134" i="30"/>
  <c r="AJ134" i="30"/>
  <c r="AK134" i="30"/>
  <c r="AL134" i="30"/>
  <c r="AM134" i="30"/>
  <c r="AN134" i="30"/>
  <c r="AO134" i="30"/>
  <c r="B144" i="30"/>
  <c r="C144" i="30"/>
  <c r="D144" i="30"/>
  <c r="E144" i="30"/>
  <c r="F144" i="30"/>
  <c r="G144" i="30"/>
  <c r="H144" i="30"/>
  <c r="I144" i="30"/>
  <c r="J144" i="30"/>
  <c r="K144" i="30"/>
  <c r="L144" i="30"/>
  <c r="M144" i="30"/>
  <c r="N144" i="30"/>
  <c r="O144" i="30"/>
  <c r="P144" i="30"/>
  <c r="Q144" i="30"/>
  <c r="R144" i="30"/>
  <c r="S144" i="30"/>
  <c r="T144" i="30"/>
  <c r="U144" i="30"/>
  <c r="V144" i="30"/>
  <c r="W144" i="30"/>
  <c r="X144" i="30"/>
  <c r="Y144" i="30"/>
  <c r="Z144" i="30"/>
  <c r="AA144" i="30"/>
  <c r="AB144" i="30"/>
  <c r="AC144" i="30"/>
  <c r="AD144" i="30"/>
  <c r="AE144" i="30"/>
  <c r="AF144" i="30"/>
  <c r="AG144" i="30"/>
  <c r="AH144" i="30"/>
  <c r="AI144" i="30"/>
  <c r="AJ144" i="30"/>
  <c r="AK144" i="30"/>
  <c r="AL144" i="30"/>
  <c r="AM144" i="30"/>
  <c r="AN144" i="30"/>
  <c r="AO144" i="30"/>
  <c r="B147" i="30"/>
  <c r="C147" i="30"/>
  <c r="D147" i="30"/>
  <c r="E147" i="30"/>
  <c r="F147" i="30"/>
  <c r="G147" i="30"/>
  <c r="H147" i="30"/>
  <c r="I147" i="30"/>
  <c r="J147" i="30"/>
  <c r="K147" i="30"/>
  <c r="L147" i="30"/>
  <c r="M147" i="30"/>
  <c r="N147" i="30"/>
  <c r="O147" i="30"/>
  <c r="P147" i="30"/>
  <c r="Q147" i="30"/>
  <c r="R147" i="30"/>
  <c r="S147" i="30"/>
  <c r="T147" i="30"/>
  <c r="U147" i="30"/>
  <c r="V147" i="30"/>
  <c r="W147" i="30"/>
  <c r="X147" i="30"/>
  <c r="Y147" i="30"/>
  <c r="Z147" i="30"/>
  <c r="AA147" i="30"/>
  <c r="AB147" i="30"/>
  <c r="AC147" i="30"/>
  <c r="AD147" i="30"/>
  <c r="AE147" i="30"/>
  <c r="AF147" i="30"/>
  <c r="AG147" i="30"/>
  <c r="AH147" i="30"/>
  <c r="AI147" i="30"/>
  <c r="AJ147" i="30"/>
  <c r="AK147" i="30"/>
  <c r="AL147" i="30"/>
  <c r="AM147" i="30"/>
  <c r="AN147" i="30"/>
  <c r="AO147" i="30"/>
  <c r="B196" i="30"/>
  <c r="C196" i="30"/>
  <c r="D196" i="30"/>
  <c r="E196" i="30"/>
  <c r="F196" i="30"/>
  <c r="G196" i="30"/>
  <c r="H196" i="30"/>
  <c r="I196" i="30"/>
  <c r="J196" i="30"/>
  <c r="K196" i="30"/>
  <c r="L196" i="30"/>
  <c r="M196" i="30"/>
  <c r="N196" i="30"/>
  <c r="O196" i="30"/>
  <c r="P196" i="30"/>
  <c r="Q196" i="30"/>
  <c r="R196" i="30"/>
  <c r="S196" i="30"/>
  <c r="T196" i="30"/>
  <c r="U196" i="30"/>
  <c r="V196" i="30"/>
  <c r="W196" i="30"/>
  <c r="X196" i="30"/>
  <c r="Y196" i="30"/>
  <c r="Z196" i="30"/>
  <c r="AA196" i="30"/>
  <c r="AB196" i="30"/>
  <c r="AC196" i="30"/>
  <c r="AD196" i="30"/>
  <c r="AE196" i="30"/>
  <c r="AF196" i="30"/>
  <c r="AG196" i="30"/>
  <c r="AH196" i="30"/>
  <c r="AI196" i="30"/>
  <c r="AJ196" i="30"/>
  <c r="AK196" i="30"/>
  <c r="AL196" i="30"/>
  <c r="AM196" i="30"/>
  <c r="AN196" i="30"/>
  <c r="AO196" i="30"/>
  <c r="B216" i="30"/>
  <c r="C216" i="30"/>
  <c r="D216" i="30"/>
  <c r="E216" i="30"/>
  <c r="F216" i="30"/>
  <c r="G216" i="30"/>
  <c r="H216" i="30"/>
  <c r="I216" i="30"/>
  <c r="J216" i="30"/>
  <c r="K216" i="30"/>
  <c r="L216" i="30"/>
  <c r="M216" i="30"/>
  <c r="N216" i="30"/>
  <c r="O216" i="30"/>
  <c r="P216" i="30"/>
  <c r="Q216" i="30"/>
  <c r="R216" i="30"/>
  <c r="S216" i="30"/>
  <c r="T216" i="30"/>
  <c r="U216" i="30"/>
  <c r="V216" i="30"/>
  <c r="W216" i="30"/>
  <c r="X216" i="30"/>
  <c r="Y216" i="30"/>
  <c r="Z216" i="30"/>
  <c r="AA216" i="30"/>
  <c r="AB216" i="30"/>
  <c r="AC216" i="30"/>
  <c r="AD216" i="30"/>
  <c r="AE216" i="30"/>
  <c r="AF216" i="30"/>
  <c r="AG216" i="30"/>
  <c r="AH216" i="30"/>
  <c r="AI216" i="30"/>
  <c r="AJ216" i="30"/>
  <c r="AK216" i="30"/>
  <c r="AL216" i="30"/>
  <c r="AM216" i="30"/>
  <c r="AN216" i="30"/>
  <c r="AO216" i="30"/>
  <c r="B219" i="30"/>
  <c r="C219" i="30"/>
  <c r="D219" i="30"/>
  <c r="E219" i="30"/>
  <c r="F219" i="30"/>
  <c r="G219" i="30"/>
  <c r="H219" i="30"/>
  <c r="I219" i="30"/>
  <c r="J219" i="30"/>
  <c r="K219" i="30"/>
  <c r="L219" i="30"/>
  <c r="M219" i="30"/>
  <c r="N219" i="30"/>
  <c r="O219" i="30"/>
  <c r="P219" i="30"/>
  <c r="Q219" i="30"/>
  <c r="R219" i="30"/>
  <c r="S219" i="30"/>
  <c r="T219" i="30"/>
  <c r="U219" i="30"/>
  <c r="V219" i="30"/>
  <c r="W219" i="30"/>
  <c r="X219" i="30"/>
  <c r="Y219" i="30"/>
  <c r="Z219" i="30"/>
  <c r="AA219" i="30"/>
  <c r="AB219" i="30"/>
  <c r="AC219" i="30"/>
  <c r="AD219" i="30"/>
  <c r="AE219" i="30"/>
  <c r="AF219" i="30"/>
  <c r="AG219" i="30"/>
  <c r="AH219" i="30"/>
  <c r="AI219" i="30"/>
  <c r="AJ219" i="30"/>
  <c r="AK219" i="30"/>
  <c r="AL219" i="30"/>
  <c r="AM219" i="30"/>
  <c r="AN219" i="30"/>
  <c r="AO219" i="30"/>
  <c r="B232" i="30"/>
  <c r="C232" i="30"/>
  <c r="D232" i="30"/>
  <c r="E232" i="30"/>
  <c r="F232" i="30"/>
  <c r="G232" i="30"/>
  <c r="H232" i="30"/>
  <c r="I232" i="30"/>
  <c r="J232" i="30"/>
  <c r="K232" i="30"/>
  <c r="L232" i="30"/>
  <c r="M232" i="30"/>
  <c r="N232" i="30"/>
  <c r="O232" i="30"/>
  <c r="P232" i="30"/>
  <c r="Q232" i="30"/>
  <c r="R232" i="30"/>
  <c r="S232" i="30"/>
  <c r="T232" i="30"/>
  <c r="U232" i="30"/>
  <c r="V232" i="30"/>
  <c r="W232" i="30"/>
  <c r="X232" i="30"/>
  <c r="Y232" i="30"/>
  <c r="Z232" i="30"/>
  <c r="AA232" i="30"/>
  <c r="AB232" i="30"/>
  <c r="AC232" i="30"/>
  <c r="AD232" i="30"/>
  <c r="AE232" i="30"/>
  <c r="AF232" i="30"/>
  <c r="AG232" i="30"/>
  <c r="AH232" i="30"/>
  <c r="AI232" i="30"/>
  <c r="AJ232" i="30"/>
  <c r="AK232" i="30"/>
  <c r="AL232" i="30"/>
  <c r="AM232" i="30"/>
  <c r="AN232" i="30"/>
  <c r="AO232" i="30"/>
  <c r="B238" i="30"/>
  <c r="C238" i="30"/>
  <c r="D238" i="30"/>
  <c r="E238" i="30"/>
  <c r="F238" i="30"/>
  <c r="G238" i="30"/>
  <c r="H238" i="30"/>
  <c r="I238" i="30"/>
  <c r="J238" i="30"/>
  <c r="K238" i="30"/>
  <c r="L238" i="30"/>
  <c r="M238" i="30"/>
  <c r="N238" i="30"/>
  <c r="O238" i="30"/>
  <c r="P238" i="30"/>
  <c r="Q238" i="30"/>
  <c r="R238" i="30"/>
  <c r="S238" i="30"/>
  <c r="T238" i="30"/>
  <c r="U238" i="30"/>
  <c r="V238" i="30"/>
  <c r="W238" i="30"/>
  <c r="X238" i="30"/>
  <c r="Y238" i="30"/>
  <c r="Z238" i="30"/>
  <c r="AA238" i="30"/>
  <c r="AB238" i="30"/>
  <c r="AC238" i="30"/>
  <c r="AD238" i="30"/>
  <c r="AE238" i="30"/>
  <c r="AF238" i="30"/>
  <c r="AG238" i="30"/>
  <c r="AH238" i="30"/>
  <c r="AI238" i="30"/>
  <c r="AJ238" i="30"/>
  <c r="AK238" i="30"/>
  <c r="AL238" i="30"/>
  <c r="AM238" i="30"/>
  <c r="AN238" i="30"/>
  <c r="AO238" i="30"/>
  <c r="C25" i="20"/>
  <c r="C19" i="5"/>
  <c r="AK27" i="5"/>
  <c r="AQ66" i="5"/>
  <c r="AQ65" i="5"/>
  <c r="AQ64" i="5"/>
  <c r="AQ45" i="5"/>
  <c r="AQ44" i="5"/>
  <c r="AQ43" i="5"/>
  <c r="AQ28" i="5"/>
  <c r="AQ27" i="5"/>
  <c r="AO27" i="5"/>
  <c r="AP27" i="5"/>
  <c r="AR27" i="5"/>
  <c r="AK28" i="5"/>
  <c r="AO28" i="5"/>
  <c r="AP28" i="5"/>
  <c r="AR28" i="5"/>
  <c r="AJ28" i="5"/>
  <c r="AJ27" i="5"/>
  <c r="AR66" i="5"/>
  <c r="AR65" i="5"/>
  <c r="AR64" i="5"/>
  <c r="AR45" i="5"/>
  <c r="AR44" i="5"/>
  <c r="AR43" i="5"/>
  <c r="BE25" i="20"/>
  <c r="BF19" i="20"/>
  <c r="BF25" i="20"/>
  <c r="BG19" i="20"/>
  <c r="BG25" i="20"/>
  <c r="BG14" i="20"/>
  <c r="AH61" i="9"/>
  <c r="AH42" i="9"/>
  <c r="AH45" i="9"/>
  <c r="AH52" i="9"/>
  <c r="AH29" i="9"/>
  <c r="AH47" i="9"/>
  <c r="AI29" i="9"/>
  <c r="AI22" i="9"/>
  <c r="AH22" i="9"/>
  <c r="E29" i="8"/>
  <c r="E25" i="8"/>
  <c r="E16" i="8"/>
  <c r="E11" i="8"/>
  <c r="AC22" i="9"/>
  <c r="AD22" i="9"/>
  <c r="AC52" i="9"/>
  <c r="AC42" i="9"/>
  <c r="AC45" i="9"/>
  <c r="AC29" i="9"/>
  <c r="AC47" i="9"/>
  <c r="AD29" i="9"/>
  <c r="D29" i="8"/>
  <c r="D11" i="8"/>
  <c r="AP66" i="5"/>
  <c r="AP65" i="5"/>
  <c r="AP64" i="5"/>
  <c r="AP45" i="5"/>
  <c r="AP44" i="5"/>
  <c r="AP43" i="5"/>
  <c r="BE14" i="20"/>
  <c r="AO66" i="5"/>
  <c r="AO65" i="5"/>
  <c r="AO64" i="5"/>
  <c r="AO45" i="5"/>
  <c r="AO44" i="5"/>
  <c r="AO43" i="5"/>
  <c r="C32" i="32"/>
  <c r="C31" i="32"/>
  <c r="C33" i="32"/>
  <c r="F14" i="20"/>
  <c r="E14" i="20"/>
  <c r="D24" i="5"/>
  <c r="D19" i="5"/>
  <c r="D14" i="5"/>
  <c r="B14" i="5"/>
  <c r="D25" i="20"/>
  <c r="B24" i="5"/>
  <c r="G24" i="5"/>
  <c r="B19" i="5"/>
  <c r="B25" i="20"/>
  <c r="AB32" i="32"/>
  <c r="AB31" i="32"/>
  <c r="AB33" i="32"/>
  <c r="C29" i="32"/>
  <c r="D29" i="32"/>
  <c r="E29" i="32"/>
  <c r="F29" i="32"/>
  <c r="G29" i="32"/>
  <c r="H29" i="32"/>
  <c r="I29" i="32"/>
  <c r="J29" i="32"/>
  <c r="K29" i="32"/>
  <c r="L29" i="32"/>
  <c r="M29" i="32"/>
  <c r="N29" i="32"/>
  <c r="O29" i="32"/>
  <c r="P29" i="32"/>
  <c r="Q29" i="32"/>
  <c r="R29" i="32"/>
  <c r="S29" i="32"/>
  <c r="T29" i="32"/>
  <c r="U29" i="32"/>
  <c r="V29" i="32"/>
  <c r="W29" i="32"/>
  <c r="X29" i="32"/>
  <c r="Y29" i="32"/>
  <c r="Z29" i="32"/>
  <c r="AA29" i="32"/>
  <c r="AB29" i="32"/>
  <c r="AC29" i="32"/>
  <c r="AD29" i="32"/>
  <c r="AE29" i="32"/>
  <c r="AF29" i="32"/>
  <c r="AG29" i="32"/>
  <c r="AH29" i="32"/>
  <c r="AI29" i="32"/>
  <c r="AJ29" i="32"/>
  <c r="AK29" i="32"/>
  <c r="AL29" i="32"/>
  <c r="AM29" i="32"/>
  <c r="S25" i="20"/>
  <c r="S30" i="20"/>
  <c r="T30" i="20"/>
  <c r="U30" i="20"/>
  <c r="V30" i="20"/>
  <c r="X30" i="20"/>
  <c r="Y30" i="20"/>
  <c r="Z30" i="20"/>
  <c r="AA30" i="20"/>
  <c r="AB30" i="20"/>
  <c r="AC25" i="20"/>
  <c r="AC30" i="20"/>
  <c r="AD25" i="20"/>
  <c r="AD30" i="20"/>
  <c r="AE30" i="20"/>
  <c r="AF30" i="20"/>
  <c r="AG30" i="20"/>
  <c r="AH30" i="20"/>
  <c r="AI30" i="20"/>
  <c r="AJ30" i="20"/>
  <c r="AK30" i="20"/>
  <c r="AL30" i="20"/>
  <c r="AM30" i="20"/>
  <c r="AN25" i="20"/>
  <c r="AN30" i="20"/>
  <c r="AO30" i="20"/>
  <c r="AP30" i="20"/>
  <c r="AQ25" i="20"/>
  <c r="AQ30" i="20"/>
  <c r="AR30" i="20"/>
  <c r="AS30" i="20"/>
  <c r="AT30" i="20"/>
  <c r="AU30" i="20"/>
  <c r="AV30" i="20"/>
  <c r="AX30" i="20"/>
  <c r="AY30" i="20"/>
  <c r="AZ30" i="20"/>
  <c r="BB30" i="20"/>
  <c r="BD30" i="20"/>
  <c r="BE30" i="20"/>
  <c r="BF30" i="20"/>
  <c r="BG30" i="20"/>
  <c r="BH30" i="20"/>
  <c r="BJ30" i="20"/>
  <c r="D31" i="32"/>
  <c r="E31" i="32"/>
  <c r="F31" i="32"/>
  <c r="G31" i="32"/>
  <c r="H31" i="32"/>
  <c r="I31" i="32"/>
  <c r="J31" i="32"/>
  <c r="K31" i="32"/>
  <c r="L31" i="32"/>
  <c r="M31" i="32"/>
  <c r="N31" i="32"/>
  <c r="O31" i="32"/>
  <c r="P31" i="32"/>
  <c r="Q31" i="32"/>
  <c r="R31" i="32"/>
  <c r="S31" i="32"/>
  <c r="T31" i="32"/>
  <c r="U31" i="32"/>
  <c r="V31" i="32"/>
  <c r="W31" i="32"/>
  <c r="X31" i="32"/>
  <c r="Y31" i="32"/>
  <c r="Z31" i="32"/>
  <c r="AA31" i="32"/>
  <c r="AC31" i="32"/>
  <c r="AD31" i="32"/>
  <c r="AE31" i="32"/>
  <c r="AF31" i="32"/>
  <c r="AG31" i="32"/>
  <c r="AH31" i="32"/>
  <c r="AI31" i="32"/>
  <c r="AJ31" i="32"/>
  <c r="AK31" i="32"/>
  <c r="AL31" i="32"/>
  <c r="AM31" i="32"/>
  <c r="D32" i="32"/>
  <c r="E32" i="32"/>
  <c r="F32" i="32"/>
  <c r="G32" i="32"/>
  <c r="H32" i="32"/>
  <c r="I32" i="32"/>
  <c r="J32" i="32"/>
  <c r="K32" i="32"/>
  <c r="L32" i="32"/>
  <c r="M32" i="32"/>
  <c r="N32" i="32"/>
  <c r="O32" i="32"/>
  <c r="P32" i="32"/>
  <c r="Q32" i="32"/>
  <c r="R32" i="32"/>
  <c r="S32" i="32"/>
  <c r="T32" i="32"/>
  <c r="U32" i="32"/>
  <c r="V32" i="32"/>
  <c r="W32" i="32"/>
  <c r="X32" i="32"/>
  <c r="Y32" i="32"/>
  <c r="Z32" i="32"/>
  <c r="AA32" i="32"/>
  <c r="AC32" i="32"/>
  <c r="AD32" i="32"/>
  <c r="AE32" i="32"/>
  <c r="AF32" i="32"/>
  <c r="AG32" i="32"/>
  <c r="AH32" i="32"/>
  <c r="AI32" i="32"/>
  <c r="AJ32" i="32"/>
  <c r="AK32" i="32"/>
  <c r="AL32" i="32"/>
  <c r="AM32" i="32"/>
  <c r="D33" i="32"/>
  <c r="E33" i="32"/>
  <c r="F33" i="32"/>
  <c r="G33" i="32"/>
  <c r="H33" i="32"/>
  <c r="I33" i="32"/>
  <c r="J33" i="32"/>
  <c r="K33" i="32"/>
  <c r="L33" i="32"/>
  <c r="M33" i="32"/>
  <c r="N33" i="32"/>
  <c r="O33" i="32"/>
  <c r="P33" i="32"/>
  <c r="Q33" i="32"/>
  <c r="R33" i="32"/>
  <c r="S33" i="32"/>
  <c r="T33" i="32"/>
  <c r="U33" i="32"/>
  <c r="V33" i="32"/>
  <c r="W33" i="32"/>
  <c r="X33" i="32"/>
  <c r="Y33" i="32"/>
  <c r="Z33" i="32"/>
  <c r="AA33" i="32"/>
  <c r="AC33" i="32"/>
  <c r="AD33" i="32"/>
  <c r="AE33" i="32"/>
  <c r="AF33" i="32"/>
  <c r="AG33" i="32"/>
  <c r="AH33" i="32"/>
  <c r="AI33" i="32"/>
  <c r="AJ33" i="32"/>
  <c r="AK33" i="32"/>
  <c r="AL33" i="32"/>
  <c r="AM33" i="32"/>
  <c r="B23" i="13"/>
  <c r="B26" i="13"/>
  <c r="BJ14" i="20"/>
  <c r="BH14" i="20"/>
  <c r="BF14" i="20"/>
  <c r="BD14" i="20"/>
  <c r="BB14" i="20"/>
  <c r="AZ14" i="20"/>
  <c r="AV14" i="20"/>
  <c r="R14" i="20"/>
  <c r="X68" i="9"/>
  <c r="X70" i="9"/>
  <c r="X61" i="9"/>
  <c r="S70" i="9"/>
  <c r="S61" i="9"/>
  <c r="N70" i="9"/>
  <c r="N61" i="9"/>
  <c r="I70" i="9"/>
  <c r="I61" i="9"/>
  <c r="AB24" i="5"/>
  <c r="AB19" i="5"/>
  <c r="AB14" i="5"/>
  <c r="AP238" i="30"/>
  <c r="AP216" i="30"/>
  <c r="AP144" i="30"/>
  <c r="AI24" i="5"/>
  <c r="AH24" i="5"/>
  <c r="AG24" i="5"/>
  <c r="AF24" i="5"/>
  <c r="AE24" i="5"/>
  <c r="AD24" i="5"/>
  <c r="AC24" i="5"/>
  <c r="AA24" i="5"/>
  <c r="Z24" i="5"/>
  <c r="Y24" i="5"/>
  <c r="X24" i="5"/>
  <c r="W24" i="5"/>
  <c r="V24" i="5"/>
  <c r="U24" i="5"/>
  <c r="T24" i="5"/>
  <c r="S24" i="5"/>
  <c r="R24" i="5"/>
  <c r="Q24" i="5"/>
  <c r="P24" i="5"/>
  <c r="O24" i="5"/>
  <c r="N24" i="5"/>
  <c r="M24" i="5"/>
  <c r="L24" i="5"/>
  <c r="K24" i="5"/>
  <c r="J24" i="5"/>
  <c r="I24" i="5"/>
  <c r="H24" i="5"/>
  <c r="AI19" i="5"/>
  <c r="AH19" i="5"/>
  <c r="AG19" i="5"/>
  <c r="AF19" i="5"/>
  <c r="AE19" i="5"/>
  <c r="AD19" i="5"/>
  <c r="AC19" i="5"/>
  <c r="AA19" i="5"/>
  <c r="Z19" i="5"/>
  <c r="Y19" i="5"/>
  <c r="X19" i="5"/>
  <c r="W19" i="5"/>
  <c r="V19" i="5"/>
  <c r="U19" i="5"/>
  <c r="T19" i="5"/>
  <c r="S19" i="5"/>
  <c r="R19" i="5"/>
  <c r="Q19" i="5"/>
  <c r="P19" i="5"/>
  <c r="O19" i="5"/>
  <c r="N19" i="5"/>
  <c r="M19" i="5"/>
  <c r="L19" i="5"/>
  <c r="K19" i="5"/>
  <c r="J19" i="5"/>
  <c r="I19" i="5"/>
  <c r="H19" i="5"/>
  <c r="G19" i="5"/>
  <c r="H14" i="5"/>
  <c r="I14" i="5"/>
  <c r="J14" i="5"/>
  <c r="K14" i="5"/>
  <c r="L14" i="5"/>
  <c r="M14" i="5"/>
  <c r="N14" i="5"/>
  <c r="O14" i="5"/>
  <c r="P14" i="5"/>
  <c r="Q14" i="5"/>
  <c r="R14" i="5"/>
  <c r="S14" i="5"/>
  <c r="T14" i="5"/>
  <c r="U14" i="5"/>
  <c r="V14" i="5"/>
  <c r="W14" i="5"/>
  <c r="X14" i="5"/>
  <c r="Y14" i="5"/>
  <c r="Z14" i="5"/>
  <c r="AA14" i="5"/>
  <c r="AC14" i="5"/>
  <c r="AD14" i="5"/>
  <c r="AE14" i="5"/>
  <c r="AF14" i="5"/>
  <c r="AG14" i="5"/>
  <c r="AH14" i="5"/>
  <c r="AI14" i="5"/>
  <c r="G14" i="5"/>
  <c r="V14" i="20"/>
  <c r="U14" i="20"/>
  <c r="T14" i="20"/>
  <c r="S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W14" i="20"/>
  <c r="AX14" i="20"/>
  <c r="AY14" i="20"/>
  <c r="X22" i="9"/>
  <c r="Y22" i="9"/>
  <c r="Y32" i="9"/>
  <c r="Y29" i="9"/>
  <c r="Y47" i="9"/>
  <c r="X32" i="9"/>
  <c r="X29" i="9"/>
  <c r="X47" i="9"/>
  <c r="T22" i="9"/>
  <c r="S22" i="9"/>
  <c r="T29" i="9"/>
  <c r="T47" i="9"/>
  <c r="S29" i="9"/>
  <c r="S47" i="9"/>
  <c r="O22" i="9"/>
  <c r="N22" i="9"/>
  <c r="O29" i="9"/>
  <c r="O47" i="9"/>
  <c r="N29" i="9"/>
  <c r="N47" i="9"/>
  <c r="C29" i="8"/>
  <c r="C16" i="8"/>
  <c r="C27" i="8"/>
  <c r="C25" i="8"/>
  <c r="C11" i="8"/>
  <c r="I52" i="9"/>
  <c r="J29" i="9"/>
  <c r="J33" i="9"/>
  <c r="J47" i="9"/>
  <c r="I29" i="9"/>
  <c r="I33" i="9"/>
  <c r="I47" i="9"/>
  <c r="J22" i="9"/>
  <c r="I22" i="9"/>
  <c r="B29" i="8"/>
  <c r="B16" i="8"/>
  <c r="B27" i="8"/>
  <c r="B25" i="8"/>
  <c r="B11" i="8"/>
  <c r="AP111" i="30"/>
  <c r="AP4" i="30"/>
</calcChain>
</file>

<file path=xl/sharedStrings.xml><?xml version="1.0" encoding="utf-8"?>
<sst xmlns="http://schemas.openxmlformats.org/spreadsheetml/2006/main" count="2145" uniqueCount="586">
  <si>
    <t>By: Josephine George</t>
  </si>
  <si>
    <t xml:space="preserve">Sheet </t>
  </si>
  <si>
    <t xml:space="preserve">Description </t>
  </si>
  <si>
    <t>Introduction</t>
  </si>
  <si>
    <t xml:space="preserve">This sheet </t>
  </si>
  <si>
    <t xml:space="preserve">Statement of Investments </t>
  </si>
  <si>
    <t>Income Statement</t>
  </si>
  <si>
    <t>Sources</t>
  </si>
  <si>
    <t>Malayan Union Government Gazette</t>
  </si>
  <si>
    <t>Straits Settlements Government Gazette</t>
  </si>
  <si>
    <t>Federation of Malaya, His Majesty's Government Gazette</t>
  </si>
  <si>
    <t>Federation of Malaya Government Gazette</t>
  </si>
  <si>
    <t>Colony of Singapore Government Gazette</t>
  </si>
  <si>
    <t xml:space="preserve">"During the month of" </t>
  </si>
  <si>
    <t>Source</t>
  </si>
  <si>
    <t>Supplement to the Malayan Union Gazette</t>
  </si>
  <si>
    <t>Malaya Union Government Gazette</t>
  </si>
  <si>
    <t>n/a</t>
  </si>
  <si>
    <t>Pre-invasion issues in Circulation as on 15th February 1942</t>
  </si>
  <si>
    <t xml:space="preserve">Less: Notes destroyed by Currency Commissioners and withdrawn from circulation between September 1945 and "During the month of" </t>
  </si>
  <si>
    <t xml:space="preserve">New issues since Liberation </t>
  </si>
  <si>
    <t xml:space="preserve">Average Amount of Currency Notes in Circulation "During the month of" </t>
  </si>
  <si>
    <t>Supplement to Malaya Union Gazette</t>
  </si>
  <si>
    <t>Pre-invasion issues as shown in previous abstracts</t>
  </si>
  <si>
    <t xml:space="preserve">Less: Notes presented for redemption by evacuees from Malaya and destroyed </t>
  </si>
  <si>
    <t>Less: Notes destroyed by Currency Commissioners and withdrawn from circulation between September 1945 and "During the month of" 1948</t>
  </si>
  <si>
    <t>"As of" date (month format)</t>
  </si>
  <si>
    <t xml:space="preserve">Source </t>
  </si>
  <si>
    <t>Supplement to the Malaya Union Gazette</t>
  </si>
  <si>
    <t xml:space="preserve">Page number </t>
  </si>
  <si>
    <t>Print date of Source</t>
  </si>
  <si>
    <t>Liabilities--notes, from monthly statements</t>
  </si>
  <si>
    <t>Whole amount of Currency Notes in Circulation on the date</t>
  </si>
  <si>
    <t>Average amount of Currency Notes in Circulation on the date</t>
  </si>
  <si>
    <t>*Note- The above figures exclude the pre-invasion note issues amounting to $238,804,963.95, which ceased to be legal tender with effect from 31st August 1948. Of this amount, $236,235,977.49 have been withdrawn by the Currency Commissioners.</t>
  </si>
  <si>
    <t>Federation of Malaya Governmnet Gazette</t>
  </si>
  <si>
    <t>State of Singapore Government Gazette</t>
  </si>
  <si>
    <t>Federation of Malaya His Majesty's Government Gazette</t>
  </si>
  <si>
    <t>564-565</t>
  </si>
  <si>
    <t>Liabilities--coins, from annual reports</t>
  </si>
  <si>
    <t xml:space="preserve">n/a </t>
  </si>
  <si>
    <t>Deposits:-- The amount against Treasury Bills</t>
  </si>
  <si>
    <t>Reserve to cover redemption of pre-invasion notes</t>
  </si>
  <si>
    <t>Coins in circulation</t>
  </si>
  <si>
    <t>Assets (Reserve), from monthly statements</t>
  </si>
  <si>
    <t>[Currency Guarantee Fund]</t>
  </si>
  <si>
    <t xml:space="preserve">    Currency Fund Liquid Portion</t>
  </si>
  <si>
    <t xml:space="preserve">    Currency Fund Investment Portion at market value</t>
  </si>
  <si>
    <t xml:space="preserve">    Silver in hand and in circulation at bullion value </t>
  </si>
  <si>
    <t xml:space="preserve">    Cash balance of Currency Commissioners' Income Account as at the month</t>
  </si>
  <si>
    <t xml:space="preserve">   Total Currency Guarantee Fund</t>
  </si>
  <si>
    <t>[Memo item:] Excess of Assets over Liabilities on Note Issue</t>
  </si>
  <si>
    <t>STATEMENT OF INVESTMENTS HELD BY THE CURRENCY COMMISSIONERS</t>
  </si>
  <si>
    <t xml:space="preserve">Date of Statement of Investments </t>
  </si>
  <si>
    <t>741-743</t>
  </si>
  <si>
    <t>2046-2048</t>
  </si>
  <si>
    <t>828-829</t>
  </si>
  <si>
    <t>1515-1517</t>
  </si>
  <si>
    <t>1618-1620</t>
  </si>
  <si>
    <t>426-428</t>
  </si>
  <si>
    <t>1584-1586</t>
  </si>
  <si>
    <t>1685-1686</t>
  </si>
  <si>
    <t>Total</t>
  </si>
  <si>
    <t>Cost</t>
  </si>
  <si>
    <t>Nominal Value of Stock</t>
  </si>
  <si>
    <t xml:space="preserve">Value of Stock </t>
  </si>
  <si>
    <t xml:space="preserve">   Total Cost </t>
  </si>
  <si>
    <t xml:space="preserve">   Total Value of Stock</t>
  </si>
  <si>
    <r>
      <t xml:space="preserve">Date of </t>
    </r>
    <r>
      <rPr>
        <i/>
        <sz val="12"/>
        <color theme="1"/>
        <rFont val="Calibri"/>
        <family val="2"/>
        <scheme val="minor"/>
      </rPr>
      <t>Gazette</t>
    </r>
  </si>
  <si>
    <t xml:space="preserve">Cost </t>
  </si>
  <si>
    <t xml:space="preserve">Joint Colonial Fund </t>
  </si>
  <si>
    <t xml:space="preserve">   Cost</t>
  </si>
  <si>
    <t xml:space="preserve">  Value of Stock</t>
  </si>
  <si>
    <t xml:space="preserve">in Treasury Bills </t>
  </si>
  <si>
    <t xml:space="preserve">in Joint Colonial Fund and Pending Investment </t>
  </si>
  <si>
    <t xml:space="preserve">Total Cost </t>
  </si>
  <si>
    <t>Total Nominal Value of Stock</t>
  </si>
  <si>
    <t>Total Value of Stock</t>
  </si>
  <si>
    <t>"As of" data</t>
  </si>
  <si>
    <t xml:space="preserve">Federation of Malaya Government Gazette </t>
  </si>
  <si>
    <t>Page number in Gazette</t>
  </si>
  <si>
    <t>Date of Gazette</t>
  </si>
  <si>
    <t>Gross Circulation</t>
  </si>
  <si>
    <t>Net Circulation</t>
  </si>
  <si>
    <t>Active Circulation</t>
  </si>
  <si>
    <t xml:space="preserve">Percentage of "Active" to "Gross" </t>
  </si>
  <si>
    <t>Note: The "net" circulation is arrived at by deducting the amount held by Government Treasuries in Singapore, Federation of Malaya, Sarawk, North Borneo and Brunei from the "Gross" and the "Active" circulation by deducting the amount held by the Banks in the aforesaid Territories from the "Net".</t>
  </si>
  <si>
    <t>INCOME STATEMENT</t>
  </si>
  <si>
    <t>CURRENCY FUND</t>
  </si>
  <si>
    <t>I.S. "For the year ended" date</t>
  </si>
  <si>
    <t>Page in Gazette</t>
  </si>
  <si>
    <t>Expenditure</t>
  </si>
  <si>
    <t xml:space="preserve">  This year </t>
  </si>
  <si>
    <t xml:space="preserve">  Amount carried down</t>
  </si>
  <si>
    <t xml:space="preserve">  Total</t>
  </si>
  <si>
    <t>Currency Fund, being Annual Appropriation of 1 per cent</t>
  </si>
  <si>
    <t>Currency Surplus Fund</t>
  </si>
  <si>
    <t>Suprlus transferred to malaya and British Borneo Currency Fund</t>
  </si>
  <si>
    <t xml:space="preserve">Income under Clause 7 (i) First Schedule </t>
  </si>
  <si>
    <t xml:space="preserve">   Interest on Banks and Other Deposits </t>
  </si>
  <si>
    <t xml:space="preserve">   Dividends on Investments </t>
  </si>
  <si>
    <t xml:space="preserve">   Commission on T.T. London</t>
  </si>
  <si>
    <t xml:space="preserve">   Repayments of Loans and Advances </t>
  </si>
  <si>
    <t xml:space="preserve">   Miscellaneous receipts</t>
  </si>
  <si>
    <t>Balance brought down</t>
  </si>
  <si>
    <t>*Figures consistent with Sheng-Yi appendix Tale 3.E, source is: Currency Reports 1941-1968</t>
  </si>
  <si>
    <t>187-188</t>
  </si>
  <si>
    <t>1150-1151</t>
  </si>
  <si>
    <t xml:space="preserve">Nominal Value of Investments </t>
  </si>
  <si>
    <t xml:space="preserve">Coin, face value investments at cost </t>
  </si>
  <si>
    <t xml:space="preserve">Value in dollars on "As at" date </t>
  </si>
  <si>
    <t xml:space="preserve">Corresponding value in sterling </t>
  </si>
  <si>
    <t>Assets</t>
  </si>
  <si>
    <t xml:space="preserve">  Fixed Assets </t>
  </si>
  <si>
    <t xml:space="preserve">      House for Asssitant, Cashier, Penang, at cost less depreciation</t>
  </si>
  <si>
    <t xml:space="preserve">  Liquid Portion </t>
  </si>
  <si>
    <t xml:space="preserve">     Currency Fund Sterling Account London (Deposits) </t>
  </si>
  <si>
    <t xml:space="preserve">    Treasury bills</t>
  </si>
  <si>
    <t xml:space="preserve">    Sterling securities maturing within 2 years</t>
  </si>
  <si>
    <t xml:space="preserve">    Unsorted Silver Coin (Bullion Value) </t>
  </si>
  <si>
    <t xml:space="preserve">    Cash at Bank, Singapore </t>
  </si>
  <si>
    <t xml:space="preserve">    Cash in Hand </t>
  </si>
  <si>
    <t xml:space="preserve">    Sundry Debtors</t>
  </si>
  <si>
    <t xml:space="preserve">Investment Portion </t>
  </si>
  <si>
    <t xml:space="preserve">   Sterling Securities </t>
  </si>
  <si>
    <t xml:space="preserve">      (maturing after 2 years) </t>
  </si>
  <si>
    <t xml:space="preserve">TOTAL ASSETS </t>
  </si>
  <si>
    <t xml:space="preserve">Liabilities </t>
  </si>
  <si>
    <t xml:space="preserve">   Notes in Circulation </t>
  </si>
  <si>
    <t xml:space="preserve">   Nickel Coins in Circulation </t>
  </si>
  <si>
    <t xml:space="preserve">   Cupro-Nickel Coins in Circulation </t>
  </si>
  <si>
    <t xml:space="preserve">   Copper and Bronze Coins in Circulation </t>
  </si>
  <si>
    <t xml:space="preserve">      Total </t>
  </si>
  <si>
    <t xml:space="preserve">   Sundry Creditors </t>
  </si>
  <si>
    <t xml:space="preserve">   Reserve to cover redemption of pre-invastion notes </t>
  </si>
  <si>
    <t xml:space="preserve">   Malaya and British Borneo (Currency Surplus) Fund </t>
  </si>
  <si>
    <t>Excess of Assets over Liabilities Account</t>
  </si>
  <si>
    <t xml:space="preserve">TOTAL LIABILITIES + EXCESS OF ASSETS OVER LIABILITIES </t>
  </si>
  <si>
    <t xml:space="preserve">Total of loans outstanding </t>
  </si>
  <si>
    <t xml:space="preserve">   Vehicles </t>
  </si>
  <si>
    <t xml:space="preserve">   Houses </t>
  </si>
  <si>
    <t>Print date in Gazette</t>
  </si>
  <si>
    <t>2788-2789</t>
  </si>
  <si>
    <t xml:space="preserve">   Surplus for the year "As at"  held in Currency Fund </t>
  </si>
  <si>
    <t xml:space="preserve">   Accrued interest on surplus for prior year held in Currency Fund</t>
  </si>
  <si>
    <t xml:space="preserve">   Surplus for the year prior transferred from Currency Fund </t>
  </si>
  <si>
    <t xml:space="preserve">   Accrued interest on undistributed balance of surplus</t>
  </si>
  <si>
    <t xml:space="preserve">       Less: </t>
  </si>
  <si>
    <t xml:space="preserve">       Payments made to various Governments in respect of 1957 surplus </t>
  </si>
  <si>
    <t xml:space="preserve">      Payments made to the Governments of Malaysia and Brunei in respect of year prior surplus and accrued interest</t>
  </si>
  <si>
    <t xml:space="preserve">Accrued surplus for the year prior awaiting transfer from Currency Fund </t>
  </si>
  <si>
    <t>TOTAL LIABILITIES</t>
  </si>
  <si>
    <t>STATE OF SINGAPORE GOVERNMENT GAZETTE</t>
  </si>
  <si>
    <t>"As at" date</t>
  </si>
  <si>
    <t>Page number</t>
  </si>
  <si>
    <t>Liabilities</t>
  </si>
  <si>
    <t>THE TRUSTEES OF THE SILVER JUBILEE FUND (SINGAPORE)</t>
  </si>
  <si>
    <t>STATEMENT OF RECIEPTS AND PAYMENTS FOR THE HALF-YEAR ENDED ON THE DATE</t>
  </si>
  <si>
    <t xml:space="preserve">Source: STATE OF SINGAPORE GOVERNMENT GAZETTE </t>
  </si>
  <si>
    <t>For the Half-Year ended</t>
  </si>
  <si>
    <t xml:space="preserve">Reciepts </t>
  </si>
  <si>
    <t>payments</t>
  </si>
  <si>
    <t>ANALYSIS OF BALANCE</t>
  </si>
  <si>
    <t>Crown Agents Investments</t>
  </si>
  <si>
    <t>Local Investments</t>
  </si>
  <si>
    <t>Fixed Deposits at Chartered Bank, Singapore</t>
  </si>
  <si>
    <t>Balance at The Chartered Bank, Singapore on the date</t>
  </si>
  <si>
    <t xml:space="preserve">CURRENCY FUND INCOME ACCOUNT FOR THE YEAR ENDED (ON THE DATE) </t>
  </si>
  <si>
    <t>Expenditure to cost of printing notes</t>
  </si>
  <si>
    <t xml:space="preserve">Income by interest on investments </t>
  </si>
  <si>
    <t xml:space="preserve">Total Liabilities </t>
  </si>
  <si>
    <t>Pounds sterling</t>
  </si>
  <si>
    <t>Date of Source</t>
  </si>
  <si>
    <t xml:space="preserve">    Pounds</t>
  </si>
  <si>
    <t xml:space="preserve">    Shillings</t>
  </si>
  <si>
    <t xml:space="preserve">    Pence</t>
  </si>
  <si>
    <t>Page of Source</t>
  </si>
  <si>
    <t>A. Average amount of notes in circulation</t>
  </si>
  <si>
    <t>First format of statement (1946-1947)</t>
  </si>
  <si>
    <t>Date of source</t>
  </si>
  <si>
    <t>Page number of source</t>
  </si>
  <si>
    <t>Brunei Gazette</t>
  </si>
  <si>
    <t>Format of statement in Brunei Gazette (collected 1967-end)</t>
  </si>
  <si>
    <t>Annual report</t>
  </si>
  <si>
    <t>Balance Sheet</t>
    <phoneticPr fontId="16" type="noConversion"/>
  </si>
  <si>
    <t>Liabilities [left side in original]</t>
  </si>
  <si>
    <t>Cupro-nickel coins in circulation</t>
    <phoneticPr fontId="16" type="noConversion"/>
  </si>
  <si>
    <t>All-Malaya Currency Surplus Fund (2 year prior surplus)</t>
    <phoneticPr fontId="16" type="noConversion"/>
  </si>
  <si>
    <t>All-Malaya Currency Surplus Fund (previous year surplus)</t>
    <phoneticPr fontId="16" type="noConversion"/>
  </si>
  <si>
    <t>Accrued interest on surplus</t>
    <phoneticPr fontId="16" type="noConversion"/>
  </si>
  <si>
    <t>Coins lost in transit</t>
    <phoneticPr fontId="16" type="noConversion"/>
  </si>
  <si>
    <t>Depreciation in the bullion value of coins</t>
    <phoneticPr fontId="16" type="noConversion"/>
  </si>
  <si>
    <t>Depreciation in the market value of investments</t>
    <phoneticPr fontId="16" type="noConversion"/>
  </si>
  <si>
    <t>Loss on sale and redemption of investments</t>
  </si>
  <si>
    <t>Loss on demonetization of silver coins</t>
    <phoneticPr fontId="16" type="noConversion"/>
  </si>
  <si>
    <t>Profit on sale and redemption of investments</t>
    <phoneticPr fontId="16" type="noConversion"/>
  </si>
  <si>
    <t>Profit on melting down silver coins</t>
    <phoneticPr fontId="16" type="noConversion"/>
  </si>
  <si>
    <t>Reduction in Investment Adjustment Account</t>
  </si>
  <si>
    <t>Profit on sale of coins</t>
    <phoneticPr fontId="16" type="noConversion"/>
  </si>
  <si>
    <t>Insurance claimed on loss of coin</t>
    <phoneticPr fontId="16" type="noConversion"/>
  </si>
  <si>
    <t>Error in original data</t>
  </si>
  <si>
    <t>Assets [right side in original]</t>
  </si>
  <si>
    <t>Cash in hand</t>
    <phoneticPr fontId="16" type="noConversion"/>
  </si>
  <si>
    <t>Advances</t>
    <phoneticPr fontId="16" type="noConversion"/>
  </si>
  <si>
    <t>Joint Colonial Fund</t>
    <phoneticPr fontId="16" type="noConversion"/>
  </si>
  <si>
    <t>Assets minus liabilities (check--should be zero)</t>
  </si>
  <si>
    <t>All-Malaya Currency Surplus Fund (Balance Sheet)</t>
    <phoneticPr fontId="16" type="noConversion"/>
  </si>
  <si>
    <t>Surplus for the previous year transferred from Currency Fund</t>
    <phoneticPr fontId="16" type="noConversion"/>
  </si>
  <si>
    <t>Accrued interest on undistributed balance of surplus</t>
    <phoneticPr fontId="16" type="noConversion"/>
  </si>
  <si>
    <t>Payments made to various Governments in respect of undistributed surplus</t>
  </si>
  <si>
    <t>Payments made to various Governments in respect of previous year profits/Surplus</t>
    <phoneticPr fontId="16" type="noConversion"/>
  </si>
  <si>
    <t>Accrued surplus awaiting transfer (3 years prior)</t>
    <phoneticPr fontId="16" type="noConversion"/>
  </si>
  <si>
    <t>Accrued surplus awaiting transfer (2 years prior)</t>
    <phoneticPr fontId="16" type="noConversion"/>
  </si>
  <si>
    <t>Accrued surplus awaiting transfer (previous year)</t>
    <phoneticPr fontId="16" type="noConversion"/>
  </si>
  <si>
    <t>Balance (previous year)</t>
    <phoneticPr fontId="16" type="noConversion"/>
  </si>
  <si>
    <t>Surplus from 3 years prior</t>
    <phoneticPr fontId="16" type="noConversion"/>
  </si>
  <si>
    <t>Surplus from 2 years prior</t>
    <phoneticPr fontId="16" type="noConversion"/>
  </si>
  <si>
    <t>Surplus from the previous year</t>
    <phoneticPr fontId="16" type="noConversion"/>
  </si>
  <si>
    <t>Surplus for the current year</t>
    <phoneticPr fontId="16" type="noConversion"/>
  </si>
  <si>
    <t>Accrued interest on surplus from previous year held in Currency Fund</t>
    <phoneticPr fontId="16" type="noConversion"/>
  </si>
  <si>
    <t>Income Account/Working Expenses</t>
    <phoneticPr fontId="16" type="noConversion"/>
  </si>
  <si>
    <t>Expenses [left side in original]</t>
  </si>
  <si>
    <t>Freight</t>
    <phoneticPr fontId="16" type="noConversion"/>
  </si>
  <si>
    <t>Salaries</t>
    <phoneticPr fontId="16" type="noConversion"/>
  </si>
  <si>
    <t>Miscellaneous expenses</t>
    <phoneticPr fontId="16" type="noConversion"/>
  </si>
  <si>
    <t>Difference in exchange in funding local payments</t>
    <phoneticPr fontId="16" type="noConversion"/>
  </si>
  <si>
    <t>Face value of coin lost in transit</t>
    <phoneticPr fontId="16" type="noConversion"/>
  </si>
  <si>
    <t>Special expenditure</t>
    <phoneticPr fontId="16" type="noConversion"/>
  </si>
  <si>
    <t>Contributions towards the Employees Provident Fund</t>
    <phoneticPr fontId="16" type="noConversion"/>
  </si>
  <si>
    <t>Rewards for forgery cases</t>
    <phoneticPr fontId="16" type="noConversion"/>
  </si>
  <si>
    <t>Loss on annual revaluation of investments</t>
  </si>
  <si>
    <t>Balance carried forward</t>
    <phoneticPr fontId="16" type="noConversion"/>
  </si>
  <si>
    <t>Amount taken out in accordance with Currency Agreement 1960</t>
    <phoneticPr fontId="16" type="noConversion"/>
  </si>
  <si>
    <t>Income [right side in original]</t>
  </si>
  <si>
    <t>Recovery of coin lost in transit in previous year</t>
    <phoneticPr fontId="16" type="noConversion"/>
  </si>
  <si>
    <t>Differences in exchange in funding local payments</t>
    <phoneticPr fontId="16" type="noConversion"/>
  </si>
  <si>
    <t>Currency Fund, being the value of the Fund in excess of 110% of the face value of currency notes and coins in circulation</t>
    <phoneticPr fontId="16" type="noConversion"/>
  </si>
  <si>
    <t>Transferred from Currency Fund</t>
    <phoneticPr fontId="16" type="noConversion"/>
  </si>
  <si>
    <t>Amount withdrawn during the year</t>
    <phoneticPr fontId="16" type="noConversion"/>
  </si>
  <si>
    <t>Appreciation in the market value on investments</t>
    <phoneticPr fontId="16" type="noConversion"/>
  </si>
  <si>
    <t>Profit on sale of investments</t>
    <phoneticPr fontId="16" type="noConversion"/>
  </si>
  <si>
    <t>Interest on deposits</t>
    <phoneticPr fontId="16" type="noConversion"/>
  </si>
  <si>
    <t>Interest on investments</t>
    <phoneticPr fontId="16" type="noConversion"/>
  </si>
  <si>
    <t>Amount withdrawn (from Suspense Account)</t>
    <phoneticPr fontId="16" type="noConversion"/>
  </si>
  <si>
    <t>Amount due to Currency Fund</t>
    <phoneticPr fontId="16" type="noConversion"/>
  </si>
  <si>
    <t>GRAND TOTAL  CHECK (should be zero)</t>
  </si>
  <si>
    <t>Singapore Gazette</t>
  </si>
  <si>
    <t>Annual report data</t>
  </si>
  <si>
    <t>Brunei Government Gazette</t>
  </si>
  <si>
    <t>2216 (within 2 years), 2217-2222 (after 2 years)</t>
  </si>
  <si>
    <t>2542 (within 2 years), 2550 (after 2 years)</t>
  </si>
  <si>
    <t>B. Securities maturing within 2  years (1961-1963)</t>
  </si>
  <si>
    <t>C. Securities maturing after 2  years (1961-1963)</t>
  </si>
  <si>
    <t xml:space="preserve">Malayan dollars, at exchange 2s. 4d to the dollar </t>
  </si>
  <si>
    <t>Currency Notes in Circulation</t>
    <phoneticPr fontId="19" type="noConversion"/>
  </si>
  <si>
    <t>Coin in Circulation</t>
    <phoneticPr fontId="19" type="noConversion"/>
  </si>
  <si>
    <t>Average Amount of Currency Notes in Circulation during the previous month</t>
    <phoneticPr fontId="19" type="noConversion"/>
  </si>
  <si>
    <t>Average Amount of Coin in Circulation during the previous month</t>
    <phoneticPr fontId="19" type="noConversion"/>
  </si>
  <si>
    <t>Amounts are in Malayan dollars</t>
  </si>
  <si>
    <t>MISSING</t>
  </si>
  <si>
    <t>Semiannual statement of investments, 1947-1963</t>
  </si>
  <si>
    <t>Not yet found</t>
  </si>
  <si>
    <t>A. All securities (1947-1961)</t>
  </si>
  <si>
    <t>A. Currency Fund balance sheet</t>
  </si>
  <si>
    <t>B. Curency Surplus Fund balance sheet</t>
  </si>
  <si>
    <t>C. Speical Reserve Fund balance sheet</t>
  </si>
  <si>
    <t xml:space="preserve">   TOTAL</t>
  </si>
  <si>
    <t xml:space="preserve">  TOTAL</t>
  </si>
  <si>
    <t>Balance sheet "As at" date</t>
  </si>
  <si>
    <t>Balance sheets 2-year intervals</t>
  </si>
  <si>
    <t>Currency Fund, Currency Surplus Fund, and Special Reserve Fund every 2 years 1958-1964 where available</t>
  </si>
  <si>
    <t>Summary of receipts and payments for the half-year ended December 1962 only</t>
  </si>
  <si>
    <t>B. Specific date figure and average amount of notes in circulation</t>
  </si>
  <si>
    <t>Early quarterly note data</t>
  </si>
  <si>
    <t>Gross, active, and net note circulation, 1937-1938</t>
  </si>
  <si>
    <r>
      <t xml:space="preserve">Print date in </t>
    </r>
    <r>
      <rPr>
        <b/>
        <i/>
        <sz val="11"/>
        <color theme="1"/>
        <rFont val="Calibri"/>
        <family val="2"/>
        <scheme val="minor"/>
      </rPr>
      <t>Gazette</t>
    </r>
  </si>
  <si>
    <t>BALANCE SHEETS, 2-YEAR INTERVALS</t>
  </si>
  <si>
    <t>Note that both sterling and dollar values are listed</t>
  </si>
  <si>
    <t xml:space="preserve">    TOTAL (decimalized)</t>
  </si>
  <si>
    <t>Pounds sterling (decimalized)</t>
  </si>
  <si>
    <t>Data from the annual report of the Commissers of Currency; currently filled in 1947-1977, with some holes remaining</t>
  </si>
  <si>
    <t xml:space="preserve">Income statement for the Currency Fund showing expenditures and income, 1958 and 1960 only </t>
  </si>
  <si>
    <t>Annual report 1968, p. 11</t>
  </si>
  <si>
    <t>Annual report (single issue covering 1941-46)</t>
  </si>
  <si>
    <t>Semiannual data, 1946-68</t>
  </si>
  <si>
    <t>Includes the whole amount of both coins and notes in circulation (liabilities) as of the 6 months ended on the date, and the allocation of the 3 currency fund accounts (assets); June data are missing for some years</t>
  </si>
  <si>
    <t>Average amount of Currency Notes in Circulation on the date [i.e., previous month]</t>
  </si>
  <si>
    <t>Amount by which gross circulation exceeds net circulation</t>
  </si>
  <si>
    <t>Graphs</t>
  </si>
  <si>
    <t>Semiannual data no gaps</t>
  </si>
  <si>
    <t>Eliminates gaps from the above sheet, for use in graphs</t>
  </si>
  <si>
    <t>Change in foreign assets since previous available statement</t>
  </si>
  <si>
    <t>Change in currency since previous available statement</t>
  </si>
  <si>
    <t>Reserve pass-through ratio</t>
  </si>
  <si>
    <t>Assets/Liabilities (%)</t>
  </si>
  <si>
    <t>Malayan Currency Board annual report data</t>
  </si>
  <si>
    <t>Semiannual data, 1946-68--no gaps</t>
  </si>
  <si>
    <t xml:space="preserve">Whole amount of Currency Notes in Circulation on the date </t>
  </si>
  <si>
    <t xml:space="preserve">Average Amount of Currency Notes in Circulation in the previous month </t>
  </si>
  <si>
    <t>Government Gazette of the Federated Malay States and Each of the States of Perak, Selangor, Negri Sembilan and Pahang ("FMS Government Gazette")</t>
  </si>
  <si>
    <t>FMS Government Gazette</t>
  </si>
  <si>
    <t>Cover Page</t>
  </si>
  <si>
    <t>70B</t>
  </si>
  <si>
    <t xml:space="preserve">*The above figures exclude the pre-invasion note issues amounting to $238,804,963.95 which ceased to be legal tender with effect from 31st August 1948. Of this amount of $238,804,963.95, notes to the value of $222,844,631.59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</si>
  <si>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$225,054,726.59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</si>
  <si>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$225,518,295.59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</si>
  <si>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$226,389,515.49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</si>
  <si>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$227,105,509.49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</si>
  <si>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$227,146,642.49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</si>
  <si>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$227,312,382.95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</si>
  <si>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$227,373,947.49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</si>
  <si>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$227,476,882.49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</si>
  <si>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$227,596,747.49  have been withdrawn and destroyed by the Currency Commissioners. </t>
  </si>
  <si>
    <t>Average amount of coins in circulation in the previous month</t>
  </si>
  <si>
    <t>D. Coins, from annual reports (1954-1968) or Government Gazette (listed above in B.)</t>
  </si>
  <si>
    <t>His Majesty's Government Gazette</t>
  </si>
  <si>
    <t xml:space="preserve">Sterling Account (After Deducting Current Liabilities) </t>
  </si>
  <si>
    <t xml:space="preserve">Sterling Securities Maturing Withing 2 Years (Appendix A) </t>
  </si>
  <si>
    <t xml:space="preserve">    Currency Fund Investment Portion at market value ("Sterling Securities Maturing after Two Years" in 1966)</t>
  </si>
  <si>
    <t>2561 (within 2 years), 2562 (after 2 years)</t>
  </si>
  <si>
    <t>2665 (within 2 years), 2666 (after 2 years)</t>
  </si>
  <si>
    <t xml:space="preserve">Amount in dollars on "As at" date </t>
  </si>
  <si>
    <t>Corresponding value in sterling (decimalized)</t>
  </si>
  <si>
    <t xml:space="preserve">Net Adjustment in Investmnet Adjustment Account </t>
  </si>
  <si>
    <t>Less: Depreciation of Fixed Asset</t>
  </si>
  <si>
    <t>Cost of Metal for Minting of Coin</t>
  </si>
  <si>
    <t>Decrease in the Bullion Value of Coin in Stock</t>
  </si>
  <si>
    <t>Add: Annual Appropriation of 1% from income Account</t>
  </si>
  <si>
    <t>Nominal Value of Investments (decimalized)</t>
  </si>
  <si>
    <t xml:space="preserve">  Discount on Treasury Bills</t>
  </si>
  <si>
    <t>Currency Fund being the value of the Fund in excess of 110% of the face value of currency notes and coins in circulation</t>
  </si>
  <si>
    <t>2238-2239</t>
  </si>
  <si>
    <t>Increase in the Bullion Value of Coin Stock</t>
  </si>
  <si>
    <t>Loss on sale of Silver Coins</t>
  </si>
  <si>
    <t>Less: Transfer to Income Account being the value of the Fund in excess of 110% of the face value of currency notes and coin in circulation</t>
  </si>
  <si>
    <t>876, Cover Page</t>
  </si>
  <si>
    <t>His Majesty's Gov. Gazette</t>
  </si>
  <si>
    <t>Federal Government Gazette</t>
  </si>
  <si>
    <t>Straits Settlement Government Gazette</t>
  </si>
  <si>
    <t>Currency Fund Liquid Portion on the date</t>
  </si>
  <si>
    <t xml:space="preserve">   Currency Guarantee Fund Investment Portion valued at latest known market price</t>
  </si>
  <si>
    <t xml:space="preserve">   Cash balance of Currency Commissioner's Income Account on the date </t>
  </si>
  <si>
    <t xml:space="preserve">Total Currency Guarantee Fund </t>
  </si>
  <si>
    <t>Silver (Legal Tender) Face Value</t>
  </si>
  <si>
    <t>Held by Colonial Government on Deposit</t>
  </si>
  <si>
    <t>Sterling (held in London)</t>
  </si>
  <si>
    <t>Investment Portion</t>
  </si>
  <si>
    <t>Currency Guarantee Fund "Investment Portion"</t>
  </si>
  <si>
    <t xml:space="preserve">   Value of Stock </t>
  </si>
  <si>
    <t>unclear photo</t>
  </si>
  <si>
    <t xml:space="preserve">*The above figures exclude the pre-invasion note issues amounting to $238,804,963.95 which ceased to be legal tender with effect from 31st August 1948. Of this amount of $238,804,963.95, notes to the value of $227,235,977.49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</si>
  <si>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$227,656,077.49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</si>
  <si>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$227,698,087.49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</si>
  <si>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$227,797,893.49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</si>
  <si>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$227,825,393.49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</si>
  <si>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$227,853,288.49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</si>
  <si>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$227,898,156.49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</si>
  <si>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$227,921,891.74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</si>
  <si>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$227,989,627.79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</si>
  <si>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$228,002,377.79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</si>
  <si>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$228,029,497.79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</si>
  <si>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$228,050,532.59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</si>
  <si>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$228,357,973.59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</si>
  <si>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$228,366,998.59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</si>
  <si>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$228,380,143.59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</si>
  <si>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$228,389,003.59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</si>
  <si>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$228,077,704.59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</si>
  <si>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$228,105,314.59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</si>
  <si>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$228,230,884.59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</si>
  <si>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$228,269,033.59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</si>
  <si>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$228,286,413.59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</si>
  <si>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$228,298,258.59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</si>
  <si>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$228,316,123.59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</si>
  <si>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$228,328,533.59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</si>
  <si>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$228,434,062.59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</si>
  <si>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$228,443,267.59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</si>
  <si>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$228,451,767.59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</si>
  <si>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$228,468,429.69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</si>
  <si>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$228,478,695.69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</si>
  <si>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$228,487,638.69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</si>
  <si>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$228,537,751.19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</si>
  <si>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$228,548,540.19  have been withdrawn and destroyed by the Currency Commissioners. </t>
  </si>
  <si>
    <t xml:space="preserve">*The above figures exclude the pre-invasion note issues amounting to $238,804,963.95 which ceased to be legal tender with effect from 31st August 1948. Of this amount of $238,804,963.95, notes to the value of $228,556,930.19  have been withdrawn and destroyed by the Currency Commissioners. </t>
  </si>
  <si>
    <t>Annual Report</t>
  </si>
  <si>
    <t>Nick and copper coins (Liquid Portion)</t>
  </si>
  <si>
    <t>Nickel and copper coins in circulation</t>
  </si>
  <si>
    <t>New issues since Liberation ("Reoccupation Issues" in Dec 1947)</t>
  </si>
  <si>
    <t>This figure represents the total nominal circulation as at 15th February 1942. It is impossible to estimate what proportion of this amount has been lost or destroyed in the hands of the public or exported since that date.</t>
  </si>
  <si>
    <t>Mayalan Union Government Gazette</t>
  </si>
  <si>
    <t>Pre-invasion issues circulation as on 15th Febrary 1942</t>
  </si>
  <si>
    <t>Add: Issues made by the Crown Agents for Colonies during the period of Japanese occupation in anticipation of the liberation</t>
  </si>
  <si>
    <t>Add: Local issues made prior to the capitulation and not previously taken into account</t>
  </si>
  <si>
    <t>Less: Notes presented for redemption by evacuees from Malaya and destroyed</t>
  </si>
  <si>
    <t>Less: Notes detroyed by Currency Commissioners and withdrawn from circulation between September 1945 and the date</t>
  </si>
  <si>
    <t>Average Amount of Currency in Circulation "During the Month of"</t>
  </si>
  <si>
    <t>Issues made since Liberation ("Re-occupation issues")</t>
  </si>
  <si>
    <t xml:space="preserve">*The above figures exclude the pre-invasion note issues amounting to $238,804,963.95 which ceased to be legal tender with effect from 31st August 1948. Of this amount of $238,804,963.95, notes to the value of $226,747,512.49  have been withdrawn and destroyed by the Currency Commissioners. </t>
  </si>
  <si>
    <t>Supplement to Federation of Malaya Government Gazette</t>
  </si>
  <si>
    <t>Statutory Reserve of 10%</t>
  </si>
  <si>
    <t>Special Reserve</t>
  </si>
  <si>
    <t>Cost of services rendered by Federated Malay States government</t>
  </si>
  <si>
    <t>Balance (current year)</t>
  </si>
  <si>
    <t>Investment at market value</t>
  </si>
  <si>
    <t>Dividends on investments</t>
  </si>
  <si>
    <t>Appreciation in market value of investments</t>
  </si>
  <si>
    <t>Accrued surplus awaiting transfer (current year)</t>
  </si>
  <si>
    <t>Loss on melting or reminting</t>
  </si>
  <si>
    <t>Expenses on minting or reminting</t>
  </si>
  <si>
    <t>Cost of services rendered by Straits Settlements government</t>
  </si>
  <si>
    <t>Commission on redemption of Straits Settlements currency notes</t>
  </si>
  <si>
    <t>Silver and copper coins abandoned in vaults and presumed put into circulation by the Japanese</t>
  </si>
  <si>
    <t>Notes abandoned in vaults at Penang and presumed put into circulation by the Japanese</t>
  </si>
  <si>
    <t>Profit on redemption of currency notes</t>
  </si>
  <si>
    <t>Nickel and copper coins (Coins in Circulation)</t>
  </si>
  <si>
    <t xml:space="preserve">Loss on sale of silver coins </t>
  </si>
  <si>
    <t>Loss on redemption of coins</t>
  </si>
  <si>
    <t>Accrued surplus awaiting transfer (4 years prior)</t>
  </si>
  <si>
    <t>Profit on minting or reminting</t>
  </si>
  <si>
    <t>Notes lost in transit</t>
  </si>
  <si>
    <t>partial data only</t>
  </si>
  <si>
    <t>Special Reserve Fund (starts 1961)</t>
  </si>
  <si>
    <t>I thank my fellow students for helping to collect the other government gazettes, which I then digitized</t>
  </si>
  <si>
    <t>Most of the annual report data and Brunei Gazette data were collected and digitized by Nicholas Kruse</t>
  </si>
  <si>
    <t>Malayan Currency Board: Monthly data, 1946-end (includes some quarterly data)</t>
  </si>
  <si>
    <t/>
  </si>
  <si>
    <t>Monthly data</t>
  </si>
  <si>
    <t xml:space="preserve">Variety of monthly data on note and coin issuance, plus some quarterly data on gross, active, and net note circulation </t>
  </si>
  <si>
    <t xml:space="preserve">First Format of Statement (1938-1941 or 1942) </t>
  </si>
  <si>
    <t>Second format of statement (1946-1953)</t>
  </si>
  <si>
    <t>Third format of statement (1954-1967)</t>
  </si>
  <si>
    <t>Third format of statement (1947-1948)</t>
  </si>
  <si>
    <t>World War II gap starts; annual data only</t>
  </si>
  <si>
    <t>World War II gap ends</t>
  </si>
  <si>
    <t>C. Gross, net, and active note circulation (quarterly; no monthly data available)</t>
  </si>
  <si>
    <t xml:space="preserve">*The above figures exclude the pre-invasion note issues amounting to $238,804,963.95, which ceased to be legal tender with effect from 31 August 1948. Of this amount, notes to the value of $228,328,533.59 were withdrawn and destroyed by the Currency Commissioners. </t>
  </si>
  <si>
    <t>Details of Liquid Portion Currency Guarantee Fund (1938 only)</t>
  </si>
  <si>
    <t>Second format of statement (1947 only)</t>
  </si>
  <si>
    <t>no data</t>
  </si>
  <si>
    <t>Annual and Higher-Frequency Data</t>
  </si>
  <si>
    <t>Steel cabinet</t>
  </si>
  <si>
    <t>Installation of alarm bell</t>
  </si>
  <si>
    <t>Alterations to office and vault</t>
  </si>
  <si>
    <t>Transfer of assets over 100% / Amount taken out of Surplus in the Income account</t>
  </si>
  <si>
    <t>Loss on sale of investments</t>
  </si>
  <si>
    <t>Profit on sale of investments</t>
  </si>
  <si>
    <t>Reserve for difference between cost price and market value of intestments written off</t>
  </si>
  <si>
    <t>Appreciation or depreciation (-) in the bullion value of coins</t>
  </si>
  <si>
    <t>Rough estimate of other liabilities for years with only partial data</t>
  </si>
  <si>
    <t>Red indicates estimates</t>
  </si>
  <si>
    <t>Surplus trandferrable to All-Malaya (Currency Surplus) Fund</t>
  </si>
  <si>
    <t>Undistributed surplus in respect of the previous year(s)</t>
  </si>
  <si>
    <t>Appreciation or depreciation (-)in the market value of investments</t>
  </si>
  <si>
    <t>Annual appropriation of 1% from Income Account</t>
  </si>
  <si>
    <t>Balance in hand</t>
  </si>
  <si>
    <t>Rough estimate of total assets for years with only partial data</t>
  </si>
  <si>
    <t>Amounts are in Malayan dollars at end of calendar year</t>
  </si>
  <si>
    <t>Surplus in Currency Fund Income Account</t>
  </si>
  <si>
    <t>19 January 1940, p. 162</t>
  </si>
  <si>
    <t>18 July 1941, p. 1423</t>
  </si>
  <si>
    <t>21 February 1971, pp.  26-30</t>
  </si>
  <si>
    <t>4 March 1972, pp.  99-105</t>
  </si>
  <si>
    <t>14 Mary 1977, pp. 311-317</t>
  </si>
  <si>
    <t>23 December 1978, pp.  1151-1153</t>
  </si>
  <si>
    <t>27  September 1975,  pp.  461-469</t>
  </si>
  <si>
    <t>2 June 1972, pp. 221-227</t>
  </si>
  <si>
    <t>Silver dollar and 50 cent pieces in circulation (900 fine)</t>
  </si>
  <si>
    <t>Silver dollar and 50 cent pieces in circulation (500 fine)</t>
  </si>
  <si>
    <t>Subsidiary silver coins in circulation (800 fine)</t>
  </si>
  <si>
    <t>Subsidiary silver coins in circulation (750 fine)</t>
  </si>
  <si>
    <t>Subsidiary silver coins in circulation (600 fine)</t>
  </si>
  <si>
    <t>Subsidiary silver coins in circulation (500 fine)</t>
  </si>
  <si>
    <t>Subsidiary silver coins in circulation (400 fine)</t>
  </si>
  <si>
    <t>Notes in circulation</t>
  </si>
  <si>
    <t>Nickel coins in circulation</t>
  </si>
  <si>
    <t>Copper and bronze coins in circulation</t>
  </si>
  <si>
    <t>All-Malaya Currency Surplus Fund (3 year prior surplus)</t>
  </si>
  <si>
    <t>All-Malaya Currency Surplus Fund (current year surplus)</t>
  </si>
  <si>
    <t>Amount due to colonial government</t>
  </si>
  <si>
    <t>Excess of assets over liabilities for balance previous year</t>
  </si>
  <si>
    <t>Excess of assets over liabilities (current year)</t>
  </si>
  <si>
    <t>Expenses on sale of obsolete and damaged coins</t>
  </si>
  <si>
    <t>Nickel and copper written off</t>
  </si>
  <si>
    <t>Transfer to income Account, being the value of the Fund in excess of 110% of the face value of currency notes and coin in circulation</t>
  </si>
  <si>
    <t>Net adjustment in the Investment Adjustment Account</t>
  </si>
  <si>
    <t>Currency notes previously lost in transit and recovered</t>
  </si>
  <si>
    <t>Amount taken out of surplus in the Income Account</t>
  </si>
  <si>
    <t>Net profit on sale of house</t>
  </si>
  <si>
    <t>Net proceeds of sale of obsolete and damaged coins</t>
  </si>
  <si>
    <t>Balance due to Colony in respect of taking over of subsidiary coins</t>
  </si>
  <si>
    <t>Investment portion: US dollar bonds</t>
  </si>
  <si>
    <t>Investment Portion: Deutschemark bonds</t>
  </si>
  <si>
    <t>Crown Agents: Balance in hand (Liquid Portion, charges Currency Account)</t>
  </si>
  <si>
    <t>Crown Agents: Balance in hand (investment portion)</t>
  </si>
  <si>
    <t>Fixed deposits</t>
  </si>
  <si>
    <t>Silver in the vault (900 fine) (during World War II, only includes amounts in London)</t>
  </si>
  <si>
    <t>Silver in the vault (500 fine) (during World War II, only includes amounts in London)</t>
  </si>
  <si>
    <t>Silver in the vault (800 fine) (during World War II, only includes amounts in London)</t>
  </si>
  <si>
    <t>Silver in the vault (750 fine) (during World War II, only includes amounts in London)</t>
  </si>
  <si>
    <t>Silver in the vault (600 fine) (during World War II, only includes amounts in London)</t>
  </si>
  <si>
    <t>Silver in the vault (400 fine) (during World War II, only includes amounts in London)</t>
  </si>
  <si>
    <t>Nickel in the vault (during World War II, only includes amounts in London)</t>
  </si>
  <si>
    <t>Copper in the vault (during World War II, only includes amounts in London)</t>
  </si>
  <si>
    <t>Less difference between market price of silver and price payable</t>
  </si>
  <si>
    <t>Cash at bank, Singapore</t>
  </si>
  <si>
    <t>Sundry debtors</t>
  </si>
  <si>
    <t>Unsorted coin--face value</t>
  </si>
  <si>
    <t>Silver in Transit Account</t>
  </si>
  <si>
    <t>Sterling securities</t>
  </si>
  <si>
    <t>Sterling securities (maturing within two years) (short-dated investments)</t>
  </si>
  <si>
    <t>Sterling securities (maturing after two years)</t>
  </si>
  <si>
    <t>Dollars and 50 cent pieces in circulation (900 fine)</t>
  </si>
  <si>
    <t>Dollars and 50 cent pieces in circulation (500 fine)</t>
  </si>
  <si>
    <t>Copper coins in circulation</t>
  </si>
  <si>
    <t>Depreciation of fixed asset [house for Assistant Cashier, Penang]</t>
  </si>
  <si>
    <t>Fixed asset: house for Assistant Cashier, Penang</t>
  </si>
  <si>
    <t xml:space="preserve">Currency Fund sterling short-term investments </t>
  </si>
  <si>
    <t>[British] Treasury Bills</t>
  </si>
  <si>
    <t>Crown Agent's Suspense Account: amount pending investment</t>
  </si>
  <si>
    <t>Interest on deposits</t>
  </si>
  <si>
    <t>Profits on demonization of pre-invasion notes transferred from Currency Fund</t>
  </si>
  <si>
    <t>Cash balance in Crown Agents account at Bank of England</t>
  </si>
  <si>
    <t>Sterling Account, London</t>
  </si>
  <si>
    <t>Amount withdrawn</t>
  </si>
  <si>
    <t>Northern Rhodesia 3% stock [government bond]</t>
  </si>
  <si>
    <t>Exchequer 5% stock [British government bond]</t>
  </si>
  <si>
    <t>Cost of printing notes</t>
  </si>
  <si>
    <t>Coin minting charges</t>
  </si>
  <si>
    <t>Inspection charges</t>
  </si>
  <si>
    <t>Insurance premia</t>
  </si>
  <si>
    <t>Carriage and escort</t>
  </si>
  <si>
    <t>Cost of boxes</t>
  </si>
  <si>
    <t>Allowances, pensions and gratuities</t>
  </si>
  <si>
    <t>Cost of services rendered by governments and banks</t>
  </si>
  <si>
    <t>Traveling and subsistence allowance</t>
  </si>
  <si>
    <t>Postage and telegrams</t>
  </si>
  <si>
    <t>Advances for purchase of vehicles</t>
  </si>
  <si>
    <t>Audit fees</t>
  </si>
  <si>
    <t>Stationery and printing</t>
  </si>
  <si>
    <t>Telephones and trunk calls</t>
  </si>
  <si>
    <t>Loans for purchase of houses</t>
  </si>
  <si>
    <t>Repairs, additions and maintenance</t>
  </si>
  <si>
    <t>Overtime allowances</t>
  </si>
  <si>
    <t>Personal allowances</t>
  </si>
  <si>
    <t>Expenses on investigations on counterfeits</t>
  </si>
  <si>
    <t>Teacher's allowance: national language class</t>
  </si>
  <si>
    <t>Currency Fund, being annual appropriation of 1%</t>
  </si>
  <si>
    <t>Interest on short-dated investments of Liquid Portion</t>
  </si>
  <si>
    <t>Interest on investments</t>
  </si>
  <si>
    <t>Interest on bank and other deposits</t>
  </si>
  <si>
    <t>Profit on minting</t>
  </si>
  <si>
    <t>Repayments of loans and advances (including interest)</t>
  </si>
  <si>
    <t>Miscellaneous receipts</t>
  </si>
  <si>
    <t xml:space="preserve">Recovery of previous year's Police Guard charges </t>
  </si>
  <si>
    <t>Transfer of accumulated profits from Excess of Assets over Liabilities Account</t>
  </si>
  <si>
    <t>Bank of England charges and/or Crown Agents Commission</t>
  </si>
  <si>
    <t>Cost of police guards</t>
  </si>
  <si>
    <t>Interest on local account and deposit interest received</t>
  </si>
  <si>
    <t>Dividends and interest on investments</t>
  </si>
  <si>
    <t>Rent of vaults and office space</t>
  </si>
  <si>
    <t>Rent allowance (rent on government quarters)</t>
  </si>
  <si>
    <t>Cost of services rendered by Colony of Singapore and Malayan Union (rent, salaries of seconded officers, etc.)</t>
  </si>
  <si>
    <t>Profit on telegraphic remittances (telegraphic transfer, T.T. London)</t>
  </si>
  <si>
    <t>Amount distributed to participating Governments</t>
  </si>
  <si>
    <t>http://krieger.jhu.edu/iae/economics/index.html</t>
  </si>
  <si>
    <t>Data for quarterly chart on Graphs page</t>
  </si>
  <si>
    <t>Acknowledgments</t>
  </si>
  <si>
    <t>Copyright notice</t>
  </si>
  <si>
    <t>Newly digitized data copyright 2016 by Josephine George. Data may be reproduced provided that proper attibution to the source is given and no fee is charged.</t>
  </si>
  <si>
    <t>*This figure represents the total nominal circulation as at 15th February 1942. It is impossible to estimate what proportion of this amount has been lost or destroyed in the hands of the public or exported since that date. It includes also an amount of approximately $7.75 million for which new notes have been issued in exchange and which are now awaiting destruction.</t>
  </si>
  <si>
    <t>*This figure represents the total nominal circulation as at 15th February 1942. It is impossible to estimate what proportion of this amount has been lost or destroyed in the hands of the public or exported since that date. It includes also an amount of approximately $5.75 million for which new notes have been issued in exchange and which are now awaiting destruction.</t>
  </si>
  <si>
    <t>*This figure represents the total nominal circulation as at 15th February 1942. It is impossible to estimate what proportion of this amount has been lost or destroyed in the hands of the public or exported since that date. It includes also an amount of approximately $4 million for which new notes have been issued in exchange and which are now awaiting destruction.</t>
  </si>
  <si>
    <t>*This figure represents the total nominal circulation as at 15th February 1942. It is impossible to estimate what proportion of this amount has been lost or destroyed in the hands of the public or exported since that date. It includes also an amount of approximately $3.5 million for which new notes have been issued in exchange and which are now awaiting destruction.</t>
  </si>
  <si>
    <t xml:space="preserve">*This figure represents the total nominal circulation as at 15th February 1942. It is impossible to estimate what proportion of this amount has been lost or destroyed in the hands of the public or exported since that date. It includes also an amount of approximately $2.5 million for which new notes have been issued in exchange and which are now awaiting </t>
  </si>
  <si>
    <t>*This figure represents the total nominal circulation as at 15th February 1942. It is impossible to estimate what proportion of this amount has been lost or destroyed in the hands of the public or exported since that date. It includes also an amount of approximately $1.75 million for which new notes have been issued in exchange and which are now awaiting destruction</t>
  </si>
  <si>
    <t xml:space="preserve">*This figure represents the total nominal circulation as at 15th February 1942. It is impossible to estimate what proportion of this amount has been lost or destroyed in the hands of the public or exported since that date. It includes also an amount of approximately $1.75 million for which new notes have been issued in exchange and which are now awaiting </t>
  </si>
  <si>
    <t>*This figure represents the total nominal circulation as at 15th February 1942. It is impossible to estimate what proportion of this amount has been lost or destroyed in the hands of the public or exported since that date. It includes also an amount of approximately $1.25 million for which new notes have been issued in exchange and which are now awaiting destruction.</t>
  </si>
  <si>
    <t>*This figure represents the total nominal circulation as at 15th February 1942. It is impossible to estimate what proportion of this amount has been lost or destroyed in the hands of the public or exported since that date.</t>
  </si>
  <si>
    <t>Sundry creditors</t>
  </si>
  <si>
    <t>Accompanying paper, "The Malayan Currency Board, 1938-1967, " available at</t>
  </si>
  <si>
    <t xml:space="preserve">The Malayan Currency Board, 1938-1967 </t>
  </si>
  <si>
    <t>Liabilities/Assets</t>
  </si>
  <si>
    <t>Assets/Liabilities</t>
  </si>
  <si>
    <t xml:space="preserve">Receipts &amp; Payments </t>
  </si>
  <si>
    <t>Total Liabilities (calculated)</t>
  </si>
  <si>
    <t>Memo item: Deposits: --The amount against Treasury Bills</t>
  </si>
  <si>
    <t xml:space="preserve">    Cash balance of Currency Commissioners' Income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</si>
</sst>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_-;\-* #,##0.00_-;_-* &quot;-&quot;??_-;_-@_-"/>
    <numFmt numFmtId="165" formatCode="_-* #,##0_-;\-* #,##0_-;_-* &quot;-&quot;??_-;_-@_-"/>
    <numFmt numFmtId="166" formatCode="[$-409]d\-mmm\-yy;@"/>
    <numFmt numFmtId="167" formatCode="[$-409]mmm\-yy;@"/>
    <numFmt numFmtId="168" formatCode="_(* #,##0_);_(* \(#,##0\);_(* &quot;-&quot;??_);_(@_)"/>
    <numFmt numFmtId="169" formatCode="#,##0.0000"/>
    <numFmt numFmtId="170" formatCode="#,##0.000"/>
    <numFmt numFmtId="171" formatCode="0.000%"/>
  </numFmts>
  <fonts count="5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u val="singleAccounting"/>
      <sz val="12"/>
      <color theme="1"/>
      <name val="Calibri"/>
      <family val="2"/>
      <scheme val="minor"/>
    </font>
    <font>
      <i/>
      <sz val="12"/>
      <color theme="1"/>
      <name val="Calibri"/>
      <family val="2"/>
      <scheme val="minor"/>
    </font>
    <font>
      <u/>
      <sz val="12"/>
      <color theme="1"/>
      <name val="Calibri"/>
      <family val="2"/>
      <scheme val="minor"/>
    </font>
    <font>
      <b/>
      <sz val="10"/>
      <color theme="1"/>
      <name val="Calibri"/>
      <family val="2"/>
      <scheme val="minor"/>
    </font>
    <font>
      <b/>
      <u/>
      <sz val="12"/>
      <color theme="1"/>
      <name val="Calibri"/>
      <family val="2"/>
      <scheme val="minor"/>
    </font>
    <font>
      <b/>
      <sz val="10"/>
      <color rgb="FF000000"/>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4"/>
      <color theme="1"/>
      <name val="Calibri"/>
      <family val="2"/>
      <scheme val="minor"/>
    </font>
    <font>
      <b/>
      <sz val="22"/>
      <color theme="1"/>
      <name val="Calibri"/>
      <family val="2"/>
      <scheme val="minor"/>
    </font>
    <font>
      <sz val="14"/>
      <color theme="1"/>
      <name val="Calibri"/>
      <family val="2"/>
      <scheme val="minor"/>
    </font>
    <font>
      <sz val="10"/>
      <color indexed="8"/>
      <name val="Arial"/>
      <family val="2"/>
      <charset val="204"/>
    </font>
    <font>
      <sz val="11"/>
      <color rgb="FFFF0000"/>
      <name val="Calibri"/>
      <family val="2"/>
      <scheme val="minor"/>
    </font>
    <font>
      <sz val="11"/>
      <color rgb="FF000000"/>
      <name val="Calibri"/>
      <family val="2"/>
      <scheme val="minor"/>
    </font>
    <font>
      <u val="singleAccounting"/>
      <sz val="11"/>
      <color theme="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i/>
      <sz val="11"/>
      <color rgb="FF000000"/>
      <name val="Calibri"/>
      <family val="2"/>
      <scheme val="minor"/>
    </font>
    <font>
      <i/>
      <sz val="11"/>
      <color theme="1"/>
      <name val="Calibri"/>
      <family val="2"/>
      <scheme val="minor"/>
    </font>
    <font>
      <b/>
      <u/>
      <sz val="11"/>
      <color rgb="FF000000"/>
      <name val="Calibri"/>
      <family val="2"/>
      <scheme val="minor"/>
    </font>
    <font>
      <u/>
      <sz val="11"/>
      <color rgb="FF000000"/>
      <name val="Calibri"/>
      <family val="2"/>
      <scheme val="minor"/>
    </font>
    <font>
      <u val="singleAccounting"/>
      <sz val="11"/>
      <color rgb="FF000000"/>
      <name val="Calibri"/>
      <family val="2"/>
      <scheme val="minor"/>
    </font>
    <font>
      <b/>
      <u/>
      <sz val="11"/>
      <color theme="1"/>
      <name val="Calibri"/>
      <family val="2"/>
      <scheme val="minor"/>
    </font>
    <font>
      <sz val="11"/>
      <name val="Calibri"/>
      <family val="2"/>
      <scheme val="minor"/>
    </font>
    <font>
      <i/>
      <sz val="11"/>
      <color rgb="FFFF0000"/>
      <name val="Calibri"/>
      <family val="2"/>
      <scheme val="minor"/>
    </font>
    <font>
      <i/>
      <sz val="11"/>
      <name val="Calibri"/>
      <family val="2"/>
      <scheme val="minor"/>
    </font>
    <font>
      <b/>
      <sz val="11"/>
      <name val="Calibri"/>
      <family val="2"/>
      <scheme val="minor"/>
    </font>
    <font>
      <b/>
      <sz val="14"/>
      <color indexed="8"/>
      <name val="Calibri"/>
      <family val="2"/>
      <scheme val="minor"/>
    </font>
    <font>
      <b/>
      <i/>
      <sz val="11"/>
      <color theme="1"/>
      <name val="Calibri"/>
      <family val="2"/>
      <scheme val="minor"/>
    </font>
    <font>
      <u/>
      <sz val="11"/>
      <color theme="1"/>
      <name val="Calibri"/>
      <family val="2"/>
      <scheme val="minor"/>
    </font>
    <font>
      <b/>
      <u val="singleAccounting"/>
      <sz val="11"/>
      <color theme="1"/>
      <name val="Calibri"/>
      <family val="2"/>
      <scheme val="minor"/>
    </font>
    <font>
      <b/>
      <u val="singleAccounting"/>
      <sz val="11"/>
      <color rgb="FF000000"/>
      <name val="Calibri"/>
      <family val="2"/>
      <scheme val="minor"/>
    </font>
    <font>
      <b/>
      <sz val="14"/>
      <color rgb="FF000000"/>
      <name val="Calibri"/>
      <family val="2"/>
      <scheme val="minor"/>
    </font>
    <font>
      <b/>
      <i/>
      <sz val="12"/>
      <color theme="1"/>
      <name val="Calibri"/>
      <scheme val="minor"/>
    </font>
    <font>
      <u/>
      <sz val="11"/>
      <color rgb="FFFF0000"/>
      <name val="Calibri"/>
      <scheme val="minor"/>
    </font>
    <font>
      <u/>
      <sz val="11"/>
      <name val="Calibri"/>
      <scheme val="minor"/>
    </font>
    <font>
      <sz val="11"/>
      <color theme="7"/>
      <name val="Calibri"/>
      <scheme val="minor"/>
    </font>
    <font>
      <u val="singleAccounting"/>
      <sz val="11"/>
      <name val="Calibri"/>
      <scheme val="minor"/>
    </font>
    <font>
      <b/>
      <u/>
      <sz val="11"/>
      <name val="Calibri"/>
      <scheme val="minor"/>
    </font>
    <font>
      <b/>
      <u val="singleAccounting"/>
      <sz val="11"/>
      <name val="Calibri"/>
      <scheme val="minor"/>
    </font>
    <font>
      <b/>
      <sz val="11"/>
      <color rgb="FFFF0000"/>
      <name val="Calibri"/>
      <family val="2"/>
      <scheme val="minor"/>
    </font>
  </fonts>
  <fills count="26">
    <fill>
      <patternFill patternType="none"/>
    </fill>
    <fill>
      <patternFill patternType="gray125"/>
    </fill>
    <fill>
      <patternFill patternType="solid">
        <fgColor rgb="FFE6B8B7"/>
        <bgColor rgb="FF000000"/>
      </patternFill>
    </fill>
    <fill>
      <patternFill patternType="solid">
        <fgColor rgb="FF95B3D7"/>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46"/>
        <bgColor indexed="64"/>
      </patternFill>
    </fill>
    <fill>
      <patternFill patternType="solid">
        <fgColor indexed="19"/>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DA9694"/>
        <bgColor rgb="FF000000"/>
      </patternFill>
    </fill>
    <fill>
      <patternFill patternType="solid">
        <fgColor rgb="FF92D050"/>
        <bgColor rgb="FF000000"/>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D9D9D9"/>
        <bgColor rgb="FF000000"/>
      </patternFill>
    </fill>
    <fill>
      <patternFill patternType="solid">
        <fgColor theme="3" tint="0.79998168889431442"/>
        <bgColor indexed="64"/>
      </patternFill>
    </fill>
  </fills>
  <borders count="9">
    <border>
      <left/>
      <right/>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s>
  <cellStyleXfs count="1056">
    <xf numFmtId="0" fontId="0" fillId="0" borderId="0"/>
    <xf numFmtId="16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6" fillId="0" borderId="0"/>
    <xf numFmtId="43" fontId="26"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520">
    <xf numFmtId="0" fontId="0" fillId="0" borderId="0" xfId="0"/>
    <xf numFmtId="164" fontId="0" fillId="0" borderId="0" xfId="1" applyFont="1"/>
    <xf numFmtId="0" fontId="11" fillId="0" borderId="0" xfId="0" applyFont="1"/>
    <xf numFmtId="0" fontId="0" fillId="0" borderId="0" xfId="0" applyBorder="1"/>
    <xf numFmtId="165" fontId="0" fillId="0" borderId="0" xfId="1" applyNumberFormat="1" applyFont="1" applyBorder="1"/>
    <xf numFmtId="0" fontId="0" fillId="0" borderId="2" xfId="0" applyBorder="1"/>
    <xf numFmtId="0" fontId="11" fillId="0" borderId="2" xfId="0" applyFont="1" applyBorder="1"/>
    <xf numFmtId="164" fontId="0" fillId="0" borderId="0" xfId="1" applyFont="1" applyFill="1" applyBorder="1"/>
    <xf numFmtId="15" fontId="11" fillId="0" borderId="0" xfId="0" applyNumberFormat="1" applyFont="1"/>
    <xf numFmtId="15" fontId="15" fillId="0" borderId="1" xfId="0" applyNumberFormat="1" applyFont="1" applyBorder="1"/>
    <xf numFmtId="164" fontId="0" fillId="0" borderId="0" xfId="1" applyFont="1" applyBorder="1"/>
    <xf numFmtId="15" fontId="11" fillId="0" borderId="0" xfId="0" applyNumberFormat="1" applyFont="1" applyBorder="1"/>
    <xf numFmtId="0" fontId="11" fillId="0" borderId="2" xfId="0" applyFont="1" applyFill="1" applyBorder="1"/>
    <xf numFmtId="0" fontId="11" fillId="0" borderId="5" xfId="0" applyFont="1" applyBorder="1"/>
    <xf numFmtId="0" fontId="15" fillId="0" borderId="0" xfId="0" applyFont="1"/>
    <xf numFmtId="0" fontId="15" fillId="0" borderId="2" xfId="0" applyFont="1" applyBorder="1"/>
    <xf numFmtId="0" fontId="15" fillId="0" borderId="0" xfId="0" applyFont="1" applyBorder="1"/>
    <xf numFmtId="38" fontId="0" fillId="0" borderId="0" xfId="1" applyNumberFormat="1" applyFont="1"/>
    <xf numFmtId="0" fontId="11" fillId="5" borderId="2" xfId="0" applyFont="1" applyFill="1" applyBorder="1"/>
    <xf numFmtId="15" fontId="0" fillId="5" borderId="0" xfId="0" applyNumberFormat="1" applyFont="1" applyFill="1" applyBorder="1"/>
    <xf numFmtId="0" fontId="15" fillId="5" borderId="3" xfId="0" applyFont="1" applyFill="1" applyBorder="1"/>
    <xf numFmtId="38" fontId="0" fillId="5" borderId="1" xfId="1" applyNumberFormat="1" applyFont="1" applyFill="1" applyBorder="1"/>
    <xf numFmtId="0" fontId="0" fillId="5" borderId="2" xfId="0" applyFont="1" applyFill="1" applyBorder="1"/>
    <xf numFmtId="15" fontId="11" fillId="5" borderId="0" xfId="0" applyNumberFormat="1" applyFont="1" applyFill="1" applyBorder="1"/>
    <xf numFmtId="164" fontId="0" fillId="0" borderId="0" xfId="1" applyNumberFormat="1" applyFont="1"/>
    <xf numFmtId="164" fontId="16" fillId="0" borderId="0" xfId="1" applyNumberFormat="1" applyFont="1"/>
    <xf numFmtId="164" fontId="18" fillId="0" borderId="0" xfId="1" applyNumberFormat="1" applyFont="1"/>
    <xf numFmtId="0" fontId="0" fillId="0" borderId="0" xfId="0" applyFont="1"/>
    <xf numFmtId="0" fontId="11" fillId="0" borderId="0" xfId="0" applyFont="1" applyBorder="1"/>
    <xf numFmtId="165" fontId="9" fillId="0" borderId="0" xfId="1" applyNumberFormat="1" applyFont="1" applyBorder="1"/>
    <xf numFmtId="9" fontId="9" fillId="0" borderId="0" xfId="2" applyFont="1" applyBorder="1"/>
    <xf numFmtId="9" fontId="9" fillId="0" borderId="0" xfId="1" applyNumberFormat="1" applyFont="1" applyBorder="1"/>
    <xf numFmtId="9" fontId="0" fillId="0" borderId="0" xfId="0" applyNumberFormat="1" applyFont="1"/>
    <xf numFmtId="0" fontId="11" fillId="0" borderId="2" xfId="0" applyFont="1" applyBorder="1" applyAlignment="1">
      <alignment horizontal="left" vertical="center" wrapText="1"/>
    </xf>
    <xf numFmtId="0" fontId="15" fillId="0" borderId="3" xfId="0" applyFont="1" applyBorder="1"/>
    <xf numFmtId="15" fontId="15" fillId="0" borderId="1" xfId="0" applyNumberFormat="1" applyFont="1" applyBorder="1" applyAlignment="1">
      <alignment horizontal="right"/>
    </xf>
    <xf numFmtId="15" fontId="17" fillId="0" borderId="0" xfId="0" applyNumberFormat="1" applyFont="1" applyBorder="1" applyAlignment="1">
      <alignment horizontal="right" vertical="center" wrapText="1"/>
    </xf>
    <xf numFmtId="15" fontId="17" fillId="0" borderId="0" xfId="0" applyNumberFormat="1" applyFont="1" applyAlignment="1">
      <alignment horizontal="right" vertical="center" wrapText="1"/>
    </xf>
    <xf numFmtId="0" fontId="21" fillId="0" borderId="0" xfId="0" applyFont="1" applyAlignment="1">
      <alignment horizontal="right" vertical="center" wrapText="1"/>
    </xf>
    <xf numFmtId="15" fontId="22" fillId="5" borderId="0" xfId="0" applyNumberFormat="1" applyFont="1" applyFill="1" applyBorder="1" applyAlignment="1">
      <alignment wrapText="1"/>
    </xf>
    <xf numFmtId="0" fontId="11" fillId="5" borderId="2" xfId="0" applyFont="1" applyFill="1" applyBorder="1" applyAlignment="1">
      <alignment horizontal="left" vertical="center"/>
    </xf>
    <xf numFmtId="15" fontId="22" fillId="5" borderId="0" xfId="0" applyNumberFormat="1" applyFont="1" applyFill="1" applyBorder="1" applyAlignment="1">
      <alignment horizontal="right" vertical="center" wrapText="1"/>
    </xf>
    <xf numFmtId="0" fontId="0" fillId="0" borderId="0" xfId="0" applyAlignment="1">
      <alignment horizontal="left" indent="1"/>
    </xf>
    <xf numFmtId="0" fontId="24" fillId="0" borderId="0" xfId="0" applyFont="1"/>
    <xf numFmtId="0" fontId="8" fillId="0" borderId="0" xfId="0" applyFont="1" applyFill="1" applyBorder="1" applyAlignment="1"/>
    <xf numFmtId="0" fontId="28" fillId="0" borderId="0" xfId="0" applyFont="1" applyFill="1" applyBorder="1" applyAlignment="1">
      <alignment horizontal="left"/>
    </xf>
    <xf numFmtId="0" fontId="20" fillId="0" borderId="0" xfId="0" applyFont="1" applyFill="1" applyBorder="1" applyAlignment="1"/>
    <xf numFmtId="1" fontId="31" fillId="7" borderId="0" xfId="0" applyNumberFormat="1" applyFont="1" applyFill="1" applyBorder="1" applyAlignment="1"/>
    <xf numFmtId="0" fontId="20" fillId="9" borderId="0" xfId="0" applyFont="1" applyFill="1" applyBorder="1" applyAlignment="1"/>
    <xf numFmtId="0" fontId="31" fillId="0" borderId="0" xfId="0" applyFont="1" applyFill="1" applyBorder="1" applyAlignment="1">
      <alignment horizontal="left"/>
    </xf>
    <xf numFmtId="0" fontId="23" fillId="0" borderId="0" xfId="0" applyFont="1" applyFill="1" applyBorder="1" applyAlignment="1">
      <alignment horizontal="left"/>
    </xf>
    <xf numFmtId="1" fontId="31" fillId="7" borderId="0" xfId="0" applyNumberFormat="1" applyFont="1" applyFill="1" applyBorder="1" applyAlignment="1">
      <alignment horizontal="left"/>
    </xf>
    <xf numFmtId="0" fontId="28" fillId="6" borderId="0" xfId="0" applyFont="1" applyFill="1" applyBorder="1" applyAlignment="1">
      <alignment horizontal="left"/>
    </xf>
    <xf numFmtId="1" fontId="31" fillId="0" borderId="0" xfId="0" applyNumberFormat="1" applyFont="1" applyFill="1" applyBorder="1" applyAlignment="1">
      <alignment horizontal="left"/>
    </xf>
    <xf numFmtId="0" fontId="20" fillId="0" borderId="0" xfId="0" applyFont="1" applyFill="1" applyBorder="1" applyAlignment="1">
      <alignment horizontal="left"/>
    </xf>
    <xf numFmtId="0" fontId="20" fillId="9" borderId="0" xfId="0" applyFont="1" applyFill="1" applyBorder="1" applyAlignment="1">
      <alignment horizontal="left"/>
    </xf>
    <xf numFmtId="0" fontId="31" fillId="10" borderId="0" xfId="0" applyFont="1" applyFill="1" applyBorder="1" applyAlignment="1">
      <alignment horizontal="left"/>
    </xf>
    <xf numFmtId="0" fontId="8" fillId="0" borderId="0" xfId="0" applyFont="1" applyFill="1" applyBorder="1" applyAlignment="1">
      <alignment horizontal="left"/>
    </xf>
    <xf numFmtId="4" fontId="8" fillId="0" borderId="0" xfId="0" applyNumberFormat="1" applyFont="1" applyFill="1" applyBorder="1" applyAlignment="1"/>
    <xf numFmtId="4" fontId="28" fillId="0" borderId="0" xfId="0" applyNumberFormat="1" applyFont="1" applyFill="1" applyBorder="1" applyAlignment="1"/>
    <xf numFmtId="4" fontId="8" fillId="0" borderId="0" xfId="1" applyNumberFormat="1" applyFont="1" applyFill="1" applyBorder="1" applyAlignment="1"/>
    <xf numFmtId="4" fontId="28" fillId="0" borderId="0" xfId="0" applyNumberFormat="1" applyFont="1" applyFill="1" applyBorder="1" applyAlignment="1">
      <alignment horizontal="left"/>
    </xf>
    <xf numFmtId="4" fontId="28" fillId="0" borderId="0" xfId="0" applyNumberFormat="1" applyFont="1" applyFill="1" applyBorder="1" applyAlignment="1">
      <alignment vertical="center"/>
    </xf>
    <xf numFmtId="4" fontId="28" fillId="0" borderId="0" xfId="1" applyNumberFormat="1" applyFont="1" applyFill="1" applyBorder="1" applyAlignment="1">
      <alignment horizontal="right" vertical="center"/>
    </xf>
    <xf numFmtId="4" fontId="28" fillId="0" borderId="0" xfId="1" applyNumberFormat="1" applyFont="1" applyFill="1" applyBorder="1" applyAlignment="1"/>
    <xf numFmtId="4" fontId="30" fillId="0" borderId="0" xfId="1" applyNumberFormat="1" applyFont="1" applyFill="1" applyBorder="1" applyAlignment="1"/>
    <xf numFmtId="4" fontId="31" fillId="10" borderId="0" xfId="0" applyNumberFormat="1" applyFont="1" applyFill="1" applyBorder="1" applyAlignment="1">
      <alignment horizontal="left"/>
    </xf>
    <xf numFmtId="4" fontId="28" fillId="6" borderId="0" xfId="0" applyNumberFormat="1" applyFont="1" applyFill="1" applyBorder="1" applyAlignment="1">
      <alignment horizontal="left"/>
    </xf>
    <xf numFmtId="0" fontId="31" fillId="6" borderId="0" xfId="0" applyFont="1" applyFill="1" applyBorder="1" applyAlignment="1">
      <alignment horizontal="left"/>
    </xf>
    <xf numFmtId="4" fontId="20" fillId="6" borderId="0" xfId="1" applyNumberFormat="1" applyFont="1" applyFill="1" applyBorder="1" applyAlignment="1"/>
    <xf numFmtId="0" fontId="20" fillId="6" borderId="0" xfId="0" applyFont="1" applyFill="1" applyBorder="1" applyAlignment="1"/>
    <xf numFmtId="164" fontId="8" fillId="0" borderId="0" xfId="1" applyFont="1"/>
    <xf numFmtId="0" fontId="8" fillId="0" borderId="0" xfId="0" applyFont="1"/>
    <xf numFmtId="4" fontId="30" fillId="0" borderId="0" xfId="1" applyNumberFormat="1" applyFont="1" applyFill="1"/>
    <xf numFmtId="0" fontId="32" fillId="0" borderId="0" xfId="619" applyFont="1" applyFill="1" applyAlignment="1">
      <alignment horizontal="center"/>
    </xf>
    <xf numFmtId="0" fontId="30" fillId="0" borderId="0" xfId="619" applyFont="1" applyFill="1" applyAlignment="1">
      <alignment horizontal="center"/>
    </xf>
    <xf numFmtId="4" fontId="30" fillId="0" borderId="0" xfId="620" applyNumberFormat="1" applyFont="1" applyFill="1"/>
    <xf numFmtId="0" fontId="31" fillId="0" borderId="0" xfId="0" applyFont="1" applyFill="1" applyBorder="1"/>
    <xf numFmtId="0" fontId="28" fillId="0" borderId="0" xfId="0" applyFont="1" applyFill="1" applyBorder="1"/>
    <xf numFmtId="0" fontId="8" fillId="0" borderId="0" xfId="0" applyFont="1" applyFill="1" applyBorder="1"/>
    <xf numFmtId="164" fontId="8" fillId="0" borderId="0" xfId="0" applyNumberFormat="1" applyFont="1" applyFill="1" applyBorder="1" applyAlignment="1">
      <alignment horizontal="right"/>
    </xf>
    <xf numFmtId="167" fontId="20" fillId="6" borderId="0" xfId="0" applyNumberFormat="1" applyFont="1" applyFill="1" applyBorder="1" applyAlignment="1">
      <alignment horizontal="center"/>
    </xf>
    <xf numFmtId="17" fontId="31" fillId="6" borderId="0" xfId="0" applyNumberFormat="1" applyFont="1" applyFill="1" applyBorder="1" applyAlignment="1">
      <alignment horizontal="center"/>
    </xf>
    <xf numFmtId="17" fontId="20" fillId="6" borderId="0" xfId="0" applyNumberFormat="1" applyFont="1" applyFill="1" applyBorder="1" applyAlignment="1">
      <alignment horizontal="center"/>
    </xf>
    <xf numFmtId="167" fontId="31" fillId="6" borderId="0" xfId="0" applyNumberFormat="1" applyFont="1" applyFill="1" applyBorder="1" applyAlignment="1">
      <alignment horizontal="center"/>
    </xf>
    <xf numFmtId="4" fontId="20" fillId="6" borderId="0" xfId="1" applyNumberFormat="1" applyFont="1" applyFill="1" applyBorder="1" applyAlignment="1">
      <alignment horizontal="center"/>
    </xf>
    <xf numFmtId="0" fontId="20" fillId="0" borderId="0" xfId="0" applyFont="1" applyFill="1" applyBorder="1" applyAlignment="1">
      <alignment horizontal="center"/>
    </xf>
    <xf numFmtId="0" fontId="31" fillId="6" borderId="0" xfId="0" applyFont="1" applyFill="1" applyBorder="1" applyAlignment="1">
      <alignment horizontal="left" vertical="center"/>
    </xf>
    <xf numFmtId="166" fontId="20" fillId="6" borderId="0" xfId="0" applyNumberFormat="1" applyFont="1" applyFill="1" applyBorder="1" applyAlignment="1">
      <alignment vertical="center"/>
    </xf>
    <xf numFmtId="0" fontId="31" fillId="6" borderId="0" xfId="0" applyFont="1" applyFill="1" applyBorder="1" applyAlignment="1">
      <alignment vertical="center"/>
    </xf>
    <xf numFmtId="166" fontId="20" fillId="6" borderId="0" xfId="0" applyNumberFormat="1" applyFont="1" applyFill="1" applyBorder="1" applyAlignment="1">
      <alignment horizontal="center"/>
    </xf>
    <xf numFmtId="15" fontId="31" fillId="6" borderId="0" xfId="0" applyNumberFormat="1" applyFont="1" applyFill="1" applyBorder="1" applyAlignment="1">
      <alignment horizontal="center"/>
    </xf>
    <xf numFmtId="15" fontId="20" fillId="6" borderId="0" xfId="0" applyNumberFormat="1" applyFont="1" applyFill="1" applyBorder="1" applyAlignment="1">
      <alignment horizontal="center"/>
    </xf>
    <xf numFmtId="166" fontId="31" fillId="6" borderId="0" xfId="0" applyNumberFormat="1" applyFont="1" applyFill="1" applyBorder="1" applyAlignment="1">
      <alignment horizontal="center"/>
    </xf>
    <xf numFmtId="1" fontId="31" fillId="6" borderId="0" xfId="0" applyNumberFormat="1" applyFont="1" applyFill="1" applyBorder="1" applyAlignment="1">
      <alignment horizontal="left"/>
    </xf>
    <xf numFmtId="1" fontId="20" fillId="6" borderId="0" xfId="0" applyNumberFormat="1" applyFont="1" applyFill="1" applyBorder="1" applyAlignment="1">
      <alignment horizontal="center"/>
    </xf>
    <xf numFmtId="1" fontId="31" fillId="6" borderId="0" xfId="0" applyNumberFormat="1" applyFont="1" applyFill="1" applyBorder="1" applyAlignment="1">
      <alignment horizontal="center"/>
    </xf>
    <xf numFmtId="0" fontId="20" fillId="6" borderId="0" xfId="0" applyFont="1" applyFill="1" applyBorder="1" applyAlignment="1">
      <alignment horizontal="center"/>
    </xf>
    <xf numFmtId="0" fontId="31" fillId="6" borderId="0" xfId="0" applyNumberFormat="1" applyFont="1" applyFill="1" applyBorder="1" applyAlignment="1">
      <alignment horizontal="center"/>
    </xf>
    <xf numFmtId="4" fontId="31" fillId="6" borderId="0" xfId="0" applyNumberFormat="1" applyFont="1" applyFill="1" applyBorder="1" applyAlignment="1">
      <alignment horizontal="center"/>
    </xf>
    <xf numFmtId="4" fontId="20" fillId="6" borderId="0" xfId="0" applyNumberFormat="1" applyFont="1" applyFill="1" applyBorder="1" applyAlignment="1">
      <alignment horizontal="center"/>
    </xf>
    <xf numFmtId="0" fontId="20" fillId="6" borderId="0" xfId="0" applyNumberFormat="1" applyFont="1" applyFill="1" applyBorder="1" applyAlignment="1">
      <alignment horizontal="center"/>
    </xf>
    <xf numFmtId="0" fontId="23" fillId="0" borderId="0" xfId="0" applyFont="1"/>
    <xf numFmtId="1" fontId="7" fillId="0" borderId="0" xfId="0" applyNumberFormat="1" applyFont="1" applyBorder="1"/>
    <xf numFmtId="0" fontId="7" fillId="0" borderId="0" xfId="0" applyNumberFormat="1" applyFont="1" applyBorder="1" applyAlignment="1">
      <alignment horizontal="right"/>
    </xf>
    <xf numFmtId="3" fontId="7" fillId="0" borderId="0" xfId="1" applyNumberFormat="1" applyFont="1" applyBorder="1" applyAlignment="1"/>
    <xf numFmtId="164" fontId="7" fillId="0" borderId="0" xfId="1" applyFont="1" applyBorder="1"/>
    <xf numFmtId="165" fontId="7" fillId="0" borderId="0" xfId="1" applyNumberFormat="1" applyFont="1" applyBorder="1"/>
    <xf numFmtId="0" fontId="20" fillId="0" borderId="0" xfId="0" applyNumberFormat="1" applyFont="1" applyBorder="1" applyAlignment="1">
      <alignment horizontal="right"/>
    </xf>
    <xf numFmtId="0" fontId="7" fillId="5" borderId="0" xfId="0" applyNumberFormat="1" applyFont="1" applyFill="1" applyBorder="1" applyAlignment="1">
      <alignment horizontal="right"/>
    </xf>
    <xf numFmtId="3" fontId="7" fillId="17" borderId="0" xfId="1" applyNumberFormat="1" applyFont="1" applyFill="1" applyBorder="1" applyAlignment="1"/>
    <xf numFmtId="14" fontId="20" fillId="0" borderId="0" xfId="1" applyNumberFormat="1" applyFont="1" applyBorder="1" applyAlignment="1">
      <alignment horizontal="center"/>
    </xf>
    <xf numFmtId="169" fontId="7" fillId="0" borderId="0" xfId="1" applyNumberFormat="1" applyFont="1" applyBorder="1"/>
    <xf numFmtId="169" fontId="27" fillId="0" borderId="0" xfId="1" applyNumberFormat="1" applyFont="1" applyBorder="1"/>
    <xf numFmtId="169" fontId="39" fillId="0" borderId="0" xfId="1" applyNumberFormat="1" applyFont="1" applyBorder="1"/>
    <xf numFmtId="169" fontId="7" fillId="0" borderId="0" xfId="0" applyNumberFormat="1" applyFont="1" applyBorder="1"/>
    <xf numFmtId="1" fontId="7" fillId="0" borderId="0" xfId="1" applyNumberFormat="1" applyFont="1" applyBorder="1"/>
    <xf numFmtId="169" fontId="39" fillId="0" borderId="0" xfId="0" applyNumberFormat="1" applyFont="1" applyBorder="1"/>
    <xf numFmtId="169" fontId="27" fillId="0" borderId="0" xfId="0" applyNumberFormat="1" applyFont="1" applyBorder="1"/>
    <xf numFmtId="169" fontId="34" fillId="0" borderId="0" xfId="1" applyNumberFormat="1" applyFont="1" applyBorder="1"/>
    <xf numFmtId="169" fontId="40" fillId="0" borderId="0" xfId="1" applyNumberFormat="1" applyFont="1" applyBorder="1"/>
    <xf numFmtId="169" fontId="41" fillId="0" borderId="0" xfId="1" applyNumberFormat="1" applyFont="1" applyBorder="1"/>
    <xf numFmtId="169" fontId="34" fillId="0" borderId="0" xfId="0" applyNumberFormat="1" applyFont="1" applyBorder="1"/>
    <xf numFmtId="1" fontId="34" fillId="0" borderId="0" xfId="1" applyNumberFormat="1" applyFont="1" applyBorder="1"/>
    <xf numFmtId="169" fontId="41" fillId="0" borderId="0" xfId="0" applyNumberFormat="1" applyFont="1" applyBorder="1"/>
    <xf numFmtId="169" fontId="40" fillId="0" borderId="0" xfId="0" applyNumberFormat="1" applyFont="1" applyBorder="1"/>
    <xf numFmtId="0" fontId="7" fillId="0" borderId="0" xfId="0" applyNumberFormat="1" applyFont="1" applyFill="1" applyBorder="1"/>
    <xf numFmtId="14" fontId="20" fillId="0" borderId="0" xfId="0" applyNumberFormat="1" applyFont="1" applyBorder="1" applyAlignment="1">
      <alignment horizontal="center"/>
    </xf>
    <xf numFmtId="14" fontId="42" fillId="0" borderId="0" xfId="0" applyNumberFormat="1" applyFont="1" applyBorder="1" applyAlignment="1">
      <alignment horizontal="center"/>
    </xf>
    <xf numFmtId="0" fontId="20" fillId="5" borderId="0" xfId="0" applyNumberFormat="1" applyFont="1" applyFill="1" applyBorder="1" applyAlignment="1">
      <alignment horizontal="left"/>
    </xf>
    <xf numFmtId="0" fontId="7" fillId="5" borderId="0" xfId="1" applyNumberFormat="1" applyFont="1" applyFill="1" applyBorder="1" applyAlignment="1">
      <alignment horizontal="center"/>
    </xf>
    <xf numFmtId="0" fontId="39" fillId="5" borderId="0" xfId="1" applyNumberFormat="1" applyFont="1" applyFill="1" applyBorder="1" applyAlignment="1">
      <alignment horizontal="center"/>
    </xf>
    <xf numFmtId="0" fontId="7" fillId="5" borderId="0" xfId="0" applyNumberFormat="1" applyFont="1" applyFill="1" applyBorder="1" applyAlignment="1">
      <alignment horizontal="center"/>
    </xf>
    <xf numFmtId="0" fontId="39" fillId="5" borderId="0" xfId="0" applyNumberFormat="1" applyFont="1" applyFill="1" applyBorder="1" applyAlignment="1">
      <alignment horizontal="center"/>
    </xf>
    <xf numFmtId="3" fontId="20" fillId="0" borderId="0" xfId="1" applyNumberFormat="1" applyFont="1" applyFill="1" applyBorder="1" applyAlignment="1"/>
    <xf numFmtId="169" fontId="7" fillId="0" borderId="0" xfId="1" applyNumberFormat="1" applyFont="1" applyBorder="1" applyAlignment="1"/>
    <xf numFmtId="169" fontId="27" fillId="0" borderId="0" xfId="1" applyNumberFormat="1" applyFont="1" applyBorder="1" applyAlignment="1"/>
    <xf numFmtId="169" fontId="39" fillId="0" borderId="0" xfId="1" applyNumberFormat="1" applyFont="1" applyBorder="1" applyAlignment="1"/>
    <xf numFmtId="3" fontId="7" fillId="0" borderId="0" xfId="1" applyNumberFormat="1" applyFont="1" applyFill="1" applyBorder="1" applyAlignment="1"/>
    <xf numFmtId="3" fontId="39" fillId="0" borderId="0" xfId="1" applyNumberFormat="1" applyFont="1" applyBorder="1" applyAlignment="1"/>
    <xf numFmtId="4" fontId="7" fillId="0" borderId="0" xfId="1" applyNumberFormat="1" applyFont="1" applyBorder="1" applyAlignment="1"/>
    <xf numFmtId="4" fontId="39" fillId="0" borderId="0" xfId="1" applyNumberFormat="1" applyFont="1" applyBorder="1" applyAlignment="1"/>
    <xf numFmtId="4" fontId="28" fillId="0" borderId="0" xfId="1" applyNumberFormat="1" applyFont="1" applyBorder="1" applyAlignment="1"/>
    <xf numFmtId="3" fontId="20" fillId="17" borderId="0" xfId="1" applyNumberFormat="1" applyFont="1" applyFill="1" applyBorder="1" applyAlignment="1"/>
    <xf numFmtId="169" fontId="7" fillId="17" borderId="0" xfId="1" applyNumberFormat="1" applyFont="1" applyFill="1" applyBorder="1" applyAlignment="1"/>
    <xf numFmtId="169" fontId="39" fillId="17" borderId="0" xfId="1" applyNumberFormat="1" applyFont="1" applyFill="1" applyBorder="1" applyAlignment="1"/>
    <xf numFmtId="0" fontId="7" fillId="0" borderId="2" xfId="0" applyFont="1" applyFill="1" applyBorder="1"/>
    <xf numFmtId="169" fontId="7" fillId="11" borderId="0" xfId="1" applyNumberFormat="1" applyFont="1" applyFill="1" applyBorder="1"/>
    <xf numFmtId="169" fontId="27" fillId="11" borderId="0" xfId="1" applyNumberFormat="1" applyFont="1" applyFill="1" applyBorder="1"/>
    <xf numFmtId="169" fontId="39" fillId="11" borderId="0" xfId="1" applyNumberFormat="1" applyFont="1" applyFill="1" applyBorder="1"/>
    <xf numFmtId="169" fontId="7" fillId="11" borderId="0" xfId="0" applyNumberFormat="1" applyFont="1" applyFill="1" applyBorder="1"/>
    <xf numFmtId="1" fontId="7" fillId="11" borderId="0" xfId="1" applyNumberFormat="1" applyFont="1" applyFill="1" applyBorder="1"/>
    <xf numFmtId="169" fontId="39" fillId="11" borderId="0" xfId="0" applyNumberFormat="1" applyFont="1" applyFill="1" applyBorder="1"/>
    <xf numFmtId="169" fontId="27" fillId="11" borderId="0" xfId="0" applyNumberFormat="1" applyFont="1" applyFill="1" applyBorder="1"/>
    <xf numFmtId="1" fontId="7" fillId="11" borderId="0" xfId="0" applyNumberFormat="1" applyFont="1" applyFill="1" applyBorder="1"/>
    <xf numFmtId="3" fontId="20" fillId="11" borderId="0" xfId="1" applyNumberFormat="1" applyFont="1" applyFill="1" applyBorder="1" applyAlignment="1"/>
    <xf numFmtId="169" fontId="7" fillId="0" borderId="0" xfId="1" applyNumberFormat="1" applyFont="1" applyFill="1" applyBorder="1" applyAlignment="1"/>
    <xf numFmtId="169" fontId="39" fillId="0" borderId="0" xfId="1" applyNumberFormat="1" applyFont="1" applyFill="1" applyBorder="1" applyAlignment="1"/>
    <xf numFmtId="169" fontId="7" fillId="0" borderId="0" xfId="1" applyNumberFormat="1" applyFont="1" applyFill="1" applyBorder="1"/>
    <xf numFmtId="169" fontId="27" fillId="0" borderId="0" xfId="1" applyNumberFormat="1" applyFont="1" applyFill="1" applyBorder="1"/>
    <xf numFmtId="169" fontId="39" fillId="0" borderId="0" xfId="1" applyNumberFormat="1" applyFont="1" applyFill="1" applyBorder="1"/>
    <xf numFmtId="169" fontId="7" fillId="0" borderId="0" xfId="0" applyNumberFormat="1" applyFont="1" applyFill="1" applyBorder="1"/>
    <xf numFmtId="1" fontId="7" fillId="0" borderId="0" xfId="1" applyNumberFormat="1" applyFont="1" applyFill="1" applyBorder="1"/>
    <xf numFmtId="169" fontId="39" fillId="0" borderId="0" xfId="0" applyNumberFormat="1" applyFont="1" applyFill="1" applyBorder="1"/>
    <xf numFmtId="169" fontId="27" fillId="0" borderId="0" xfId="0" applyNumberFormat="1" applyFont="1" applyFill="1" applyBorder="1"/>
    <xf numFmtId="1" fontId="7" fillId="0" borderId="0" xfId="0" applyNumberFormat="1" applyFont="1" applyFill="1" applyBorder="1"/>
    <xf numFmtId="0" fontId="0" fillId="0" borderId="0" xfId="0" applyFont="1" applyAlignment="1">
      <alignment horizontal="left"/>
    </xf>
    <xf numFmtId="0" fontId="8" fillId="16" borderId="0" xfId="0" applyFont="1" applyFill="1" applyBorder="1" applyAlignment="1"/>
    <xf numFmtId="0" fontId="20" fillId="16" borderId="0" xfId="0" applyFont="1" applyFill="1" applyBorder="1" applyAlignment="1">
      <alignment horizontal="center"/>
    </xf>
    <xf numFmtId="0" fontId="20" fillId="16" borderId="0" xfId="0" applyFont="1" applyFill="1" applyBorder="1" applyAlignment="1"/>
    <xf numFmtId="14" fontId="20" fillId="0" borderId="0" xfId="0" applyNumberFormat="1" applyFont="1" applyFill="1" applyBorder="1"/>
    <xf numFmtId="0" fontId="2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left"/>
    </xf>
    <xf numFmtId="14" fontId="42" fillId="0" borderId="0" xfId="1" applyNumberFormat="1" applyFont="1" applyBorder="1" applyAlignment="1">
      <alignment horizontal="center"/>
    </xf>
    <xf numFmtId="14" fontId="20" fillId="0" borderId="0" xfId="0" applyNumberFormat="1" applyFont="1" applyBorder="1"/>
    <xf numFmtId="169" fontId="20" fillId="0" borderId="0" xfId="1" applyNumberFormat="1" applyFont="1" applyBorder="1" applyAlignment="1">
      <alignment horizontal="center" vertical="center" wrapText="1"/>
    </xf>
    <xf numFmtId="169" fontId="42" fillId="0" borderId="0" xfId="1" applyNumberFormat="1" applyFont="1" applyBorder="1" applyAlignment="1">
      <alignment horizontal="center" vertical="center" wrapText="1"/>
    </xf>
    <xf numFmtId="169" fontId="20" fillId="0" borderId="0" xfId="0" applyNumberFormat="1" applyFont="1" applyBorder="1" applyAlignment="1">
      <alignment horizontal="center" vertical="center" wrapText="1"/>
    </xf>
    <xf numFmtId="169" fontId="42" fillId="0" borderId="0" xfId="0" applyNumberFormat="1" applyFont="1" applyBorder="1" applyAlignment="1">
      <alignment horizontal="center" vertical="center" wrapText="1"/>
    </xf>
    <xf numFmtId="166" fontId="20" fillId="0" borderId="0" xfId="1" applyNumberFormat="1" applyFont="1" applyBorder="1" applyAlignment="1">
      <alignment horizontal="center" vertical="center" wrapText="1"/>
    </xf>
    <xf numFmtId="1" fontId="20" fillId="0" borderId="0" xfId="0" applyNumberFormat="1" applyFont="1" applyBorder="1" applyAlignment="1">
      <alignment horizontal="center" vertical="center" wrapText="1"/>
    </xf>
    <xf numFmtId="0" fontId="20" fillId="0" borderId="0" xfId="1" applyNumberFormat="1" applyFont="1" applyBorder="1" applyAlignment="1">
      <alignment horizontal="center"/>
    </xf>
    <xf numFmtId="0" fontId="42" fillId="0" borderId="0" xfId="1" applyNumberFormat="1" applyFont="1" applyBorder="1" applyAlignment="1">
      <alignment horizontal="center"/>
    </xf>
    <xf numFmtId="0" fontId="20" fillId="0" borderId="0" xfId="0" applyNumberFormat="1" applyFont="1" applyBorder="1" applyAlignment="1">
      <alignment horizontal="center"/>
    </xf>
    <xf numFmtId="0" fontId="42" fillId="0" borderId="0" xfId="0" applyNumberFormat="1" applyFont="1" applyBorder="1" applyAlignment="1">
      <alignment horizontal="center"/>
    </xf>
    <xf numFmtId="1" fontId="20" fillId="0" borderId="0" xfId="1" applyNumberFormat="1" applyFont="1" applyBorder="1" applyAlignment="1">
      <alignment horizontal="left"/>
    </xf>
    <xf numFmtId="1" fontId="20" fillId="0" borderId="0" xfId="1" applyNumberFormat="1" applyFont="1" applyBorder="1" applyAlignment="1">
      <alignment horizontal="right"/>
    </xf>
    <xf numFmtId="0" fontId="0" fillId="0" borderId="0" xfId="0" applyFill="1" applyBorder="1"/>
    <xf numFmtId="15" fontId="11" fillId="0" borderId="0" xfId="0" applyNumberFormat="1" applyFont="1" applyFill="1" applyBorder="1"/>
    <xf numFmtId="15" fontId="17" fillId="0" borderId="0" xfId="0" applyNumberFormat="1" applyFont="1" applyFill="1" applyBorder="1" applyAlignment="1">
      <alignment horizontal="right" vertical="center" wrapText="1"/>
    </xf>
    <xf numFmtId="164" fontId="0" fillId="0" borderId="0" xfId="1" applyFont="1" applyFill="1"/>
    <xf numFmtId="164" fontId="16" fillId="0" borderId="0" xfId="1" applyFont="1" applyFill="1"/>
    <xf numFmtId="0" fontId="31" fillId="12" borderId="0" xfId="0" applyFont="1" applyFill="1" applyBorder="1" applyAlignment="1">
      <alignment horizontal="left"/>
    </xf>
    <xf numFmtId="0" fontId="20" fillId="0" borderId="0" xfId="0" applyFont="1" applyFill="1" applyBorder="1"/>
    <xf numFmtId="0" fontId="6" fillId="0" borderId="0" xfId="0" applyFont="1" applyFill="1" applyBorder="1"/>
    <xf numFmtId="0" fontId="20" fillId="7" borderId="0" xfId="0" applyFont="1" applyFill="1" applyBorder="1"/>
    <xf numFmtId="0" fontId="6" fillId="7" borderId="0" xfId="0" applyFont="1" applyFill="1" applyBorder="1"/>
    <xf numFmtId="0" fontId="28" fillId="7" borderId="0" xfId="0" applyFont="1" applyFill="1" applyBorder="1"/>
    <xf numFmtId="15" fontId="20" fillId="0" borderId="0" xfId="0" applyNumberFormat="1" applyFont="1" applyFill="1" applyBorder="1" applyAlignment="1">
      <alignment horizontal="center" vertical="top" wrapText="1" shrinkToFit="1"/>
    </xf>
    <xf numFmtId="0" fontId="20" fillId="0" borderId="0" xfId="0" applyFont="1" applyFill="1" applyBorder="1" applyAlignment="1">
      <alignment horizontal="center" vertical="top" wrapText="1" shrinkToFit="1"/>
    </xf>
    <xf numFmtId="15" fontId="31" fillId="0" borderId="0" xfId="0" applyNumberFormat="1" applyFont="1" applyFill="1" applyBorder="1" applyAlignment="1">
      <alignment horizontal="center" vertical="top" wrapText="1" shrinkToFit="1"/>
    </xf>
    <xf numFmtId="0" fontId="31" fillId="0" borderId="0" xfId="0" applyFont="1" applyFill="1" applyBorder="1" applyAlignment="1">
      <alignment horizontal="center" vertical="top" wrapText="1" shrinkToFit="1"/>
    </xf>
    <xf numFmtId="164" fontId="6" fillId="0" borderId="0" xfId="1" applyFont="1" applyFill="1" applyBorder="1"/>
    <xf numFmtId="164" fontId="28" fillId="0" borderId="0" xfId="0" applyNumberFormat="1" applyFont="1" applyFill="1" applyBorder="1"/>
    <xf numFmtId="164" fontId="45" fillId="0" borderId="0" xfId="1" applyFont="1" applyFill="1" applyBorder="1"/>
    <xf numFmtId="164" fontId="36" fillId="0" borderId="0" xfId="0" applyNumberFormat="1" applyFont="1" applyFill="1" applyBorder="1"/>
    <xf numFmtId="164" fontId="29" fillId="0" borderId="0" xfId="1" applyFont="1" applyFill="1" applyBorder="1"/>
    <xf numFmtId="164" fontId="38" fillId="0" borderId="0" xfId="1" applyFont="1" applyFill="1" applyBorder="1"/>
    <xf numFmtId="164" fontId="35" fillId="0" borderId="0" xfId="0" applyNumberFormat="1" applyFont="1" applyFill="1" applyBorder="1"/>
    <xf numFmtId="164" fontId="37" fillId="0" borderId="0" xfId="0" applyNumberFormat="1" applyFont="1" applyFill="1" applyBorder="1"/>
    <xf numFmtId="164" fontId="6" fillId="0" borderId="0" xfId="0" applyNumberFormat="1" applyFont="1" applyFill="1" applyBorder="1"/>
    <xf numFmtId="164" fontId="46" fillId="0" borderId="0" xfId="0" applyNumberFormat="1" applyFont="1" applyFill="1" applyBorder="1"/>
    <xf numFmtId="164" fontId="47" fillId="0" borderId="0" xfId="0" applyNumberFormat="1" applyFont="1" applyFill="1" applyBorder="1"/>
    <xf numFmtId="164" fontId="38" fillId="0" borderId="0" xfId="0" applyNumberFormat="1" applyFont="1" applyFill="1" applyBorder="1"/>
    <xf numFmtId="0" fontId="20" fillId="10" borderId="0" xfId="0" applyFont="1" applyFill="1" applyBorder="1"/>
    <xf numFmtId="0" fontId="6" fillId="10" borderId="0" xfId="0" applyFont="1" applyFill="1" applyBorder="1"/>
    <xf numFmtId="15" fontId="20" fillId="0" borderId="4" xfId="0" applyNumberFormat="1" applyFont="1" applyBorder="1"/>
    <xf numFmtId="0" fontId="20" fillId="0" borderId="0" xfId="0" applyFont="1" applyFill="1" applyBorder="1" applyAlignment="1">
      <alignment horizontal="left" vertical="center" wrapText="1"/>
    </xf>
    <xf numFmtId="15" fontId="20" fillId="0" borderId="0" xfId="0" applyNumberFormat="1" applyFont="1" applyBorder="1" applyAlignment="1">
      <alignment horizontal="right" vertical="center" wrapText="1"/>
    </xf>
    <xf numFmtId="0" fontId="44" fillId="0" borderId="0" xfId="0" applyFont="1" applyFill="1" applyBorder="1"/>
    <xf numFmtId="15" fontId="34" fillId="0" borderId="0" xfId="0" applyNumberFormat="1" applyFont="1" applyBorder="1"/>
    <xf numFmtId="1" fontId="34" fillId="0" borderId="1" xfId="0" applyNumberFormat="1" applyFont="1" applyBorder="1" applyAlignment="1">
      <alignment horizontal="right"/>
    </xf>
    <xf numFmtId="164" fontId="6" fillId="0" borderId="0" xfId="1" applyFont="1"/>
    <xf numFmtId="0" fontId="6" fillId="0" borderId="0" xfId="0" applyFont="1"/>
    <xf numFmtId="164" fontId="6" fillId="0" borderId="0" xfId="1" applyFont="1" applyFill="1"/>
    <xf numFmtId="165" fontId="6" fillId="0" borderId="0" xfId="1" applyNumberFormat="1" applyFont="1" applyFill="1"/>
    <xf numFmtId="164" fontId="45" fillId="0" borderId="0" xfId="1" applyFont="1" applyFill="1"/>
    <xf numFmtId="165" fontId="45" fillId="0" borderId="0" xfId="1" applyNumberFormat="1" applyFont="1" applyFill="1"/>
    <xf numFmtId="0" fontId="20" fillId="11" borderId="0" xfId="0" applyFont="1" applyFill="1" applyBorder="1"/>
    <xf numFmtId="0" fontId="6" fillId="11" borderId="0" xfId="0" applyFont="1" applyFill="1" applyBorder="1"/>
    <xf numFmtId="0" fontId="20" fillId="0" borderId="2" xfId="0" applyFont="1" applyFill="1" applyBorder="1"/>
    <xf numFmtId="0" fontId="20" fillId="0" borderId="2" xfId="0" applyFont="1" applyFill="1" applyBorder="1" applyAlignment="1">
      <alignment horizontal="left" vertical="center" wrapText="1"/>
    </xf>
    <xf numFmtId="0" fontId="6" fillId="0" borderId="2" xfId="0" applyFont="1" applyFill="1" applyBorder="1"/>
    <xf numFmtId="0" fontId="23" fillId="0" borderId="0" xfId="0" applyFont="1" applyFill="1" applyBorder="1"/>
    <xf numFmtId="1" fontId="44" fillId="0" borderId="1" xfId="0" applyNumberFormat="1" applyFont="1" applyFill="1" applyBorder="1" applyAlignment="1">
      <alignment horizontal="left"/>
    </xf>
    <xf numFmtId="0" fontId="6" fillId="0" borderId="1" xfId="0" applyFont="1" applyFill="1" applyBorder="1"/>
    <xf numFmtId="0" fontId="20" fillId="0" borderId="4" xfId="0" applyFont="1" applyFill="1" applyBorder="1"/>
    <xf numFmtId="0" fontId="6" fillId="0" borderId="4" xfId="0" applyFont="1" applyFill="1" applyBorder="1"/>
    <xf numFmtId="0" fontId="20" fillId="0" borderId="5" xfId="0" applyFont="1" applyFill="1" applyBorder="1"/>
    <xf numFmtId="0" fontId="20" fillId="0" borderId="3" xfId="0" applyFont="1" applyFill="1" applyBorder="1"/>
    <xf numFmtId="0" fontId="6" fillId="0" borderId="4" xfId="0" applyFont="1" applyFill="1" applyBorder="1" applyAlignment="1">
      <alignment horizontal="center"/>
    </xf>
    <xf numFmtId="15" fontId="20" fillId="0" borderId="4" xfId="0" applyNumberFormat="1" applyFont="1" applyFill="1" applyBorder="1" applyAlignment="1">
      <alignment horizontal="center"/>
    </xf>
    <xf numFmtId="0" fontId="6" fillId="0" borderId="0" xfId="0" applyFont="1" applyFill="1" applyBorder="1" applyAlignment="1">
      <alignment horizontal="center"/>
    </xf>
    <xf numFmtId="15" fontId="20" fillId="0" borderId="0" xfId="0" applyNumberFormat="1" applyFont="1" applyFill="1" applyBorder="1" applyAlignment="1">
      <alignment horizontal="center" vertical="center" wrapText="1"/>
    </xf>
    <xf numFmtId="15" fontId="20" fillId="0" borderId="0" xfId="0" applyNumberFormat="1" applyFont="1" applyFill="1" applyBorder="1" applyAlignment="1">
      <alignment horizontal="center"/>
    </xf>
    <xf numFmtId="0" fontId="6" fillId="0" borderId="1" xfId="0" applyFont="1" applyFill="1" applyBorder="1" applyAlignment="1">
      <alignment horizontal="center"/>
    </xf>
    <xf numFmtId="0" fontId="20" fillId="0" borderId="1" xfId="1" applyNumberFormat="1" applyFont="1" applyFill="1" applyBorder="1" applyAlignment="1">
      <alignment horizontal="center"/>
    </xf>
    <xf numFmtId="0" fontId="6" fillId="0" borderId="1" xfId="1" applyNumberFormat="1" applyFont="1" applyFill="1" applyBorder="1" applyAlignment="1">
      <alignment horizontal="center"/>
    </xf>
    <xf numFmtId="1" fontId="31" fillId="0" borderId="0" xfId="0" applyNumberFormat="1" applyFont="1" applyFill="1" applyBorder="1" applyAlignment="1">
      <alignment horizontal="center"/>
    </xf>
    <xf numFmtId="0" fontId="23" fillId="0" borderId="0" xfId="0" applyNumberFormat="1" applyFont="1" applyFill="1" applyBorder="1"/>
    <xf numFmtId="0" fontId="6" fillId="0" borderId="0" xfId="0" applyNumberFormat="1" applyFont="1" applyFill="1" applyBorder="1"/>
    <xf numFmtId="3" fontId="6" fillId="0" borderId="0" xfId="1" applyNumberFormat="1" applyFont="1" applyFill="1" applyBorder="1" applyAlignment="1"/>
    <xf numFmtId="0" fontId="11" fillId="0" borderId="0" xfId="0" applyFont="1" applyFill="1"/>
    <xf numFmtId="0" fontId="0" fillId="0" borderId="0" xfId="0" applyFill="1"/>
    <xf numFmtId="0" fontId="11" fillId="0" borderId="2" xfId="0" applyFont="1" applyFill="1" applyBorder="1" applyAlignment="1">
      <alignment vertical="center" wrapText="1"/>
    </xf>
    <xf numFmtId="0" fontId="21" fillId="0" borderId="0" xfId="0" applyFont="1" applyFill="1" applyBorder="1" applyAlignment="1">
      <alignment horizontal="right" vertical="center" wrapText="1"/>
    </xf>
    <xf numFmtId="0" fontId="21" fillId="0" borderId="0" xfId="0" applyFont="1" applyFill="1" applyAlignment="1">
      <alignment horizontal="right" vertical="center" wrapText="1"/>
    </xf>
    <xf numFmtId="0" fontId="11" fillId="0" borderId="2" xfId="0" applyFont="1" applyFill="1" applyBorder="1" applyAlignment="1"/>
    <xf numFmtId="1" fontId="11" fillId="0" borderId="3" xfId="0" applyNumberFormat="1" applyFont="1" applyFill="1" applyBorder="1" applyAlignment="1"/>
    <xf numFmtId="1" fontId="11" fillId="0" borderId="1" xfId="0" applyNumberFormat="1" applyFont="1" applyFill="1" applyBorder="1" applyAlignment="1">
      <alignment horizontal="right" indent="1"/>
    </xf>
    <xf numFmtId="1" fontId="15" fillId="0" borderId="1" xfId="0" applyNumberFormat="1" applyFont="1" applyFill="1" applyBorder="1" applyAlignment="1">
      <alignment horizontal="right" indent="1"/>
    </xf>
    <xf numFmtId="164" fontId="14" fillId="0" borderId="0" xfId="1" applyFont="1" applyFill="1"/>
    <xf numFmtId="4" fontId="28" fillId="0" borderId="0" xfId="0" applyNumberFormat="1" applyFont="1" applyFill="1" applyBorder="1" applyAlignment="1">
      <alignment horizontal="center"/>
    </xf>
    <xf numFmtId="0" fontId="27" fillId="0" borderId="0" xfId="619" applyFont="1" applyFill="1" applyAlignment="1">
      <alignment horizontal="center"/>
    </xf>
    <xf numFmtId="1" fontId="31" fillId="0" borderId="0" xfId="0" applyNumberFormat="1" applyFont="1" applyFill="1" applyBorder="1" applyAlignment="1">
      <alignment horizontal="center"/>
    </xf>
    <xf numFmtId="0" fontId="20" fillId="0" borderId="4" xfId="0" applyFont="1" applyBorder="1"/>
    <xf numFmtId="0" fontId="20" fillId="0" borderId="0" xfId="0" applyFont="1" applyAlignment="1">
      <alignment vertical="center"/>
    </xf>
    <xf numFmtId="0" fontId="20" fillId="0" borderId="0" xfId="0" applyFont="1" applyBorder="1"/>
    <xf numFmtId="0" fontId="20" fillId="0" borderId="1" xfId="0" applyFont="1" applyBorder="1"/>
    <xf numFmtId="15" fontId="31" fillId="0" borderId="4" xfId="0" applyNumberFormat="1" applyFont="1" applyFill="1" applyBorder="1" applyAlignment="1">
      <alignment horizontal="center"/>
    </xf>
    <xf numFmtId="166" fontId="20" fillId="0" borderId="4" xfId="0" applyNumberFormat="1" applyFont="1" applyBorder="1" applyAlignment="1">
      <alignment horizontal="center"/>
    </xf>
    <xf numFmtId="166" fontId="31" fillId="0" borderId="4" xfId="0" applyNumberFormat="1" applyFont="1" applyBorder="1" applyAlignment="1">
      <alignment horizontal="center"/>
    </xf>
    <xf numFmtId="0" fontId="31" fillId="0" borderId="0" xfId="0" applyFont="1" applyFill="1" applyBorder="1" applyAlignment="1">
      <alignment horizontal="center" vertical="center" wrapText="1"/>
    </xf>
    <xf numFmtId="166" fontId="20" fillId="0" borderId="0"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1" fontId="20" fillId="0" borderId="0" xfId="0" applyNumberFormat="1" applyFont="1" applyBorder="1" applyAlignment="1">
      <alignment horizontal="center"/>
    </xf>
    <xf numFmtId="1" fontId="31" fillId="0" borderId="0" xfId="0" applyNumberFormat="1" applyFont="1" applyBorder="1" applyAlignment="1">
      <alignment horizontal="center"/>
    </xf>
    <xf numFmtId="0" fontId="20" fillId="0" borderId="0" xfId="0" applyFont="1" applyBorder="1" applyAlignment="1">
      <alignment horizontal="center"/>
    </xf>
    <xf numFmtId="0" fontId="31" fillId="0" borderId="1" xfId="0" applyFont="1" applyFill="1" applyBorder="1" applyAlignment="1">
      <alignment horizontal="center"/>
    </xf>
    <xf numFmtId="15" fontId="31" fillId="0" borderId="1" xfId="0" applyNumberFormat="1" applyFont="1" applyFill="1" applyBorder="1" applyAlignment="1">
      <alignment horizontal="center"/>
    </xf>
    <xf numFmtId="166" fontId="20" fillId="0" borderId="1" xfId="0" applyNumberFormat="1" applyFont="1" applyBorder="1" applyAlignment="1">
      <alignment horizontal="center"/>
    </xf>
    <xf numFmtId="166" fontId="31" fillId="0" borderId="1" xfId="0" applyNumberFormat="1" applyFont="1" applyBorder="1" applyAlignment="1">
      <alignment horizontal="center"/>
    </xf>
    <xf numFmtId="15" fontId="20" fillId="0" borderId="1" xfId="0" applyNumberFormat="1" applyFont="1" applyBorder="1" applyAlignment="1">
      <alignment horizontal="center"/>
    </xf>
    <xf numFmtId="17" fontId="20" fillId="0" borderId="1" xfId="0" applyNumberFormat="1" applyFont="1" applyBorder="1" applyAlignment="1">
      <alignment horizontal="center"/>
    </xf>
    <xf numFmtId="0" fontId="20" fillId="0" borderId="1" xfId="0" applyFont="1" applyBorder="1" applyAlignment="1">
      <alignment horizontal="center"/>
    </xf>
    <xf numFmtId="4" fontId="34" fillId="0" borderId="4" xfId="0" applyNumberFormat="1" applyFont="1" applyBorder="1" applyAlignment="1">
      <alignment horizontal="right"/>
    </xf>
    <xf numFmtId="4" fontId="28" fillId="0" borderId="0" xfId="0" applyNumberFormat="1" applyFont="1" applyBorder="1" applyAlignment="1">
      <alignment horizontal="right"/>
    </xf>
    <xf numFmtId="4" fontId="28" fillId="0" borderId="7" xfId="0" applyNumberFormat="1" applyFont="1" applyFill="1" applyBorder="1" applyAlignment="1">
      <alignment horizontal="right"/>
    </xf>
    <xf numFmtId="4" fontId="28" fillId="0" borderId="4" xfId="0" applyNumberFormat="1" applyFont="1" applyFill="1" applyBorder="1" applyAlignment="1">
      <alignment horizontal="right"/>
    </xf>
    <xf numFmtId="4" fontId="33" fillId="0" borderId="4" xfId="0" applyNumberFormat="1" applyFont="1" applyBorder="1" applyAlignment="1">
      <alignment horizontal="right"/>
    </xf>
    <xf numFmtId="4" fontId="5" fillId="0" borderId="4" xfId="0" applyNumberFormat="1" applyFont="1" applyBorder="1" applyAlignment="1">
      <alignment horizontal="right"/>
    </xf>
    <xf numFmtId="0" fontId="8" fillId="0" borderId="0" xfId="0" applyFont="1" applyBorder="1" applyAlignment="1">
      <alignment horizontal="right"/>
    </xf>
    <xf numFmtId="4" fontId="28" fillId="0" borderId="8" xfId="0" applyNumberFormat="1" applyFont="1" applyFill="1" applyBorder="1" applyAlignment="1">
      <alignment horizontal="right"/>
    </xf>
    <xf numFmtId="4" fontId="28" fillId="0" borderId="0" xfId="0" applyNumberFormat="1" applyFont="1" applyFill="1" applyBorder="1" applyAlignment="1">
      <alignment horizontal="right"/>
    </xf>
    <xf numFmtId="4" fontId="28" fillId="0" borderId="0" xfId="1" applyNumberFormat="1" applyFont="1" applyFill="1" applyBorder="1" applyAlignment="1">
      <alignment horizontal="right"/>
    </xf>
    <xf numFmtId="4" fontId="5" fillId="0" borderId="0" xfId="1" applyNumberFormat="1" applyFont="1" applyBorder="1" applyAlignment="1">
      <alignment horizontal="right"/>
    </xf>
    <xf numFmtId="4" fontId="30" fillId="0" borderId="0" xfId="620" applyNumberFormat="1" applyFont="1" applyFill="1" applyBorder="1" applyAlignment="1">
      <alignment horizontal="right"/>
    </xf>
    <xf numFmtId="4" fontId="5" fillId="0" borderId="0" xfId="1" applyNumberFormat="1" applyFont="1" applyFill="1" applyBorder="1" applyAlignment="1">
      <alignment horizontal="right"/>
    </xf>
    <xf numFmtId="4" fontId="5" fillId="0" borderId="0" xfId="0" applyNumberFormat="1" applyFont="1" applyBorder="1" applyAlignment="1">
      <alignment horizontal="right"/>
    </xf>
    <xf numFmtId="0" fontId="8" fillId="0" borderId="0" xfId="0" applyFont="1" applyAlignment="1">
      <alignment horizontal="right"/>
    </xf>
    <xf numFmtId="0" fontId="5" fillId="0" borderId="8" xfId="0" applyFont="1" applyFill="1" applyBorder="1" applyAlignment="1">
      <alignment horizontal="right"/>
    </xf>
    <xf numFmtId="0" fontId="5" fillId="0" borderId="0" xfId="0" applyFont="1" applyFill="1" applyBorder="1" applyAlignment="1">
      <alignment horizontal="right"/>
    </xf>
    <xf numFmtId="164" fontId="5" fillId="0" borderId="0" xfId="1" applyFont="1" applyFill="1" applyBorder="1" applyAlignment="1">
      <alignment horizontal="right"/>
    </xf>
    <xf numFmtId="164" fontId="5" fillId="0" borderId="0" xfId="1" applyFont="1" applyBorder="1" applyAlignment="1">
      <alignment horizontal="right"/>
    </xf>
    <xf numFmtId="0" fontId="5" fillId="0" borderId="0" xfId="0" applyFont="1" applyBorder="1" applyAlignment="1">
      <alignment horizontal="right"/>
    </xf>
    <xf numFmtId="165" fontId="5" fillId="0" borderId="0" xfId="1" applyNumberFormat="1" applyFont="1" applyBorder="1" applyAlignment="1">
      <alignment horizontal="right"/>
    </xf>
    <xf numFmtId="165" fontId="5" fillId="0" borderId="0" xfId="0" applyNumberFormat="1" applyFont="1" applyBorder="1" applyAlignment="1">
      <alignment horizontal="right"/>
    </xf>
    <xf numFmtId="0" fontId="5" fillId="0" borderId="6" xfId="0" applyFont="1" applyFill="1" applyBorder="1" applyAlignment="1">
      <alignment horizontal="right"/>
    </xf>
    <xf numFmtId="0" fontId="5" fillId="0" borderId="1" xfId="0" applyFont="1" applyFill="1" applyBorder="1" applyAlignment="1">
      <alignment horizontal="right"/>
    </xf>
    <xf numFmtId="0" fontId="5" fillId="0" borderId="1" xfId="0" applyFont="1" applyBorder="1" applyAlignment="1">
      <alignment horizontal="right"/>
    </xf>
    <xf numFmtId="0" fontId="8" fillId="0" borderId="0" xfId="0" applyFont="1" applyFill="1" applyBorder="1" applyAlignment="1">
      <alignment horizontal="right"/>
    </xf>
    <xf numFmtId="0" fontId="31" fillId="0" borderId="2" xfId="0" applyFont="1" applyBorder="1" applyAlignment="1"/>
    <xf numFmtId="0" fontId="31" fillId="0" borderId="5" xfId="0" applyFont="1" applyBorder="1" applyAlignment="1"/>
    <xf numFmtId="0" fontId="31" fillId="0" borderId="2" xfId="0" applyFont="1" applyBorder="1" applyAlignment="1">
      <alignment vertical="center" wrapText="1"/>
    </xf>
    <xf numFmtId="1" fontId="31" fillId="0" borderId="2" xfId="0" applyNumberFormat="1" applyFont="1" applyBorder="1" applyAlignment="1"/>
    <xf numFmtId="0" fontId="31" fillId="0" borderId="3" xfId="0" applyFont="1" applyBorder="1" applyAlignment="1"/>
    <xf numFmtId="0" fontId="31" fillId="2" borderId="2" xfId="0" applyFont="1" applyFill="1" applyBorder="1" applyAlignment="1"/>
    <xf numFmtId="0" fontId="28" fillId="0" borderId="2" xfId="0" applyFont="1" applyBorder="1" applyAlignment="1"/>
    <xf numFmtId="0" fontId="31" fillId="3" borderId="2" xfId="0" applyFont="1" applyFill="1" applyBorder="1" applyAlignment="1"/>
    <xf numFmtId="0" fontId="28" fillId="4" borderId="2" xfId="0" applyFont="1" applyFill="1" applyBorder="1" applyAlignment="1"/>
    <xf numFmtId="0" fontId="8" fillId="0" borderId="2" xfId="0" applyFont="1" applyBorder="1" applyAlignment="1"/>
    <xf numFmtId="0" fontId="48" fillId="0" borderId="2" xfId="0" applyFont="1" applyBorder="1" applyAlignment="1"/>
    <xf numFmtId="0" fontId="23" fillId="0" borderId="0" xfId="0" applyFont="1" applyFill="1"/>
    <xf numFmtId="15" fontId="0" fillId="0" borderId="0" xfId="0" applyNumberFormat="1" applyFont="1" applyFill="1" applyBorder="1"/>
    <xf numFmtId="38" fontId="0" fillId="0" borderId="1" xfId="1" applyNumberFormat="1" applyFont="1" applyFill="1" applyBorder="1"/>
    <xf numFmtId="38" fontId="0" fillId="0" borderId="0" xfId="1" applyNumberFormat="1" applyFont="1" applyFill="1"/>
    <xf numFmtId="166" fontId="20" fillId="6" borderId="0" xfId="1" applyNumberFormat="1" applyFont="1" applyFill="1" applyBorder="1" applyAlignment="1">
      <alignment horizontal="center"/>
    </xf>
    <xf numFmtId="0" fontId="4" fillId="0" borderId="2" xfId="0" applyFont="1" applyBorder="1" applyAlignment="1"/>
    <xf numFmtId="164" fontId="8" fillId="0" borderId="0" xfId="0" applyNumberFormat="1" applyFont="1" applyFill="1" applyBorder="1" applyAlignment="1"/>
    <xf numFmtId="2" fontId="8" fillId="0" borderId="0" xfId="2" applyNumberFormat="1" applyFont="1" applyFill="1" applyBorder="1" applyAlignment="1">
      <alignment horizontal="right"/>
    </xf>
    <xf numFmtId="1" fontId="8" fillId="0" borderId="0" xfId="2" applyNumberFormat="1" applyFont="1" applyFill="1" applyBorder="1" applyAlignment="1">
      <alignment horizontal="right"/>
    </xf>
    <xf numFmtId="1" fontId="31" fillId="0" borderId="0" xfId="0" applyNumberFormat="1" applyFont="1" applyFill="1" applyBorder="1" applyAlignment="1">
      <alignment horizontal="center"/>
    </xf>
    <xf numFmtId="1" fontId="31" fillId="0" borderId="0" xfId="0" applyNumberFormat="1" applyFont="1" applyFill="1" applyBorder="1" applyAlignment="1">
      <alignment horizontal="center"/>
    </xf>
    <xf numFmtId="1" fontId="28" fillId="0" borderId="0" xfId="0" applyNumberFormat="1" applyFont="1" applyFill="1" applyBorder="1" applyAlignment="1">
      <alignment horizontal="left"/>
    </xf>
    <xf numFmtId="164" fontId="28" fillId="0" borderId="0" xfId="1" applyFont="1" applyFill="1" applyBorder="1" applyAlignment="1">
      <alignment horizontal="left"/>
    </xf>
    <xf numFmtId="0" fontId="0" fillId="0" borderId="0" xfId="0" applyFont="1" applyFill="1" applyBorder="1" applyAlignment="1">
      <alignment horizontal="left" indent="1"/>
    </xf>
    <xf numFmtId="0" fontId="25" fillId="0" borderId="0" xfId="0" applyFont="1" applyFill="1" applyBorder="1"/>
    <xf numFmtId="0" fontId="7" fillId="0" borderId="0" xfId="0" applyFont="1" applyFill="1" applyBorder="1"/>
    <xf numFmtId="4" fontId="7" fillId="0" borderId="0" xfId="1" applyNumberFormat="1" applyFont="1" applyFill="1" applyBorder="1" applyAlignment="1"/>
    <xf numFmtId="0" fontId="28" fillId="0" borderId="0" xfId="0" applyFont="1"/>
    <xf numFmtId="0" fontId="28" fillId="3" borderId="0" xfId="0" applyFont="1" applyFill="1"/>
    <xf numFmtId="0" fontId="31" fillId="0" borderId="0" xfId="0" applyFont="1"/>
    <xf numFmtId="15" fontId="31" fillId="0" borderId="0" xfId="0" applyNumberFormat="1" applyFont="1" applyAlignment="1">
      <alignment horizontal="center" vertical="top" wrapText="1" shrinkToFit="1"/>
    </xf>
    <xf numFmtId="0" fontId="31" fillId="0" borderId="0" xfId="0" applyFont="1" applyAlignment="1">
      <alignment horizontal="center" vertical="top" wrapText="1" shrinkToFit="1"/>
    </xf>
    <xf numFmtId="164" fontId="28" fillId="0" borderId="0" xfId="0" applyNumberFormat="1" applyFont="1"/>
    <xf numFmtId="164" fontId="36" fillId="0" borderId="0" xfId="0" applyNumberFormat="1" applyFont="1"/>
    <xf numFmtId="164" fontId="37" fillId="0" borderId="0" xfId="0" applyNumberFormat="1" applyFont="1"/>
    <xf numFmtId="164" fontId="35" fillId="0" borderId="0" xfId="0" applyNumberFormat="1" applyFont="1"/>
    <xf numFmtId="164" fontId="47" fillId="0" borderId="0" xfId="0" applyNumberFormat="1" applyFont="1"/>
    <xf numFmtId="0" fontId="28" fillId="20" borderId="0" xfId="0" applyFont="1" applyFill="1"/>
    <xf numFmtId="0" fontId="28" fillId="0" borderId="4" xfId="0" applyFont="1" applyBorder="1"/>
    <xf numFmtId="15" fontId="31" fillId="0" borderId="4" xfId="0" applyNumberFormat="1" applyFont="1" applyBorder="1"/>
    <xf numFmtId="15" fontId="31" fillId="0" borderId="0" xfId="0" applyNumberFormat="1" applyFont="1" applyAlignment="1">
      <alignment horizontal="right" vertical="center" wrapText="1"/>
    </xf>
    <xf numFmtId="15" fontId="33" fillId="0" borderId="0" xfId="0" applyNumberFormat="1" applyFont="1"/>
    <xf numFmtId="0" fontId="28" fillId="0" borderId="1" xfId="0" applyFont="1" applyBorder="1"/>
    <xf numFmtId="1" fontId="33" fillId="0" borderId="1" xfId="0" applyNumberFormat="1" applyFont="1" applyBorder="1" applyAlignment="1">
      <alignment horizontal="right"/>
    </xf>
    <xf numFmtId="0" fontId="28" fillId="21" borderId="0" xfId="0" applyFont="1" applyFill="1"/>
    <xf numFmtId="0" fontId="28" fillId="0" borderId="4" xfId="0" applyFont="1" applyBorder="1" applyAlignment="1">
      <alignment horizontal="center"/>
    </xf>
    <xf numFmtId="0" fontId="28" fillId="0" borderId="0" xfId="0" applyFont="1" applyAlignment="1">
      <alignment horizontal="center"/>
    </xf>
    <xf numFmtId="0" fontId="28" fillId="0" borderId="1" xfId="0" applyFont="1" applyBorder="1" applyAlignment="1">
      <alignment horizontal="center"/>
    </xf>
    <xf numFmtId="14" fontId="20" fillId="6" borderId="0" xfId="1" applyNumberFormat="1" applyFont="1" applyFill="1" applyBorder="1" applyAlignment="1">
      <alignment horizontal="center"/>
    </xf>
    <xf numFmtId="3" fontId="20" fillId="6" borderId="0" xfId="1" applyNumberFormat="1" applyFont="1" applyFill="1" applyBorder="1" applyAlignment="1">
      <alignment horizontal="center"/>
    </xf>
    <xf numFmtId="167" fontId="20" fillId="6" borderId="0" xfId="1" applyNumberFormat="1" applyFont="1" applyFill="1" applyBorder="1" applyAlignment="1">
      <alignment horizontal="center"/>
    </xf>
    <xf numFmtId="0" fontId="20" fillId="6" borderId="0" xfId="1" applyNumberFormat="1" applyFont="1" applyFill="1" applyBorder="1" applyAlignment="1">
      <alignment horizontal="center"/>
    </xf>
    <xf numFmtId="1" fontId="31" fillId="0" borderId="0" xfId="0" applyNumberFormat="1" applyFont="1" applyFill="1" applyBorder="1" applyAlignment="1">
      <alignment horizontal="center"/>
    </xf>
    <xf numFmtId="15" fontId="20" fillId="0" borderId="0" xfId="0" applyNumberFormat="1" applyFont="1" applyFill="1" applyBorder="1" applyAlignment="1">
      <alignment horizontal="center"/>
    </xf>
    <xf numFmtId="4" fontId="20" fillId="0" borderId="0" xfId="1" applyNumberFormat="1" applyFont="1" applyFill="1" applyBorder="1" applyAlignment="1">
      <alignment horizontal="center"/>
    </xf>
    <xf numFmtId="4" fontId="28" fillId="0" borderId="0" xfId="0" applyNumberFormat="1" applyFont="1" applyFill="1" applyAlignment="1">
      <alignment horizontal="center"/>
    </xf>
    <xf numFmtId="0" fontId="28" fillId="0" borderId="2" xfId="0" applyFont="1" applyBorder="1" applyAlignment="1">
      <alignment horizontal="left" indent="3"/>
    </xf>
    <xf numFmtId="0" fontId="17" fillId="0" borderId="0" xfId="0" applyFont="1" applyFill="1" applyBorder="1" applyAlignment="1">
      <alignment horizontal="right" vertical="center" wrapText="1"/>
    </xf>
    <xf numFmtId="1" fontId="49" fillId="0" borderId="1" xfId="0" applyNumberFormat="1" applyFont="1" applyFill="1" applyBorder="1" applyAlignment="1">
      <alignment horizontal="right" indent="1"/>
    </xf>
    <xf numFmtId="164" fontId="27" fillId="0" borderId="0" xfId="0" applyNumberFormat="1" applyFont="1" applyFill="1" applyBorder="1"/>
    <xf numFmtId="164" fontId="50" fillId="0" borderId="0" xfId="0" applyNumberFormat="1" applyFont="1" applyFill="1" applyBorder="1"/>
    <xf numFmtId="0" fontId="4" fillId="0" borderId="0" xfId="0" applyFont="1" applyFill="1" applyBorder="1"/>
    <xf numFmtId="164" fontId="39" fillId="0" borderId="0" xfId="0" applyNumberFormat="1" applyFont="1" applyFill="1" applyBorder="1"/>
    <xf numFmtId="164" fontId="51" fillId="0" borderId="0" xfId="0" applyNumberFormat="1" applyFont="1" applyFill="1" applyBorder="1"/>
    <xf numFmtId="164" fontId="52" fillId="0" borderId="0" xfId="0" applyNumberFormat="1" applyFont="1" applyFill="1" applyBorder="1"/>
    <xf numFmtId="164" fontId="53" fillId="0" borderId="0" xfId="0" applyNumberFormat="1" applyFont="1" applyFill="1" applyBorder="1"/>
    <xf numFmtId="164" fontId="54" fillId="0" borderId="0" xfId="0" applyNumberFormat="1" applyFont="1" applyFill="1" applyBorder="1"/>
    <xf numFmtId="164" fontId="55" fillId="0" borderId="0" xfId="0" applyNumberFormat="1" applyFont="1" applyFill="1" applyBorder="1"/>
    <xf numFmtId="0" fontId="39" fillId="0" borderId="0" xfId="0" applyFont="1" applyFill="1" applyBorder="1"/>
    <xf numFmtId="1" fontId="31" fillId="0" borderId="0" xfId="0" applyNumberFormat="1" applyFont="1" applyFill="1" applyBorder="1" applyAlignment="1">
      <alignment horizontal="center"/>
    </xf>
    <xf numFmtId="164" fontId="31" fillId="0" borderId="0" xfId="1" applyFont="1" applyFill="1" applyBorder="1" applyAlignment="1">
      <alignment horizontal="left"/>
    </xf>
    <xf numFmtId="0" fontId="31" fillId="22" borderId="0" xfId="0" applyFont="1" applyFill="1" applyAlignment="1">
      <alignment horizontal="left"/>
    </xf>
    <xf numFmtId="4" fontId="31" fillId="22" borderId="0" xfId="0" applyNumberFormat="1" applyFont="1" applyFill="1" applyAlignment="1">
      <alignment horizontal="left"/>
    </xf>
    <xf numFmtId="4" fontId="28" fillId="22" borderId="0" xfId="0" applyNumberFormat="1" applyFont="1" applyFill="1"/>
    <xf numFmtId="0" fontId="31" fillId="23" borderId="0" xfId="0" applyFont="1" applyFill="1" applyBorder="1" applyAlignment="1">
      <alignment horizontal="left"/>
    </xf>
    <xf numFmtId="165" fontId="20" fillId="23" borderId="0" xfId="1" applyNumberFormat="1" applyFont="1" applyFill="1" applyBorder="1" applyAlignment="1"/>
    <xf numFmtId="0" fontId="20" fillId="23" borderId="0" xfId="0" applyFont="1" applyFill="1" applyBorder="1" applyAlignment="1"/>
    <xf numFmtId="168" fontId="32" fillId="23" borderId="0" xfId="1" applyNumberFormat="1" applyFont="1" applyFill="1" applyBorder="1" applyAlignment="1"/>
    <xf numFmtId="168" fontId="20" fillId="23" borderId="0" xfId="1" applyNumberFormat="1" applyFont="1" applyFill="1" applyBorder="1" applyAlignment="1"/>
    <xf numFmtId="165" fontId="20" fillId="0" borderId="0" xfId="1" applyNumberFormat="1" applyFont="1" applyFill="1" applyBorder="1" applyAlignment="1"/>
    <xf numFmtId="168" fontId="32" fillId="0" borderId="0" xfId="1" applyNumberFormat="1" applyFont="1" applyFill="1" applyBorder="1" applyAlignment="1"/>
    <xf numFmtId="168" fontId="20" fillId="0" borderId="0" xfId="1" applyNumberFormat="1" applyFont="1" applyFill="1" applyBorder="1" applyAlignment="1"/>
    <xf numFmtId="9" fontId="28" fillId="0" borderId="0" xfId="2" applyFont="1" applyFill="1" applyBorder="1" applyAlignment="1">
      <alignment horizontal="right"/>
    </xf>
    <xf numFmtId="3" fontId="28" fillId="0" borderId="0" xfId="0" applyNumberFormat="1" applyFont="1"/>
    <xf numFmtId="3" fontId="4" fillId="0" borderId="0" xfId="1" applyNumberFormat="1" applyFont="1" applyFill="1" applyBorder="1" applyAlignment="1"/>
    <xf numFmtId="4" fontId="28" fillId="0" borderId="0" xfId="0" applyNumberFormat="1" applyFont="1"/>
    <xf numFmtId="0" fontId="20" fillId="0" borderId="0" xfId="0" applyFont="1" applyFill="1" applyBorder="1" applyAlignment="1">
      <alignment horizontal="left" vertical="center"/>
    </xf>
    <xf numFmtId="15" fontId="31" fillId="24" borderId="0" xfId="0" applyNumberFormat="1" applyFont="1" applyFill="1" applyAlignment="1">
      <alignment horizontal="center"/>
    </xf>
    <xf numFmtId="0" fontId="31" fillId="24" borderId="0" xfId="0" applyFont="1" applyFill="1" applyAlignment="1">
      <alignment horizontal="center"/>
    </xf>
    <xf numFmtId="1" fontId="31"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3" fillId="16" borderId="0" xfId="0" applyFont="1" applyFill="1" applyBorder="1" applyAlignment="1"/>
    <xf numFmtId="4" fontId="3" fillId="0" borderId="0" xfId="0" applyNumberFormat="1" applyFont="1" applyFill="1" applyBorder="1" applyAlignment="1"/>
    <xf numFmtId="4" fontId="3" fillId="0" borderId="0" xfId="0" applyNumberFormat="1" applyFont="1" applyFill="1" applyBorder="1" applyAlignment="1">
      <alignment horizontal="right"/>
    </xf>
    <xf numFmtId="0" fontId="3" fillId="0" borderId="0" xfId="0" applyFont="1" applyFill="1" applyBorder="1" applyAlignment="1">
      <alignment horizontal="left" vertical="center"/>
    </xf>
    <xf numFmtId="4" fontId="3" fillId="0" borderId="0" xfId="1" applyNumberFormat="1" applyFont="1" applyFill="1" applyBorder="1" applyAlignment="1">
      <alignment vertical="center"/>
    </xf>
    <xf numFmtId="4" fontId="3" fillId="0" borderId="0" xfId="1" applyNumberFormat="1" applyFont="1" applyFill="1" applyBorder="1" applyAlignment="1"/>
    <xf numFmtId="4" fontId="3" fillId="0" borderId="0" xfId="1" applyNumberFormat="1" applyFont="1" applyFill="1" applyBorder="1" applyAlignment="1">
      <alignment horizontal="center"/>
    </xf>
    <xf numFmtId="4" fontId="3" fillId="6" borderId="0" xfId="1" applyNumberFormat="1" applyFont="1" applyFill="1" applyBorder="1" applyAlignment="1"/>
    <xf numFmtId="4" fontId="3" fillId="0" borderId="0" xfId="1" applyNumberFormat="1" applyFont="1" applyFill="1" applyBorder="1" applyAlignment="1">
      <alignment horizontal="right"/>
    </xf>
    <xf numFmtId="4" fontId="3" fillId="0" borderId="0" xfId="0" applyNumberFormat="1" applyFont="1" applyFill="1"/>
    <xf numFmtId="4" fontId="3" fillId="12" borderId="0" xfId="1" applyNumberFormat="1" applyFont="1" applyFill="1" applyBorder="1" applyAlignment="1"/>
    <xf numFmtId="4" fontId="3" fillId="0" borderId="0" xfId="1" applyNumberFormat="1" applyFont="1" applyBorder="1"/>
    <xf numFmtId="4" fontId="3" fillId="0" borderId="0" xfId="1" applyNumberFormat="1" applyFont="1"/>
    <xf numFmtId="4" fontId="3" fillId="0" borderId="0" xfId="1" applyNumberFormat="1" applyFont="1" applyFill="1" applyBorder="1"/>
    <xf numFmtId="4" fontId="3" fillId="16" borderId="0" xfId="0" applyNumberFormat="1" applyFont="1" applyFill="1" applyBorder="1" applyAlignment="1"/>
    <xf numFmtId="0" fontId="28" fillId="0" borderId="0" xfId="0" applyFont="1" applyAlignment="1">
      <alignment horizontal="left"/>
    </xf>
    <xf numFmtId="165" fontId="3" fillId="0" borderId="0" xfId="1" applyNumberFormat="1" applyFont="1" applyFill="1" applyBorder="1" applyAlignment="1"/>
    <xf numFmtId="168" fontId="3" fillId="0" borderId="0" xfId="1" applyNumberFormat="1" applyFont="1" applyFill="1" applyBorder="1" applyAlignment="1"/>
    <xf numFmtId="164" fontId="3" fillId="0" borderId="0" xfId="1" applyFont="1"/>
    <xf numFmtId="0" fontId="28" fillId="0" borderId="0" xfId="0" applyFont="1" applyFill="1" applyBorder="1" applyAlignment="1">
      <alignment horizontal="right"/>
    </xf>
    <xf numFmtId="3" fontId="28" fillId="0" borderId="0" xfId="0" applyNumberFormat="1" applyFont="1" applyFill="1" applyBorder="1" applyAlignment="1">
      <alignment horizontal="right"/>
    </xf>
    <xf numFmtId="4" fontId="3" fillId="16" borderId="0" xfId="0" applyNumberFormat="1" applyFont="1" applyFill="1" applyBorder="1" applyAlignment="1">
      <alignment horizontal="right"/>
    </xf>
    <xf numFmtId="4" fontId="8" fillId="0" borderId="0" xfId="1" applyNumberFormat="1" applyFont="1" applyFill="1" applyBorder="1" applyAlignment="1">
      <alignment horizontal="right"/>
    </xf>
    <xf numFmtId="4" fontId="30" fillId="0" borderId="0" xfId="1" applyNumberFormat="1" applyFont="1" applyFill="1" applyBorder="1" applyAlignment="1">
      <alignment horizontal="right"/>
    </xf>
    <xf numFmtId="0" fontId="31" fillId="6" borderId="0" xfId="0" applyFont="1" applyFill="1" applyBorder="1" applyAlignment="1">
      <alignment horizontal="center"/>
    </xf>
    <xf numFmtId="0" fontId="31" fillId="6" borderId="0" xfId="0" applyFont="1" applyFill="1" applyBorder="1" applyAlignment="1">
      <alignment horizontal="center" vertical="center"/>
    </xf>
    <xf numFmtId="166" fontId="20" fillId="6" borderId="0" xfId="0" applyNumberFormat="1" applyFont="1" applyFill="1" applyBorder="1" applyAlignment="1">
      <alignment horizontal="center" vertical="center"/>
    </xf>
    <xf numFmtId="0" fontId="20" fillId="6" borderId="0" xfId="0" applyFont="1" applyFill="1" applyBorder="1" applyAlignment="1">
      <alignment horizontal="center" vertical="center"/>
    </xf>
    <xf numFmtId="166" fontId="31" fillId="24" borderId="0" xfId="0" applyNumberFormat="1" applyFont="1" applyFill="1" applyAlignment="1">
      <alignment horizontal="center" vertical="center"/>
    </xf>
    <xf numFmtId="15" fontId="20" fillId="6" borderId="0" xfId="0" applyNumberFormat="1" applyFont="1" applyFill="1" applyBorder="1" applyAlignment="1">
      <alignment horizontal="center" vertical="center"/>
    </xf>
    <xf numFmtId="49" fontId="3" fillId="0" borderId="0" xfId="0" applyNumberFormat="1" applyFont="1" applyFill="1" applyAlignment="1">
      <alignment horizontal="left"/>
    </xf>
    <xf numFmtId="0" fontId="3" fillId="0" borderId="0" xfId="0" applyFont="1" applyBorder="1" applyAlignment="1">
      <alignment horizontal="left"/>
    </xf>
    <xf numFmtId="0" fontId="28" fillId="0" borderId="0" xfId="0" applyFont="1" applyFill="1"/>
    <xf numFmtId="4" fontId="27" fillId="0" borderId="0" xfId="0" applyNumberFormat="1" applyFont="1" applyFill="1" applyBorder="1" applyAlignment="1">
      <alignment horizontal="right"/>
    </xf>
    <xf numFmtId="0" fontId="20" fillId="0" borderId="0" xfId="619" applyFont="1" applyFill="1" applyAlignment="1">
      <alignment horizontal="center"/>
    </xf>
    <xf numFmtId="0" fontId="3" fillId="0" borderId="0" xfId="619" applyFont="1" applyFill="1" applyAlignment="1">
      <alignment horizontal="center"/>
    </xf>
    <xf numFmtId="0" fontId="2" fillId="0" borderId="0" xfId="619" applyFont="1" applyFill="1" applyAlignment="1">
      <alignment horizontal="center"/>
    </xf>
    <xf numFmtId="4" fontId="2" fillId="0" borderId="0" xfId="0" applyNumberFormat="1" applyFont="1" applyFill="1" applyBorder="1" applyAlignment="1">
      <alignment horizontal="right"/>
    </xf>
    <xf numFmtId="0" fontId="27" fillId="0" borderId="0" xfId="619" applyFont="1" applyFill="1" applyAlignment="1">
      <alignment horizontal="left"/>
    </xf>
    <xf numFmtId="166" fontId="30" fillId="0" borderId="0" xfId="619" applyNumberFormat="1" applyFont="1" applyFill="1" applyAlignment="1">
      <alignment horizontal="left"/>
    </xf>
    <xf numFmtId="166" fontId="27" fillId="0" borderId="0" xfId="619" applyNumberFormat="1" applyFont="1" applyFill="1" applyAlignment="1">
      <alignment horizontal="left"/>
    </xf>
    <xf numFmtId="0" fontId="12" fillId="0" borderId="0" xfId="1055"/>
    <xf numFmtId="0" fontId="31" fillId="11" borderId="0" xfId="0" applyFont="1" applyFill="1" applyBorder="1" applyAlignment="1">
      <alignment horizontal="left"/>
    </xf>
    <xf numFmtId="166" fontId="31" fillId="11" borderId="0" xfId="0" applyNumberFormat="1" applyFont="1" applyFill="1" applyBorder="1" applyAlignment="1">
      <alignment horizontal="center"/>
    </xf>
    <xf numFmtId="166" fontId="20" fillId="11" borderId="0" xfId="1" applyNumberFormat="1" applyFont="1" applyFill="1" applyBorder="1" applyAlignment="1">
      <alignment horizontal="center"/>
    </xf>
    <xf numFmtId="4" fontId="2" fillId="0" borderId="0" xfId="1" applyNumberFormat="1" applyFont="1" applyFill="1" applyBorder="1" applyAlignment="1">
      <alignment vertical="center"/>
    </xf>
    <xf numFmtId="0" fontId="23" fillId="8" borderId="0" xfId="0" applyFont="1" applyFill="1"/>
    <xf numFmtId="0" fontId="24" fillId="8" borderId="0" xfId="0" applyFont="1" applyFill="1"/>
    <xf numFmtId="0" fontId="23" fillId="25" borderId="0" xfId="0" applyFont="1" applyFill="1"/>
    <xf numFmtId="0" fontId="24" fillId="25" borderId="0" xfId="0" applyFont="1" applyFill="1"/>
    <xf numFmtId="0" fontId="23" fillId="23" borderId="0" xfId="0" applyFont="1" applyFill="1"/>
    <xf numFmtId="0" fontId="24" fillId="23" borderId="0" xfId="0" applyFont="1" applyFill="1"/>
    <xf numFmtId="0" fontId="23" fillId="25" borderId="0" xfId="0" applyFont="1" applyFill="1" applyBorder="1"/>
    <xf numFmtId="0" fontId="25" fillId="25" borderId="0" xfId="0" applyFont="1" applyFill="1" applyBorder="1"/>
    <xf numFmtId="0" fontId="23" fillId="25" borderId="0" xfId="0" applyFont="1" applyFill="1" applyBorder="1" applyAlignment="1">
      <alignment horizontal="left"/>
    </xf>
    <xf numFmtId="0" fontId="0" fillId="25" borderId="0" xfId="0" applyFill="1"/>
    <xf numFmtId="164" fontId="28" fillId="0" borderId="0" xfId="0" applyNumberFormat="1" applyFont="1" applyFill="1" applyBorder="1" applyAlignment="1">
      <alignment horizontal="left"/>
    </xf>
    <xf numFmtId="164" fontId="3" fillId="0" borderId="0" xfId="0" applyNumberFormat="1" applyFont="1" applyFill="1" applyBorder="1" applyAlignment="1">
      <alignment horizontal="left"/>
    </xf>
    <xf numFmtId="49" fontId="43" fillId="0" borderId="0" xfId="619" applyNumberFormat="1" applyFont="1" applyFill="1" applyAlignment="1"/>
    <xf numFmtId="0" fontId="30" fillId="12" borderId="0" xfId="619" applyFont="1" applyFill="1" applyAlignment="1"/>
    <xf numFmtId="0" fontId="30" fillId="0" borderId="0" xfId="619" applyFont="1" applyFill="1" applyAlignment="1"/>
    <xf numFmtId="49" fontId="30" fillId="0" borderId="0" xfId="619" applyNumberFormat="1" applyFont="1" applyFill="1" applyAlignment="1"/>
    <xf numFmtId="0" fontId="32" fillId="12" borderId="0" xfId="619" applyFont="1" applyFill="1" applyAlignment="1"/>
    <xf numFmtId="166" fontId="27" fillId="0" borderId="0" xfId="0" applyNumberFormat="1" applyFont="1" applyBorder="1" applyAlignment="1">
      <alignment horizontal="left"/>
    </xf>
    <xf numFmtId="166" fontId="3" fillId="0" borderId="0" xfId="0" applyNumberFormat="1" applyFont="1" applyBorder="1" applyAlignment="1">
      <alignment horizontal="left"/>
    </xf>
    <xf numFmtId="4" fontId="32" fillId="12" borderId="0" xfId="619" applyNumberFormat="1" applyFont="1" applyFill="1" applyAlignment="1"/>
    <xf numFmtId="49" fontId="32" fillId="0" borderId="0" xfId="619" applyNumberFormat="1" applyFont="1" applyFill="1" applyAlignment="1"/>
    <xf numFmtId="170" fontId="30" fillId="0" borderId="0" xfId="619" applyNumberFormat="1" applyFont="1" applyFill="1" applyAlignment="1"/>
    <xf numFmtId="170" fontId="3" fillId="0" borderId="0" xfId="619" applyNumberFormat="1" applyFont="1" applyFill="1" applyAlignment="1"/>
    <xf numFmtId="170" fontId="2" fillId="0" borderId="0" xfId="619" applyNumberFormat="1" applyFont="1" applyFill="1" applyAlignment="1"/>
    <xf numFmtId="4" fontId="30" fillId="12" borderId="0" xfId="619" applyNumberFormat="1" applyFont="1" applyFill="1" applyAlignment="1"/>
    <xf numFmtId="4" fontId="32" fillId="0" borderId="0" xfId="620" applyNumberFormat="1" applyFont="1" applyFill="1" applyAlignment="1"/>
    <xf numFmtId="4" fontId="56" fillId="0" borderId="0" xfId="620" applyNumberFormat="1" applyFont="1" applyFill="1" applyAlignment="1"/>
    <xf numFmtId="4" fontId="30" fillId="0" borderId="0" xfId="619" applyNumberFormat="1" applyFont="1" applyFill="1" applyAlignment="1"/>
    <xf numFmtId="4" fontId="30" fillId="0" borderId="0" xfId="620" applyNumberFormat="1" applyFont="1" applyFill="1" applyAlignment="1"/>
    <xf numFmtId="4" fontId="2" fillId="0" borderId="0" xfId="620" applyNumberFormat="1" applyFont="1" applyFill="1" applyAlignment="1"/>
    <xf numFmtId="4" fontId="3" fillId="0" borderId="0" xfId="620" applyNumberFormat="1" applyFont="1" applyFill="1" applyAlignment="1"/>
    <xf numFmtId="4" fontId="2" fillId="0" borderId="0" xfId="1" applyNumberFormat="1" applyFont="1" applyBorder="1" applyAlignment="1"/>
    <xf numFmtId="49" fontId="3" fillId="0" borderId="0" xfId="619" applyNumberFormat="1" applyFont="1" applyFill="1" applyAlignment="1"/>
    <xf numFmtId="49" fontId="1" fillId="0" borderId="0" xfId="619" applyNumberFormat="1" applyFont="1" applyFill="1" applyAlignment="1"/>
    <xf numFmtId="49" fontId="27" fillId="0" borderId="0" xfId="619" applyNumberFormat="1" applyFont="1" applyFill="1" applyAlignment="1"/>
    <xf numFmtId="4" fontId="27" fillId="0" borderId="0" xfId="620" applyNumberFormat="1" applyFont="1" applyFill="1" applyAlignment="1"/>
    <xf numFmtId="4" fontId="20" fillId="0" borderId="0" xfId="620" applyNumberFormat="1" applyFont="1" applyFill="1" applyAlignment="1"/>
    <xf numFmtId="0" fontId="32" fillId="0" borderId="0" xfId="619" applyFont="1" applyFill="1" applyAlignment="1"/>
    <xf numFmtId="49" fontId="30" fillId="8" borderId="0" xfId="619" applyNumberFormat="1" applyFont="1" applyFill="1" applyAlignment="1"/>
    <xf numFmtId="49" fontId="3" fillId="8" borderId="0" xfId="619" applyNumberFormat="1" applyFont="1" applyFill="1" applyAlignment="1"/>
    <xf numFmtId="49" fontId="2" fillId="8" borderId="0" xfId="619" applyNumberFormat="1" applyFont="1" applyFill="1" applyAlignment="1"/>
    <xf numFmtId="0" fontId="30" fillId="13" borderId="0" xfId="619" applyFont="1" applyFill="1" applyAlignment="1"/>
    <xf numFmtId="49" fontId="30" fillId="14" borderId="0" xfId="619" applyNumberFormat="1" applyFont="1" applyFill="1" applyAlignment="1"/>
    <xf numFmtId="49" fontId="3" fillId="14" borderId="0" xfId="619" applyNumberFormat="1" applyFont="1" applyFill="1" applyAlignment="1"/>
    <xf numFmtId="49" fontId="2" fillId="14" borderId="0" xfId="619" applyNumberFormat="1" applyFont="1" applyFill="1" applyAlignment="1"/>
    <xf numFmtId="0" fontId="30" fillId="14" borderId="0" xfId="619" applyFont="1" applyFill="1" applyAlignment="1"/>
    <xf numFmtId="164" fontId="30" fillId="0" borderId="0" xfId="1" applyFont="1" applyFill="1" applyAlignment="1"/>
    <xf numFmtId="49" fontId="30" fillId="15" borderId="0" xfId="619" applyNumberFormat="1" applyFont="1" applyFill="1" applyAlignment="1"/>
    <xf numFmtId="49" fontId="3" fillId="15" borderId="0" xfId="619" applyNumberFormat="1" applyFont="1" applyFill="1" applyAlignment="1"/>
    <xf numFmtId="49" fontId="2" fillId="15" borderId="0" xfId="619" applyNumberFormat="1" applyFont="1" applyFill="1" applyAlignment="1"/>
    <xf numFmtId="0" fontId="30" fillId="15" borderId="0" xfId="619" applyFont="1" applyFill="1" applyAlignment="1"/>
    <xf numFmtId="0" fontId="30" fillId="16" borderId="0" xfId="619" applyFont="1" applyFill="1" applyAlignment="1"/>
    <xf numFmtId="0" fontId="3" fillId="16" borderId="0" xfId="619" applyFont="1" applyFill="1" applyAlignment="1"/>
    <xf numFmtId="0" fontId="2" fillId="16" borderId="0" xfId="619" applyFont="1" applyFill="1" applyAlignment="1"/>
    <xf numFmtId="0" fontId="3" fillId="0" borderId="0" xfId="619" applyFont="1" applyFill="1" applyAlignment="1"/>
    <xf numFmtId="0" fontId="2" fillId="0" borderId="0" xfId="619" applyFont="1" applyFill="1" applyAlignment="1"/>
    <xf numFmtId="0" fontId="1" fillId="0" borderId="0" xfId="0" applyFont="1"/>
    <xf numFmtId="0" fontId="1" fillId="0" borderId="2" xfId="0" applyFont="1" applyBorder="1" applyAlignment="1"/>
    <xf numFmtId="9" fontId="8" fillId="0" borderId="0" xfId="2" applyFont="1" applyFill="1" applyBorder="1"/>
    <xf numFmtId="171" fontId="8" fillId="0" borderId="0" xfId="0" applyNumberFormat="1" applyFont="1" applyFill="1" applyBorder="1"/>
    <xf numFmtId="0" fontId="28" fillId="0" borderId="2" xfId="0" applyFont="1" applyFill="1" applyBorder="1" applyAlignment="1"/>
    <xf numFmtId="15" fontId="31" fillId="18" borderId="0" xfId="0" applyNumberFormat="1" applyFont="1" applyFill="1" applyBorder="1" applyAlignment="1">
      <alignment horizontal="center"/>
    </xf>
    <xf numFmtId="15" fontId="20" fillId="0" borderId="0" xfId="0" applyNumberFormat="1" applyFont="1" applyFill="1" applyBorder="1" applyAlignment="1">
      <alignment horizontal="center"/>
    </xf>
    <xf numFmtId="15" fontId="31" fillId="0" borderId="0" xfId="0" applyNumberFormat="1" applyFont="1" applyFill="1" applyBorder="1" applyAlignment="1">
      <alignment horizontal="center"/>
    </xf>
    <xf numFmtId="1" fontId="31" fillId="0" borderId="0" xfId="0" applyNumberFormat="1" applyFont="1" applyFill="1" applyBorder="1" applyAlignment="1">
      <alignment horizontal="center"/>
    </xf>
    <xf numFmtId="15" fontId="20" fillId="18" borderId="0" xfId="0" applyNumberFormat="1" applyFont="1" applyFill="1" applyBorder="1" applyAlignment="1">
      <alignment horizontal="center"/>
    </xf>
    <xf numFmtId="1" fontId="20" fillId="0" borderId="0" xfId="0" applyNumberFormat="1" applyFont="1" applyFill="1" applyBorder="1" applyAlignment="1">
      <alignment horizontal="center"/>
    </xf>
    <xf numFmtId="15" fontId="31" fillId="19" borderId="0" xfId="0" applyNumberFormat="1" applyFont="1" applyFill="1" applyAlignment="1">
      <alignment horizontal="center"/>
    </xf>
    <xf numFmtId="15" fontId="31" fillId="0" borderId="0" xfId="0" applyNumberFormat="1" applyFont="1" applyAlignment="1">
      <alignment horizontal="center"/>
    </xf>
  </cellXfs>
  <cellStyles count="1056">
    <cellStyle name="Comma" xfId="1" builtinId="3"/>
    <cellStyle name="Comma 2" xfId="620"/>
    <cellStyle name="Followed Hyperlink" xfId="70" builtinId="9" hidden="1"/>
    <cellStyle name="Followed Hyperlink" xfId="74" builtinId="9" hidden="1"/>
    <cellStyle name="Followed Hyperlink" xfId="78" builtinId="9" hidden="1"/>
    <cellStyle name="Followed Hyperlink" xfId="82" builtinId="9" hidden="1"/>
    <cellStyle name="Followed Hyperlink" xfId="86" builtinId="9" hidden="1"/>
    <cellStyle name="Followed Hyperlink" xfId="90" builtinId="9" hidden="1"/>
    <cellStyle name="Followed Hyperlink" xfId="94" builtinId="9" hidden="1"/>
    <cellStyle name="Followed Hyperlink" xfId="98" builtinId="9" hidden="1"/>
    <cellStyle name="Followed Hyperlink" xfId="102" builtinId="9" hidden="1"/>
    <cellStyle name="Followed Hyperlink" xfId="106" builtinId="9" hidden="1"/>
    <cellStyle name="Followed Hyperlink" xfId="110" builtinId="9" hidden="1"/>
    <cellStyle name="Followed Hyperlink" xfId="114" builtinId="9" hidden="1"/>
    <cellStyle name="Followed Hyperlink" xfId="118" builtinId="9" hidden="1"/>
    <cellStyle name="Followed Hyperlink" xfId="122" builtinId="9" hidden="1"/>
    <cellStyle name="Followed Hyperlink" xfId="126" builtinId="9" hidden="1"/>
    <cellStyle name="Followed Hyperlink" xfId="130" builtinId="9" hidden="1"/>
    <cellStyle name="Followed Hyperlink" xfId="134" builtinId="9" hidden="1"/>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2" builtinId="9" hidden="1"/>
    <cellStyle name="Followed Hyperlink" xfId="286" builtinId="9" hidden="1"/>
    <cellStyle name="Followed Hyperlink" xfId="290" builtinId="9" hidden="1"/>
    <cellStyle name="Followed Hyperlink" xfId="294" builtinId="9" hidden="1"/>
    <cellStyle name="Followed Hyperlink" xfId="298" builtinId="9" hidden="1"/>
    <cellStyle name="Followed Hyperlink" xfId="302" builtinId="9" hidden="1"/>
    <cellStyle name="Followed Hyperlink" xfId="306" builtinId="9" hidden="1"/>
    <cellStyle name="Followed Hyperlink" xfId="310" builtinId="9" hidden="1"/>
    <cellStyle name="Followed Hyperlink" xfId="314" builtinId="9" hidden="1"/>
    <cellStyle name="Followed Hyperlink" xfId="318" builtinId="9" hidden="1"/>
    <cellStyle name="Followed Hyperlink" xfId="322" builtinId="9" hidden="1"/>
    <cellStyle name="Followed Hyperlink" xfId="326" builtinId="9" hidden="1"/>
    <cellStyle name="Followed Hyperlink" xfId="330" builtinId="9" hidden="1"/>
    <cellStyle name="Followed Hyperlink" xfId="334" builtinId="9" hidden="1"/>
    <cellStyle name="Followed Hyperlink" xfId="338" builtinId="9" hidden="1"/>
    <cellStyle name="Followed Hyperlink" xfId="342" builtinId="9" hidden="1"/>
    <cellStyle name="Followed Hyperlink" xfId="346" builtinId="9" hidden="1"/>
    <cellStyle name="Followed Hyperlink" xfId="350" builtinId="9" hidden="1"/>
    <cellStyle name="Followed Hyperlink" xfId="354" builtinId="9" hidden="1"/>
    <cellStyle name="Followed Hyperlink" xfId="358" builtinId="9" hidden="1"/>
    <cellStyle name="Followed Hyperlink" xfId="362" builtinId="9" hidden="1"/>
    <cellStyle name="Followed Hyperlink" xfId="366" builtinId="9" hidden="1"/>
    <cellStyle name="Followed Hyperlink" xfId="370" builtinId="9" hidden="1"/>
    <cellStyle name="Followed Hyperlink" xfId="374" builtinId="9" hidden="1"/>
    <cellStyle name="Followed Hyperlink" xfId="378" builtinId="9" hidden="1"/>
    <cellStyle name="Followed Hyperlink" xfId="382" builtinId="9" hidden="1"/>
    <cellStyle name="Followed Hyperlink" xfId="386" builtinId="9" hidden="1"/>
    <cellStyle name="Followed Hyperlink" xfId="390" builtinId="9" hidden="1"/>
    <cellStyle name="Followed Hyperlink" xfId="394" builtinId="9" hidden="1"/>
    <cellStyle name="Followed Hyperlink" xfId="398" builtinId="9" hidden="1"/>
    <cellStyle name="Followed Hyperlink" xfId="402" builtinId="9" hidden="1"/>
    <cellStyle name="Followed Hyperlink" xfId="406" builtinId="9" hidden="1"/>
    <cellStyle name="Followed Hyperlink" xfId="410" builtinId="9" hidden="1"/>
    <cellStyle name="Followed Hyperlink" xfId="414" builtinId="9" hidden="1"/>
    <cellStyle name="Followed Hyperlink" xfId="418" builtinId="9" hidden="1"/>
    <cellStyle name="Followed Hyperlink" xfId="422" builtinId="9" hidden="1"/>
    <cellStyle name="Followed Hyperlink" xfId="426" builtinId="9" hidden="1"/>
    <cellStyle name="Followed Hyperlink" xfId="430" builtinId="9" hidden="1"/>
    <cellStyle name="Followed Hyperlink" xfId="434" builtinId="9" hidden="1"/>
    <cellStyle name="Followed Hyperlink" xfId="438" builtinId="9" hidden="1"/>
    <cellStyle name="Followed Hyperlink" xfId="442" builtinId="9" hidden="1"/>
    <cellStyle name="Followed Hyperlink" xfId="446" builtinId="9" hidden="1"/>
    <cellStyle name="Followed Hyperlink" xfId="450" builtinId="9" hidden="1"/>
    <cellStyle name="Followed Hyperlink" xfId="454" builtinId="9" hidden="1"/>
    <cellStyle name="Followed Hyperlink" xfId="458" builtinId="9" hidden="1"/>
    <cellStyle name="Followed Hyperlink" xfId="462" builtinId="9" hidden="1"/>
    <cellStyle name="Followed Hyperlink" xfId="466" builtinId="9" hidden="1"/>
    <cellStyle name="Followed Hyperlink" xfId="470" builtinId="9" hidden="1"/>
    <cellStyle name="Followed Hyperlink" xfId="474" builtinId="9" hidden="1"/>
    <cellStyle name="Followed Hyperlink" xfId="478" builtinId="9" hidden="1"/>
    <cellStyle name="Followed Hyperlink" xfId="482" builtinId="9" hidden="1"/>
    <cellStyle name="Followed Hyperlink" xfId="486" builtinId="9" hidden="1"/>
    <cellStyle name="Followed Hyperlink" xfId="490" builtinId="9" hidden="1"/>
    <cellStyle name="Followed Hyperlink" xfId="494" builtinId="9" hidden="1"/>
    <cellStyle name="Followed Hyperlink" xfId="498" builtinId="9" hidden="1"/>
    <cellStyle name="Followed Hyperlink" xfId="502" builtinId="9" hidden="1"/>
    <cellStyle name="Followed Hyperlink" xfId="506" builtinId="9" hidden="1"/>
    <cellStyle name="Followed Hyperlink" xfId="510" builtinId="9" hidden="1"/>
    <cellStyle name="Followed Hyperlink" xfId="514" builtinId="9" hidden="1"/>
    <cellStyle name="Followed Hyperlink" xfId="518" builtinId="9" hidden="1"/>
    <cellStyle name="Followed Hyperlink" xfId="522" builtinId="9" hidden="1"/>
    <cellStyle name="Followed Hyperlink" xfId="526" builtinId="9" hidden="1"/>
    <cellStyle name="Followed Hyperlink" xfId="530" builtinId="9" hidden="1"/>
    <cellStyle name="Followed Hyperlink" xfId="534" builtinId="9" hidden="1"/>
    <cellStyle name="Followed Hyperlink" xfId="538" builtinId="9" hidden="1"/>
    <cellStyle name="Followed Hyperlink" xfId="542" builtinId="9" hidden="1"/>
    <cellStyle name="Followed Hyperlink" xfId="546" builtinId="9" hidden="1"/>
    <cellStyle name="Followed Hyperlink" xfId="550" builtinId="9" hidden="1"/>
    <cellStyle name="Followed Hyperlink" xfId="554" builtinId="9" hidden="1"/>
    <cellStyle name="Followed Hyperlink" xfId="558" builtinId="9" hidden="1"/>
    <cellStyle name="Followed Hyperlink" xfId="562" builtinId="9" hidden="1"/>
    <cellStyle name="Followed Hyperlink" xfId="566" builtinId="9" hidden="1"/>
    <cellStyle name="Followed Hyperlink" xfId="570" builtinId="9" hidden="1"/>
    <cellStyle name="Followed Hyperlink" xfId="574" builtinId="9" hidden="1"/>
    <cellStyle name="Followed Hyperlink" xfId="578" builtinId="9" hidden="1"/>
    <cellStyle name="Followed Hyperlink" xfId="582" builtinId="9" hidden="1"/>
    <cellStyle name="Followed Hyperlink" xfId="586" builtinId="9" hidden="1"/>
    <cellStyle name="Followed Hyperlink" xfId="590" builtinId="9" hidden="1"/>
    <cellStyle name="Followed Hyperlink" xfId="594" builtinId="9" hidden="1"/>
    <cellStyle name="Followed Hyperlink" xfId="598" builtinId="9" hidden="1"/>
    <cellStyle name="Followed Hyperlink" xfId="602" builtinId="9" hidden="1"/>
    <cellStyle name="Followed Hyperlink" xfId="606" builtinId="9" hidden="1"/>
    <cellStyle name="Followed Hyperlink" xfId="604" builtinId="9" hidden="1"/>
    <cellStyle name="Followed Hyperlink" xfId="600" builtinId="9" hidden="1"/>
    <cellStyle name="Followed Hyperlink" xfId="596" builtinId="9" hidden="1"/>
    <cellStyle name="Followed Hyperlink" xfId="592" builtinId="9" hidden="1"/>
    <cellStyle name="Followed Hyperlink" xfId="588" builtinId="9" hidden="1"/>
    <cellStyle name="Followed Hyperlink" xfId="584" builtinId="9" hidden="1"/>
    <cellStyle name="Followed Hyperlink" xfId="580" builtinId="9" hidden="1"/>
    <cellStyle name="Followed Hyperlink" xfId="576" builtinId="9" hidden="1"/>
    <cellStyle name="Followed Hyperlink" xfId="572" builtinId="9" hidden="1"/>
    <cellStyle name="Followed Hyperlink" xfId="568" builtinId="9" hidden="1"/>
    <cellStyle name="Followed Hyperlink" xfId="564" builtinId="9" hidden="1"/>
    <cellStyle name="Followed Hyperlink" xfId="560" builtinId="9" hidden="1"/>
    <cellStyle name="Followed Hyperlink" xfId="556" builtinId="9" hidden="1"/>
    <cellStyle name="Followed Hyperlink" xfId="552" builtinId="9" hidden="1"/>
    <cellStyle name="Followed Hyperlink" xfId="548" builtinId="9" hidden="1"/>
    <cellStyle name="Followed Hyperlink" xfId="544" builtinId="9" hidden="1"/>
    <cellStyle name="Followed Hyperlink" xfId="540" builtinId="9" hidden="1"/>
    <cellStyle name="Followed Hyperlink" xfId="536" builtinId="9" hidden="1"/>
    <cellStyle name="Followed Hyperlink" xfId="532" builtinId="9" hidden="1"/>
    <cellStyle name="Followed Hyperlink" xfId="528" builtinId="9" hidden="1"/>
    <cellStyle name="Followed Hyperlink" xfId="524" builtinId="9" hidden="1"/>
    <cellStyle name="Followed Hyperlink" xfId="520" builtinId="9" hidden="1"/>
    <cellStyle name="Followed Hyperlink" xfId="516" builtinId="9" hidden="1"/>
    <cellStyle name="Followed Hyperlink" xfId="512" builtinId="9" hidden="1"/>
    <cellStyle name="Followed Hyperlink" xfId="508" builtinId="9" hidden="1"/>
    <cellStyle name="Followed Hyperlink" xfId="504" builtinId="9" hidden="1"/>
    <cellStyle name="Followed Hyperlink" xfId="500" builtinId="9" hidden="1"/>
    <cellStyle name="Followed Hyperlink" xfId="496" builtinId="9" hidden="1"/>
    <cellStyle name="Followed Hyperlink" xfId="492" builtinId="9" hidden="1"/>
    <cellStyle name="Followed Hyperlink" xfId="488" builtinId="9" hidden="1"/>
    <cellStyle name="Followed Hyperlink" xfId="484" builtinId="9" hidden="1"/>
    <cellStyle name="Followed Hyperlink" xfId="480" builtinId="9" hidden="1"/>
    <cellStyle name="Followed Hyperlink" xfId="476" builtinId="9" hidden="1"/>
    <cellStyle name="Followed Hyperlink" xfId="472" builtinId="9" hidden="1"/>
    <cellStyle name="Followed Hyperlink" xfId="468" builtinId="9" hidden="1"/>
    <cellStyle name="Followed Hyperlink" xfId="464" builtinId="9" hidden="1"/>
    <cellStyle name="Followed Hyperlink" xfId="460" builtinId="9" hidden="1"/>
    <cellStyle name="Followed Hyperlink" xfId="456" builtinId="9" hidden="1"/>
    <cellStyle name="Followed Hyperlink" xfId="452" builtinId="9" hidden="1"/>
    <cellStyle name="Followed Hyperlink" xfId="448" builtinId="9" hidden="1"/>
    <cellStyle name="Followed Hyperlink" xfId="444" builtinId="9" hidden="1"/>
    <cellStyle name="Followed Hyperlink" xfId="440" builtinId="9" hidden="1"/>
    <cellStyle name="Followed Hyperlink" xfId="436" builtinId="9" hidden="1"/>
    <cellStyle name="Followed Hyperlink" xfId="432" builtinId="9" hidden="1"/>
    <cellStyle name="Followed Hyperlink" xfId="428" builtinId="9" hidden="1"/>
    <cellStyle name="Followed Hyperlink" xfId="424" builtinId="9" hidden="1"/>
    <cellStyle name="Followed Hyperlink" xfId="420" builtinId="9" hidden="1"/>
    <cellStyle name="Followed Hyperlink" xfId="416" builtinId="9" hidden="1"/>
    <cellStyle name="Followed Hyperlink" xfId="412" builtinId="9" hidden="1"/>
    <cellStyle name="Followed Hyperlink" xfId="408" builtinId="9" hidden="1"/>
    <cellStyle name="Followed Hyperlink" xfId="404" builtinId="9" hidden="1"/>
    <cellStyle name="Followed Hyperlink" xfId="400" builtinId="9" hidden="1"/>
    <cellStyle name="Followed Hyperlink" xfId="396" builtinId="9" hidden="1"/>
    <cellStyle name="Followed Hyperlink" xfId="392" builtinId="9" hidden="1"/>
    <cellStyle name="Followed Hyperlink" xfId="388" builtinId="9" hidden="1"/>
    <cellStyle name="Followed Hyperlink" xfId="384" builtinId="9" hidden="1"/>
    <cellStyle name="Followed Hyperlink" xfId="380" builtinId="9" hidden="1"/>
    <cellStyle name="Followed Hyperlink" xfId="376" builtinId="9" hidden="1"/>
    <cellStyle name="Followed Hyperlink" xfId="372" builtinId="9" hidden="1"/>
    <cellStyle name="Followed Hyperlink" xfId="368" builtinId="9" hidden="1"/>
    <cellStyle name="Followed Hyperlink" xfId="364" builtinId="9" hidden="1"/>
    <cellStyle name="Followed Hyperlink" xfId="360" builtinId="9" hidden="1"/>
    <cellStyle name="Followed Hyperlink" xfId="356" builtinId="9" hidden="1"/>
    <cellStyle name="Followed Hyperlink" xfId="352" builtinId="9" hidden="1"/>
    <cellStyle name="Followed Hyperlink" xfId="348" builtinId="9" hidden="1"/>
    <cellStyle name="Followed Hyperlink" xfId="344" builtinId="9" hidden="1"/>
    <cellStyle name="Followed Hyperlink" xfId="340" builtinId="9" hidden="1"/>
    <cellStyle name="Followed Hyperlink" xfId="336" builtinId="9" hidden="1"/>
    <cellStyle name="Followed Hyperlink" xfId="332" builtinId="9" hidden="1"/>
    <cellStyle name="Followed Hyperlink" xfId="328" builtinId="9" hidden="1"/>
    <cellStyle name="Followed Hyperlink" xfId="324" builtinId="9" hidden="1"/>
    <cellStyle name="Followed Hyperlink" xfId="320" builtinId="9" hidden="1"/>
    <cellStyle name="Followed Hyperlink" xfId="316" builtinId="9" hidden="1"/>
    <cellStyle name="Followed Hyperlink" xfId="312" builtinId="9" hidden="1"/>
    <cellStyle name="Followed Hyperlink" xfId="308" builtinId="9" hidden="1"/>
    <cellStyle name="Followed Hyperlink" xfId="304" builtinId="9" hidden="1"/>
    <cellStyle name="Followed Hyperlink" xfId="300" builtinId="9" hidden="1"/>
    <cellStyle name="Followed Hyperlink" xfId="296" builtinId="9" hidden="1"/>
    <cellStyle name="Followed Hyperlink" xfId="292" builtinId="9" hidden="1"/>
    <cellStyle name="Followed Hyperlink" xfId="288" builtinId="9" hidden="1"/>
    <cellStyle name="Followed Hyperlink" xfId="284"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132" builtinId="9" hidden="1"/>
    <cellStyle name="Followed Hyperlink" xfId="128" builtinId="9" hidden="1"/>
    <cellStyle name="Followed Hyperlink" xfId="124" builtinId="9" hidden="1"/>
    <cellStyle name="Followed Hyperlink" xfId="120" builtinId="9" hidden="1"/>
    <cellStyle name="Followed Hyperlink" xfId="116" builtinId="9" hidden="1"/>
    <cellStyle name="Followed Hyperlink" xfId="112" builtinId="9" hidden="1"/>
    <cellStyle name="Followed Hyperlink" xfId="108" builtinId="9" hidden="1"/>
    <cellStyle name="Followed Hyperlink" xfId="104" builtinId="9" hidden="1"/>
    <cellStyle name="Followed Hyperlink" xfId="100" builtinId="9" hidden="1"/>
    <cellStyle name="Followed Hyperlink" xfId="96" builtinId="9" hidden="1"/>
    <cellStyle name="Followed Hyperlink" xfId="92" builtinId="9" hidden="1"/>
    <cellStyle name="Followed Hyperlink" xfId="88" builtinId="9" hidden="1"/>
    <cellStyle name="Followed Hyperlink" xfId="84" builtinId="9" hidden="1"/>
    <cellStyle name="Followed Hyperlink" xfId="80" builtinId="9" hidden="1"/>
    <cellStyle name="Followed Hyperlink" xfId="76" builtinId="9" hidden="1"/>
    <cellStyle name="Followed Hyperlink" xfId="72" builtinId="9" hidden="1"/>
    <cellStyle name="Followed Hyperlink" xfId="68" builtinId="9" hidden="1"/>
    <cellStyle name="Followed Hyperlink" xfId="26" builtinId="9" hidden="1"/>
    <cellStyle name="Followed Hyperlink" xfId="28" builtinId="9" hidden="1"/>
    <cellStyle name="Followed Hyperlink" xfId="30" builtinId="9" hidden="1"/>
    <cellStyle name="Followed Hyperlink" xfId="34" builtinId="9" hidden="1"/>
    <cellStyle name="Followed Hyperlink" xfId="36" builtinId="9" hidden="1"/>
    <cellStyle name="Followed Hyperlink" xfId="38" builtinId="9" hidden="1"/>
    <cellStyle name="Followed Hyperlink" xfId="42"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4" builtinId="9" hidden="1"/>
    <cellStyle name="Followed Hyperlink" xfId="56" builtinId="9" hidden="1"/>
    <cellStyle name="Followed Hyperlink" xfId="48" builtinId="9" hidden="1"/>
    <cellStyle name="Followed Hyperlink" xfId="40" builtinId="9" hidden="1"/>
    <cellStyle name="Followed Hyperlink" xfId="32" builtinId="9" hidden="1"/>
    <cellStyle name="Followed Hyperlink" xfId="24"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Hyperlink" xfId="229"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61"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1" builtinId="8" hidden="1"/>
    <cellStyle name="Hyperlink" xfId="283" builtinId="8" hidden="1"/>
    <cellStyle name="Hyperlink" xfId="285" builtinId="8" hidden="1"/>
    <cellStyle name="Hyperlink" xfId="289" builtinId="8" hidden="1"/>
    <cellStyle name="Hyperlink" xfId="291" builtinId="8" hidden="1"/>
    <cellStyle name="Hyperlink" xfId="293" builtinId="8" hidden="1"/>
    <cellStyle name="Hyperlink" xfId="297" builtinId="8" hidden="1"/>
    <cellStyle name="Hyperlink" xfId="299" builtinId="8" hidden="1"/>
    <cellStyle name="Hyperlink" xfId="301" builtinId="8" hidden="1"/>
    <cellStyle name="Hyperlink" xfId="305" builtinId="8" hidden="1"/>
    <cellStyle name="Hyperlink" xfId="307" builtinId="8" hidden="1"/>
    <cellStyle name="Hyperlink" xfId="309" builtinId="8" hidden="1"/>
    <cellStyle name="Hyperlink" xfId="313" builtinId="8" hidden="1"/>
    <cellStyle name="Hyperlink" xfId="315" builtinId="8" hidden="1"/>
    <cellStyle name="Hyperlink" xfId="317" builtinId="8" hidden="1"/>
    <cellStyle name="Hyperlink" xfId="321" builtinId="8" hidden="1"/>
    <cellStyle name="Hyperlink" xfId="323" builtinId="8" hidden="1"/>
    <cellStyle name="Hyperlink" xfId="325"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5" builtinId="8" hidden="1"/>
    <cellStyle name="Hyperlink" xfId="347" builtinId="8" hidden="1"/>
    <cellStyle name="Hyperlink" xfId="349" builtinId="8" hidden="1"/>
    <cellStyle name="Hyperlink" xfId="353" builtinId="8" hidden="1"/>
    <cellStyle name="Hyperlink" xfId="355" builtinId="8" hidden="1"/>
    <cellStyle name="Hyperlink" xfId="357" builtinId="8" hidden="1"/>
    <cellStyle name="Hyperlink" xfId="361" builtinId="8" hidden="1"/>
    <cellStyle name="Hyperlink" xfId="363" builtinId="8" hidden="1"/>
    <cellStyle name="Hyperlink" xfId="365" builtinId="8" hidden="1"/>
    <cellStyle name="Hyperlink" xfId="369" builtinId="8" hidden="1"/>
    <cellStyle name="Hyperlink" xfId="371" builtinId="8" hidden="1"/>
    <cellStyle name="Hyperlink" xfId="373" builtinId="8" hidden="1"/>
    <cellStyle name="Hyperlink" xfId="377" builtinId="8" hidden="1"/>
    <cellStyle name="Hyperlink" xfId="379" builtinId="8" hidden="1"/>
    <cellStyle name="Hyperlink" xfId="381" builtinId="8" hidden="1"/>
    <cellStyle name="Hyperlink" xfId="385" builtinId="8" hidden="1"/>
    <cellStyle name="Hyperlink" xfId="387" builtinId="8" hidden="1"/>
    <cellStyle name="Hyperlink" xfId="389"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09" builtinId="8" hidden="1"/>
    <cellStyle name="Hyperlink" xfId="411" builtinId="8" hidden="1"/>
    <cellStyle name="Hyperlink" xfId="413" builtinId="8" hidden="1"/>
    <cellStyle name="Hyperlink" xfId="417" builtinId="8" hidden="1"/>
    <cellStyle name="Hyperlink" xfId="419" builtinId="8" hidden="1"/>
    <cellStyle name="Hyperlink" xfId="421" builtinId="8" hidden="1"/>
    <cellStyle name="Hyperlink" xfId="425" builtinId="8" hidden="1"/>
    <cellStyle name="Hyperlink" xfId="427" builtinId="8" hidden="1"/>
    <cellStyle name="Hyperlink" xfId="429" builtinId="8" hidden="1"/>
    <cellStyle name="Hyperlink" xfId="433" builtinId="8" hidden="1"/>
    <cellStyle name="Hyperlink" xfId="435" builtinId="8" hidden="1"/>
    <cellStyle name="Hyperlink" xfId="437" builtinId="8" hidden="1"/>
    <cellStyle name="Hyperlink" xfId="441" builtinId="8" hidden="1"/>
    <cellStyle name="Hyperlink" xfId="443" builtinId="8" hidden="1"/>
    <cellStyle name="Hyperlink" xfId="445" builtinId="8" hidden="1"/>
    <cellStyle name="Hyperlink" xfId="449" builtinId="8" hidden="1"/>
    <cellStyle name="Hyperlink" xfId="451" builtinId="8" hidden="1"/>
    <cellStyle name="Hyperlink" xfId="453"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3" builtinId="8" hidden="1"/>
    <cellStyle name="Hyperlink" xfId="475" builtinId="8" hidden="1"/>
    <cellStyle name="Hyperlink" xfId="477" builtinId="8" hidden="1"/>
    <cellStyle name="Hyperlink" xfId="481" builtinId="8" hidden="1"/>
    <cellStyle name="Hyperlink" xfId="483" builtinId="8" hidden="1"/>
    <cellStyle name="Hyperlink" xfId="485" builtinId="8" hidden="1"/>
    <cellStyle name="Hyperlink" xfId="489" builtinId="8" hidden="1"/>
    <cellStyle name="Hyperlink" xfId="491" builtinId="8" hidden="1"/>
    <cellStyle name="Hyperlink" xfId="493" builtinId="8" hidden="1"/>
    <cellStyle name="Hyperlink" xfId="497" builtinId="8" hidden="1"/>
    <cellStyle name="Hyperlink" xfId="499" builtinId="8" hidden="1"/>
    <cellStyle name="Hyperlink" xfId="501" builtinId="8" hidden="1"/>
    <cellStyle name="Hyperlink" xfId="505" builtinId="8" hidden="1"/>
    <cellStyle name="Hyperlink" xfId="507" builtinId="8" hidden="1"/>
    <cellStyle name="Hyperlink" xfId="509" builtinId="8" hidden="1"/>
    <cellStyle name="Hyperlink" xfId="513" builtinId="8" hidden="1"/>
    <cellStyle name="Hyperlink" xfId="515" builtinId="8" hidden="1"/>
    <cellStyle name="Hyperlink" xfId="517"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7" builtinId="8" hidden="1"/>
    <cellStyle name="Hyperlink" xfId="539" builtinId="8" hidden="1"/>
    <cellStyle name="Hyperlink" xfId="541" builtinId="8" hidden="1"/>
    <cellStyle name="Hyperlink" xfId="545" builtinId="8" hidden="1"/>
    <cellStyle name="Hyperlink" xfId="547" builtinId="8" hidden="1"/>
    <cellStyle name="Hyperlink" xfId="549" builtinId="8" hidden="1"/>
    <cellStyle name="Hyperlink" xfId="553" builtinId="8" hidden="1"/>
    <cellStyle name="Hyperlink" xfId="555" builtinId="8" hidden="1"/>
    <cellStyle name="Hyperlink" xfId="557" builtinId="8" hidden="1"/>
    <cellStyle name="Hyperlink" xfId="561" builtinId="8" hidden="1"/>
    <cellStyle name="Hyperlink" xfId="563"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599" builtinId="8" hidden="1"/>
    <cellStyle name="Hyperlink" xfId="591" builtinId="8" hidden="1"/>
    <cellStyle name="Hyperlink" xfId="583" builtinId="8" hidden="1"/>
    <cellStyle name="Hyperlink" xfId="575" builtinId="8" hidden="1"/>
    <cellStyle name="Hyperlink" xfId="567" builtinId="8" hidden="1"/>
    <cellStyle name="Hyperlink" xfId="559" builtinId="8" hidden="1"/>
    <cellStyle name="Hyperlink" xfId="551" builtinId="8" hidden="1"/>
    <cellStyle name="Hyperlink" xfId="543" builtinId="8" hidden="1"/>
    <cellStyle name="Hyperlink" xfId="535" builtinId="8" hidden="1"/>
    <cellStyle name="Hyperlink" xfId="527" builtinId="8" hidden="1"/>
    <cellStyle name="Hyperlink" xfId="519" builtinId="8" hidden="1"/>
    <cellStyle name="Hyperlink" xfId="511" builtinId="8" hidden="1"/>
    <cellStyle name="Hyperlink" xfId="503" builtinId="8" hidden="1"/>
    <cellStyle name="Hyperlink" xfId="495" builtinId="8" hidden="1"/>
    <cellStyle name="Hyperlink" xfId="487" builtinId="8" hidden="1"/>
    <cellStyle name="Hyperlink" xfId="479" builtinId="8" hidden="1"/>
    <cellStyle name="Hyperlink" xfId="471" builtinId="8" hidden="1"/>
    <cellStyle name="Hyperlink" xfId="463" builtinId="8" hidden="1"/>
    <cellStyle name="Hyperlink" xfId="455" builtinId="8" hidden="1"/>
    <cellStyle name="Hyperlink" xfId="447" builtinId="8" hidden="1"/>
    <cellStyle name="Hyperlink" xfId="439" builtinId="8" hidden="1"/>
    <cellStyle name="Hyperlink" xfId="431" builtinId="8" hidden="1"/>
    <cellStyle name="Hyperlink" xfId="423" builtinId="8" hidden="1"/>
    <cellStyle name="Hyperlink" xfId="415" builtinId="8" hidden="1"/>
    <cellStyle name="Hyperlink" xfId="407" builtinId="8" hidden="1"/>
    <cellStyle name="Hyperlink" xfId="399" builtinId="8" hidden="1"/>
    <cellStyle name="Hyperlink" xfId="391" builtinId="8" hidden="1"/>
    <cellStyle name="Hyperlink" xfId="383" builtinId="8" hidden="1"/>
    <cellStyle name="Hyperlink" xfId="375" builtinId="8" hidden="1"/>
    <cellStyle name="Hyperlink" xfId="367" builtinId="8" hidden="1"/>
    <cellStyle name="Hyperlink" xfId="359" builtinId="8" hidden="1"/>
    <cellStyle name="Hyperlink" xfId="351" builtinId="8" hidden="1"/>
    <cellStyle name="Hyperlink" xfId="343" builtinId="8" hidden="1"/>
    <cellStyle name="Hyperlink" xfId="335" builtinId="8" hidden="1"/>
    <cellStyle name="Hyperlink" xfId="327" builtinId="8" hidden="1"/>
    <cellStyle name="Hyperlink" xfId="319" builtinId="8" hidden="1"/>
    <cellStyle name="Hyperlink" xfId="311" builtinId="8" hidden="1"/>
    <cellStyle name="Hyperlink" xfId="303" builtinId="8" hidden="1"/>
    <cellStyle name="Hyperlink" xfId="295" builtinId="8" hidden="1"/>
    <cellStyle name="Hyperlink" xfId="287" builtinId="8" hidden="1"/>
    <cellStyle name="Hyperlink" xfId="279" builtinId="8" hidden="1"/>
    <cellStyle name="Hyperlink" xfId="271" builtinId="8" hidden="1"/>
    <cellStyle name="Hyperlink" xfId="263" builtinId="8" hidden="1"/>
    <cellStyle name="Hyperlink" xfId="255" builtinId="8" hidden="1"/>
    <cellStyle name="Hyperlink" xfId="247" builtinId="8" hidden="1"/>
    <cellStyle name="Hyperlink" xfId="239" builtinId="8" hidden="1"/>
    <cellStyle name="Hyperlink" xfId="231" builtinId="8" hidden="1"/>
    <cellStyle name="Hyperlink" xfId="99" builtinId="8" hidden="1"/>
    <cellStyle name="Hyperlink" xfId="101"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15" builtinId="8" hidden="1"/>
    <cellStyle name="Hyperlink" xfId="199" builtinId="8" hidden="1"/>
    <cellStyle name="Hyperlink" xfId="183" builtinId="8" hidden="1"/>
    <cellStyle name="Hyperlink" xfId="167" builtinId="8" hidden="1"/>
    <cellStyle name="Hyperlink" xfId="151" builtinId="8" hidden="1"/>
    <cellStyle name="Hyperlink" xfId="135" builtinId="8" hidden="1"/>
    <cellStyle name="Hyperlink" xfId="119" builtinId="8" hidden="1"/>
    <cellStyle name="Hyperlink" xfId="103" builtinId="8" hidden="1"/>
    <cellStyle name="Hyperlink" xfId="47" builtinId="8" hidden="1"/>
    <cellStyle name="Hyperlink" xfId="49" builtinId="8" hidden="1"/>
    <cellStyle name="Hyperlink" xfId="51" builtinId="8" hidden="1"/>
    <cellStyle name="Hyperlink" xfId="53"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7" builtinId="8" hidden="1"/>
    <cellStyle name="Hyperlink" xfId="55"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23"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cellStyle name="Normal" xfId="0" builtinId="0"/>
    <cellStyle name="Normal 2" xfId="619"/>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Note Circulation (Million Malayan $)</a:t>
            </a:r>
          </a:p>
        </c:rich>
      </c:tx>
      <c:layout/>
      <c:overlay val="0"/>
    </c:title>
    <c:autoTitleDeleted val="0"/>
    <c:plotArea>
      <c:layout>
        <c:manualLayout>
          <c:layoutTarget val="inner"/>
          <c:xMode val="edge"/>
          <c:yMode val="edge"/>
          <c:x val="9.1663468425185898E-2"/>
          <c:y val="9.8027561152546988E-2"/>
          <c:w val="0.87447890452369859"/>
          <c:h val="0.70686355633137599"/>
        </c:manualLayout>
      </c:layout>
      <c:barChart>
        <c:barDir val="col"/>
        <c:grouping val="stacked"/>
        <c:varyColors val="0"/>
        <c:ser>
          <c:idx val="0"/>
          <c:order val="0"/>
          <c:tx>
            <c:v>Active note circulation</c:v>
          </c:tx>
          <c:spPr>
            <a:solidFill>
              <a:schemeClr val="bg1">
                <a:lumMod val="50000"/>
              </a:schemeClr>
            </a:solidFill>
          </c:spPr>
          <c:invertIfNegative val="0"/>
          <c:cat>
            <c:strRef>
              <c:f>'Monthly data'!$B$84:$LR$84</c:f>
              <c:strCache>
                <c:ptCount val="329"/>
                <c:pt idx="0">
                  <c:v>31-Dec-37</c:v>
                </c:pt>
                <c:pt idx="1">
                  <c:v>31-Jan-38</c:v>
                </c:pt>
                <c:pt idx="2">
                  <c:v>28-Feb-38</c:v>
                </c:pt>
                <c:pt idx="3">
                  <c:v>31-Mar-38</c:v>
                </c:pt>
                <c:pt idx="4">
                  <c:v>30-Apr-38</c:v>
                </c:pt>
                <c:pt idx="5">
                  <c:v>31-May-38</c:v>
                </c:pt>
                <c:pt idx="6">
                  <c:v>30-Jun-38</c:v>
                </c:pt>
                <c:pt idx="7">
                  <c:v>31-Jul-38</c:v>
                </c:pt>
                <c:pt idx="8">
                  <c:v>31-Aug-38</c:v>
                </c:pt>
                <c:pt idx="9">
                  <c:v>30-Sep-38</c:v>
                </c:pt>
                <c:pt idx="10">
                  <c:v>31-Oct-38</c:v>
                </c:pt>
                <c:pt idx="11">
                  <c:v>30-Nov-38</c:v>
                </c:pt>
                <c:pt idx="12">
                  <c:v>31-Dec-38</c:v>
                </c:pt>
                <c:pt idx="13">
                  <c:v>31-Jan-39</c:v>
                </c:pt>
                <c:pt idx="14">
                  <c:v>28-Feb-39</c:v>
                </c:pt>
                <c:pt idx="15">
                  <c:v>31-Mar-39</c:v>
                </c:pt>
                <c:pt idx="16">
                  <c:v>30-Apr-39</c:v>
                </c:pt>
                <c:pt idx="17">
                  <c:v>31-May-39</c:v>
                </c:pt>
                <c:pt idx="18">
                  <c:v>30-Jun-39</c:v>
                </c:pt>
                <c:pt idx="19">
                  <c:v>31-Jul-39</c:v>
                </c:pt>
                <c:pt idx="20">
                  <c:v>31-Aug-39</c:v>
                </c:pt>
                <c:pt idx="21">
                  <c:v>30-Sep-39</c:v>
                </c:pt>
                <c:pt idx="22">
                  <c:v>31-Oct-39</c:v>
                </c:pt>
                <c:pt idx="23">
                  <c:v>30-Nov-39</c:v>
                </c:pt>
                <c:pt idx="24">
                  <c:v>31-Dec-39</c:v>
                </c:pt>
                <c:pt idx="25">
                  <c:v>31-Jan-40</c:v>
                </c:pt>
                <c:pt idx="26">
                  <c:v>29-Feb-40</c:v>
                </c:pt>
                <c:pt idx="27">
                  <c:v>31-Mar-40</c:v>
                </c:pt>
                <c:pt idx="28">
                  <c:v>30-Apr-40</c:v>
                </c:pt>
                <c:pt idx="29">
                  <c:v>31-May-40</c:v>
                </c:pt>
                <c:pt idx="30">
                  <c:v>30-Jun-40</c:v>
                </c:pt>
                <c:pt idx="31">
                  <c:v>31-Jul-40</c:v>
                </c:pt>
                <c:pt idx="32">
                  <c:v>31-Aug-40</c:v>
                </c:pt>
                <c:pt idx="33">
                  <c:v>30-Sep-40</c:v>
                </c:pt>
                <c:pt idx="34">
                  <c:v>31-Oct-40</c:v>
                </c:pt>
                <c:pt idx="35">
                  <c:v>30-Nov-40</c:v>
                </c:pt>
                <c:pt idx="36">
                  <c:v>31-Dec-40</c:v>
                </c:pt>
                <c:pt idx="37">
                  <c:v>31-Jan-41</c:v>
                </c:pt>
                <c:pt idx="38">
                  <c:v>28-Feb-41</c:v>
                </c:pt>
                <c:pt idx="39">
                  <c:v>31-Mar-41</c:v>
                </c:pt>
                <c:pt idx="40">
                  <c:v>30-Apr-41</c:v>
                </c:pt>
                <c:pt idx="41">
                  <c:v>31-May-41</c:v>
                </c:pt>
                <c:pt idx="42">
                  <c:v>30-Jun-41</c:v>
                </c:pt>
                <c:pt idx="43">
                  <c:v>31-Jul-41</c:v>
                </c:pt>
                <c:pt idx="44">
                  <c:v>31-Aug-41</c:v>
                </c:pt>
                <c:pt idx="45">
                  <c:v>30-Sep-41</c:v>
                </c:pt>
                <c:pt idx="46">
                  <c:v>31-Oct-41</c:v>
                </c:pt>
                <c:pt idx="47">
                  <c:v>30-Nov-41</c:v>
                </c:pt>
                <c:pt idx="48">
                  <c:v>31-Dec-41</c:v>
                </c:pt>
                <c:pt idx="49">
                  <c:v>31-Jan-42</c:v>
                </c:pt>
                <c:pt idx="50">
                  <c:v>World War II gap starts; annual data only</c:v>
                </c:pt>
                <c:pt idx="51">
                  <c:v>31-Dec-42</c:v>
                </c:pt>
                <c:pt idx="52">
                  <c:v>31-Dec-43</c:v>
                </c:pt>
                <c:pt idx="53">
                  <c:v>31-Dec-44</c:v>
                </c:pt>
                <c:pt idx="54">
                  <c:v>31-Dec-45</c:v>
                </c:pt>
                <c:pt idx="55">
                  <c:v>World War II gap ends</c:v>
                </c:pt>
                <c:pt idx="56">
                  <c:v>30-Apr-46</c:v>
                </c:pt>
                <c:pt idx="57">
                  <c:v>31-May-46</c:v>
                </c:pt>
                <c:pt idx="58">
                  <c:v>30-Jun-46</c:v>
                </c:pt>
                <c:pt idx="59">
                  <c:v>31-Jul-46</c:v>
                </c:pt>
                <c:pt idx="60">
                  <c:v>31-Aug-46</c:v>
                </c:pt>
                <c:pt idx="61">
                  <c:v>30-Sep-46</c:v>
                </c:pt>
                <c:pt idx="62">
                  <c:v>31-Oct-46</c:v>
                </c:pt>
                <c:pt idx="63">
                  <c:v>30-Nov-46</c:v>
                </c:pt>
                <c:pt idx="64">
                  <c:v>31-Dec-46</c:v>
                </c:pt>
                <c:pt idx="65">
                  <c:v>31-Jan-47</c:v>
                </c:pt>
                <c:pt idx="66">
                  <c:v>28-Feb-47</c:v>
                </c:pt>
                <c:pt idx="67">
                  <c:v>31-Mar-47</c:v>
                </c:pt>
                <c:pt idx="68">
                  <c:v>30-Apr-47</c:v>
                </c:pt>
                <c:pt idx="69">
                  <c:v>31-May-47</c:v>
                </c:pt>
                <c:pt idx="70">
                  <c:v>30-Jun-47</c:v>
                </c:pt>
                <c:pt idx="71">
                  <c:v>31-Jul-47</c:v>
                </c:pt>
                <c:pt idx="72">
                  <c:v>31-Aug-47</c:v>
                </c:pt>
                <c:pt idx="73">
                  <c:v>30-Sep-47</c:v>
                </c:pt>
                <c:pt idx="74">
                  <c:v>31-Oct-47</c:v>
                </c:pt>
                <c:pt idx="75">
                  <c:v>30-Nov-47</c:v>
                </c:pt>
                <c:pt idx="76">
                  <c:v>31-Dec-47</c:v>
                </c:pt>
                <c:pt idx="77">
                  <c:v>31-Jan-48</c:v>
                </c:pt>
                <c:pt idx="78">
                  <c:v>29-Feb-48</c:v>
                </c:pt>
                <c:pt idx="79">
                  <c:v>31-Mar-48</c:v>
                </c:pt>
                <c:pt idx="80">
                  <c:v>30-Apr-48</c:v>
                </c:pt>
                <c:pt idx="81">
                  <c:v>31-May-48</c:v>
                </c:pt>
                <c:pt idx="82">
                  <c:v>30-Jun-48</c:v>
                </c:pt>
                <c:pt idx="83">
                  <c:v>31-Jul-48</c:v>
                </c:pt>
                <c:pt idx="84">
                  <c:v>31-Aug-48</c:v>
                </c:pt>
                <c:pt idx="85">
                  <c:v>30-Sep-48</c:v>
                </c:pt>
                <c:pt idx="86">
                  <c:v>31-Oct-48</c:v>
                </c:pt>
                <c:pt idx="87">
                  <c:v>30-Nov-48</c:v>
                </c:pt>
                <c:pt idx="88">
                  <c:v>31-Dec-48</c:v>
                </c:pt>
                <c:pt idx="89">
                  <c:v>31-Jan-49</c:v>
                </c:pt>
                <c:pt idx="90">
                  <c:v>28-Feb-49</c:v>
                </c:pt>
                <c:pt idx="91">
                  <c:v>31-Mar-49</c:v>
                </c:pt>
                <c:pt idx="92">
                  <c:v>30-Apr-49</c:v>
                </c:pt>
                <c:pt idx="93">
                  <c:v>31-May-49</c:v>
                </c:pt>
                <c:pt idx="94">
                  <c:v>30-Jun-49</c:v>
                </c:pt>
                <c:pt idx="95">
                  <c:v>31-Jul-49</c:v>
                </c:pt>
                <c:pt idx="96">
                  <c:v>31-Aug-49</c:v>
                </c:pt>
                <c:pt idx="97">
                  <c:v>30-Sep-49</c:v>
                </c:pt>
                <c:pt idx="98">
                  <c:v>31-Oct-49</c:v>
                </c:pt>
                <c:pt idx="99">
                  <c:v>30-Nov-49</c:v>
                </c:pt>
                <c:pt idx="100">
                  <c:v>31-Dec-49</c:v>
                </c:pt>
                <c:pt idx="101">
                  <c:v>31-Jan-50</c:v>
                </c:pt>
                <c:pt idx="102">
                  <c:v>28-Feb-50</c:v>
                </c:pt>
                <c:pt idx="103">
                  <c:v>31-Mar-50</c:v>
                </c:pt>
                <c:pt idx="104">
                  <c:v>30-Apr-50</c:v>
                </c:pt>
                <c:pt idx="105">
                  <c:v>31-May-50</c:v>
                </c:pt>
                <c:pt idx="106">
                  <c:v>30-Jun-50</c:v>
                </c:pt>
                <c:pt idx="107">
                  <c:v>31-Jul-50</c:v>
                </c:pt>
                <c:pt idx="108">
                  <c:v>31-Aug-50</c:v>
                </c:pt>
                <c:pt idx="109">
                  <c:v>30-Sep-50</c:v>
                </c:pt>
                <c:pt idx="110">
                  <c:v>31-Oct-50</c:v>
                </c:pt>
                <c:pt idx="111">
                  <c:v>30-Nov-50</c:v>
                </c:pt>
                <c:pt idx="112">
                  <c:v>31-Dec-50</c:v>
                </c:pt>
                <c:pt idx="113">
                  <c:v>31-Jan-51</c:v>
                </c:pt>
                <c:pt idx="114">
                  <c:v>28-Feb-51</c:v>
                </c:pt>
                <c:pt idx="115">
                  <c:v>31-Mar-51</c:v>
                </c:pt>
                <c:pt idx="116">
                  <c:v>30-Apr-51</c:v>
                </c:pt>
                <c:pt idx="117">
                  <c:v>31-May-51</c:v>
                </c:pt>
                <c:pt idx="118">
                  <c:v>30-Jun-51</c:v>
                </c:pt>
                <c:pt idx="119">
                  <c:v>31-Jul-51</c:v>
                </c:pt>
                <c:pt idx="120">
                  <c:v>31-Aug-51</c:v>
                </c:pt>
                <c:pt idx="121">
                  <c:v>30-Sep-51</c:v>
                </c:pt>
                <c:pt idx="122">
                  <c:v>31-Oct-51</c:v>
                </c:pt>
                <c:pt idx="123">
                  <c:v>30-Nov-51</c:v>
                </c:pt>
                <c:pt idx="124">
                  <c:v>31-Dec-51</c:v>
                </c:pt>
                <c:pt idx="125">
                  <c:v>31-Jan-52</c:v>
                </c:pt>
                <c:pt idx="126">
                  <c:v>29-Feb-52</c:v>
                </c:pt>
                <c:pt idx="127">
                  <c:v>31-Mar-52</c:v>
                </c:pt>
                <c:pt idx="128">
                  <c:v>30-Apr-52</c:v>
                </c:pt>
                <c:pt idx="129">
                  <c:v>31-May-52</c:v>
                </c:pt>
                <c:pt idx="130">
                  <c:v>30-Jun-52</c:v>
                </c:pt>
                <c:pt idx="131">
                  <c:v>31-Jul-52</c:v>
                </c:pt>
                <c:pt idx="132">
                  <c:v>31-Aug-52</c:v>
                </c:pt>
                <c:pt idx="133">
                  <c:v>30-Sep-52</c:v>
                </c:pt>
                <c:pt idx="134">
                  <c:v>31-Oct-52</c:v>
                </c:pt>
                <c:pt idx="135">
                  <c:v>30-Nov-52</c:v>
                </c:pt>
                <c:pt idx="136">
                  <c:v>31-Dec-52</c:v>
                </c:pt>
                <c:pt idx="137">
                  <c:v>31-Jan-53</c:v>
                </c:pt>
                <c:pt idx="138">
                  <c:v>28-Feb-53</c:v>
                </c:pt>
                <c:pt idx="139">
                  <c:v>31-Mar-53</c:v>
                </c:pt>
                <c:pt idx="140">
                  <c:v>30-Apr-53</c:v>
                </c:pt>
                <c:pt idx="141">
                  <c:v>31-May-53</c:v>
                </c:pt>
                <c:pt idx="142">
                  <c:v>30-Jun-53</c:v>
                </c:pt>
                <c:pt idx="143">
                  <c:v>31-Jul-53</c:v>
                </c:pt>
                <c:pt idx="144">
                  <c:v>31-Aug-53</c:v>
                </c:pt>
                <c:pt idx="145">
                  <c:v>30-Sep-53</c:v>
                </c:pt>
                <c:pt idx="146">
                  <c:v>31-Oct-53</c:v>
                </c:pt>
                <c:pt idx="147">
                  <c:v>30-Nov-53</c:v>
                </c:pt>
                <c:pt idx="148">
                  <c:v>31-Dec-53</c:v>
                </c:pt>
                <c:pt idx="149">
                  <c:v>31-Jan-54</c:v>
                </c:pt>
                <c:pt idx="150">
                  <c:v>28-Feb-54</c:v>
                </c:pt>
                <c:pt idx="151">
                  <c:v>31-Mar-54</c:v>
                </c:pt>
                <c:pt idx="152">
                  <c:v>30-Apr-54</c:v>
                </c:pt>
                <c:pt idx="153">
                  <c:v>31-May-54</c:v>
                </c:pt>
                <c:pt idx="154">
                  <c:v>30-Jun-54</c:v>
                </c:pt>
                <c:pt idx="155">
                  <c:v>31-Jul-54</c:v>
                </c:pt>
                <c:pt idx="156">
                  <c:v>31-Aug-54</c:v>
                </c:pt>
                <c:pt idx="157">
                  <c:v>30-Sep-54</c:v>
                </c:pt>
                <c:pt idx="158">
                  <c:v>31-Oct-54</c:v>
                </c:pt>
                <c:pt idx="159">
                  <c:v>30-Nov-54</c:v>
                </c:pt>
                <c:pt idx="160">
                  <c:v>31-Dec-54</c:v>
                </c:pt>
                <c:pt idx="161">
                  <c:v>31-Jan-55</c:v>
                </c:pt>
                <c:pt idx="162">
                  <c:v>28-Feb-55</c:v>
                </c:pt>
                <c:pt idx="163">
                  <c:v>31-Mar-55</c:v>
                </c:pt>
                <c:pt idx="164">
                  <c:v>30-Apr-55</c:v>
                </c:pt>
                <c:pt idx="165">
                  <c:v>31-May-55</c:v>
                </c:pt>
                <c:pt idx="166">
                  <c:v>30-Jun-55</c:v>
                </c:pt>
                <c:pt idx="167">
                  <c:v>31-Jul-55</c:v>
                </c:pt>
                <c:pt idx="168">
                  <c:v>31-Aug-55</c:v>
                </c:pt>
                <c:pt idx="169">
                  <c:v>30-Sep-55</c:v>
                </c:pt>
                <c:pt idx="170">
                  <c:v>31-Oct-55</c:v>
                </c:pt>
                <c:pt idx="171">
                  <c:v>30-Nov-55</c:v>
                </c:pt>
                <c:pt idx="172">
                  <c:v>31-Dec-55</c:v>
                </c:pt>
                <c:pt idx="173">
                  <c:v>31-Jan-56</c:v>
                </c:pt>
                <c:pt idx="174">
                  <c:v>29-Feb-56</c:v>
                </c:pt>
                <c:pt idx="175">
                  <c:v>31-Mar-56</c:v>
                </c:pt>
                <c:pt idx="176">
                  <c:v>30-Apr-56</c:v>
                </c:pt>
                <c:pt idx="177">
                  <c:v>31-May-56</c:v>
                </c:pt>
                <c:pt idx="178">
                  <c:v>30-Jun-56</c:v>
                </c:pt>
                <c:pt idx="179">
                  <c:v>31-Jul-56</c:v>
                </c:pt>
                <c:pt idx="180">
                  <c:v>31-Aug-56</c:v>
                </c:pt>
                <c:pt idx="181">
                  <c:v>30-Sep-56</c:v>
                </c:pt>
                <c:pt idx="182">
                  <c:v>31-Oct-56</c:v>
                </c:pt>
                <c:pt idx="183">
                  <c:v>30-Nov-56</c:v>
                </c:pt>
                <c:pt idx="184">
                  <c:v>31-Dec-56</c:v>
                </c:pt>
                <c:pt idx="185">
                  <c:v>31-Jan-57</c:v>
                </c:pt>
                <c:pt idx="186">
                  <c:v>28-Feb-57</c:v>
                </c:pt>
                <c:pt idx="187">
                  <c:v>31-Mar-57</c:v>
                </c:pt>
                <c:pt idx="188">
                  <c:v>30-Apr-57</c:v>
                </c:pt>
                <c:pt idx="189">
                  <c:v>31-May-57</c:v>
                </c:pt>
                <c:pt idx="190">
                  <c:v>30-Jun-57</c:v>
                </c:pt>
                <c:pt idx="191">
                  <c:v>31-Jul-57</c:v>
                </c:pt>
                <c:pt idx="192">
                  <c:v>31-Aug-57</c:v>
                </c:pt>
                <c:pt idx="193">
                  <c:v>30-Sep-57</c:v>
                </c:pt>
                <c:pt idx="194">
                  <c:v>31-Oct-57</c:v>
                </c:pt>
                <c:pt idx="195">
                  <c:v>30-Nov-57</c:v>
                </c:pt>
                <c:pt idx="196">
                  <c:v>31-Dec-57</c:v>
                </c:pt>
                <c:pt idx="197">
                  <c:v>31-Jan-58</c:v>
                </c:pt>
                <c:pt idx="198">
                  <c:v>28-Feb-58</c:v>
                </c:pt>
                <c:pt idx="199">
                  <c:v>31-Mar-58</c:v>
                </c:pt>
                <c:pt idx="200">
                  <c:v>30-Apr-58</c:v>
                </c:pt>
                <c:pt idx="201">
                  <c:v>31-May-58</c:v>
                </c:pt>
                <c:pt idx="202">
                  <c:v>30-Jun-58</c:v>
                </c:pt>
                <c:pt idx="203">
                  <c:v>31-Jul-58</c:v>
                </c:pt>
                <c:pt idx="204">
                  <c:v>31-Aug-58</c:v>
                </c:pt>
                <c:pt idx="205">
                  <c:v>30-Sep-58</c:v>
                </c:pt>
                <c:pt idx="206">
                  <c:v>31-Oct-58</c:v>
                </c:pt>
                <c:pt idx="207">
                  <c:v>30-Nov-58</c:v>
                </c:pt>
                <c:pt idx="208">
                  <c:v>31-Dec-58</c:v>
                </c:pt>
                <c:pt idx="209">
                  <c:v>31-Jan-59</c:v>
                </c:pt>
                <c:pt idx="210">
                  <c:v>28-Feb-59</c:v>
                </c:pt>
                <c:pt idx="211">
                  <c:v>31-Mar-59</c:v>
                </c:pt>
                <c:pt idx="212">
                  <c:v>30-Apr-59</c:v>
                </c:pt>
                <c:pt idx="213">
                  <c:v>31-May-59</c:v>
                </c:pt>
                <c:pt idx="214">
                  <c:v>30-Jun-59</c:v>
                </c:pt>
                <c:pt idx="215">
                  <c:v>31-Jul-59</c:v>
                </c:pt>
                <c:pt idx="216">
                  <c:v>31-Aug-59</c:v>
                </c:pt>
                <c:pt idx="217">
                  <c:v>30-Sep-59</c:v>
                </c:pt>
                <c:pt idx="218">
                  <c:v>31-Oct-59</c:v>
                </c:pt>
                <c:pt idx="219">
                  <c:v>30-Nov-59</c:v>
                </c:pt>
                <c:pt idx="220">
                  <c:v>31-Dec-59</c:v>
                </c:pt>
                <c:pt idx="221">
                  <c:v>31-Jan-60</c:v>
                </c:pt>
                <c:pt idx="222">
                  <c:v>29-Feb-60</c:v>
                </c:pt>
                <c:pt idx="223">
                  <c:v>31-Mar-60</c:v>
                </c:pt>
                <c:pt idx="224">
                  <c:v>30-Apr-60</c:v>
                </c:pt>
                <c:pt idx="225">
                  <c:v>31-May-60</c:v>
                </c:pt>
                <c:pt idx="226">
                  <c:v>30-Jun-60</c:v>
                </c:pt>
                <c:pt idx="227">
                  <c:v>31-Jul-60</c:v>
                </c:pt>
                <c:pt idx="228">
                  <c:v>31-Aug-60</c:v>
                </c:pt>
                <c:pt idx="229">
                  <c:v>30-Sep-60</c:v>
                </c:pt>
                <c:pt idx="230">
                  <c:v>31-Oct-60</c:v>
                </c:pt>
                <c:pt idx="231">
                  <c:v>30-Nov-60</c:v>
                </c:pt>
                <c:pt idx="232">
                  <c:v>31-Dec-60</c:v>
                </c:pt>
                <c:pt idx="233">
                  <c:v>31-Jan-61</c:v>
                </c:pt>
                <c:pt idx="234">
                  <c:v>28-Feb-61</c:v>
                </c:pt>
                <c:pt idx="235">
                  <c:v>31-Mar-61</c:v>
                </c:pt>
                <c:pt idx="236">
                  <c:v>30-Apr-61</c:v>
                </c:pt>
                <c:pt idx="237">
                  <c:v>31-May-61</c:v>
                </c:pt>
                <c:pt idx="238">
                  <c:v>30-Jun-61</c:v>
                </c:pt>
                <c:pt idx="239">
                  <c:v>31-Jul-61</c:v>
                </c:pt>
                <c:pt idx="240">
                  <c:v>31-Aug-61</c:v>
                </c:pt>
                <c:pt idx="241">
                  <c:v>30-Sep-61</c:v>
                </c:pt>
                <c:pt idx="242">
                  <c:v>31-Oct-61</c:v>
                </c:pt>
                <c:pt idx="243">
                  <c:v>30-Nov-61</c:v>
                </c:pt>
                <c:pt idx="244">
                  <c:v>31-Dec-61</c:v>
                </c:pt>
                <c:pt idx="245">
                  <c:v>31-Jan-62</c:v>
                </c:pt>
                <c:pt idx="246">
                  <c:v>28-Feb-62</c:v>
                </c:pt>
                <c:pt idx="247">
                  <c:v>31-Mar-62</c:v>
                </c:pt>
                <c:pt idx="248">
                  <c:v>30-Apr-62</c:v>
                </c:pt>
                <c:pt idx="249">
                  <c:v>31-May-62</c:v>
                </c:pt>
                <c:pt idx="250">
                  <c:v>30-Jun-62</c:v>
                </c:pt>
                <c:pt idx="251">
                  <c:v>31-Jul-62</c:v>
                </c:pt>
                <c:pt idx="252">
                  <c:v>31-Aug-62</c:v>
                </c:pt>
                <c:pt idx="253">
                  <c:v>30-Sep-62</c:v>
                </c:pt>
                <c:pt idx="254">
                  <c:v>31-Oct-62</c:v>
                </c:pt>
                <c:pt idx="255">
                  <c:v>30-Nov-62</c:v>
                </c:pt>
                <c:pt idx="256">
                  <c:v>31-Dec-62</c:v>
                </c:pt>
                <c:pt idx="257">
                  <c:v>31-Jan-63</c:v>
                </c:pt>
                <c:pt idx="258">
                  <c:v>28-Feb-63</c:v>
                </c:pt>
                <c:pt idx="259">
                  <c:v>31-Mar-63</c:v>
                </c:pt>
                <c:pt idx="260">
                  <c:v>30-Apr-63</c:v>
                </c:pt>
                <c:pt idx="261">
                  <c:v>31-May-63</c:v>
                </c:pt>
                <c:pt idx="262">
                  <c:v>30-Jun-63</c:v>
                </c:pt>
                <c:pt idx="263">
                  <c:v>31-Jul-63</c:v>
                </c:pt>
                <c:pt idx="264">
                  <c:v>31-Aug-63</c:v>
                </c:pt>
                <c:pt idx="265">
                  <c:v>30-Sep-63</c:v>
                </c:pt>
                <c:pt idx="266">
                  <c:v>31-Oct-63</c:v>
                </c:pt>
                <c:pt idx="267">
                  <c:v>30-Nov-63</c:v>
                </c:pt>
                <c:pt idx="268">
                  <c:v>31-Dec-63</c:v>
                </c:pt>
                <c:pt idx="269">
                  <c:v>31-Jan-64</c:v>
                </c:pt>
                <c:pt idx="270">
                  <c:v>29-Feb-64</c:v>
                </c:pt>
                <c:pt idx="271">
                  <c:v>31-Mar-64</c:v>
                </c:pt>
                <c:pt idx="272">
                  <c:v>30-Apr-64</c:v>
                </c:pt>
                <c:pt idx="273">
                  <c:v>31-May-64</c:v>
                </c:pt>
                <c:pt idx="274">
                  <c:v>30-Jun-64</c:v>
                </c:pt>
                <c:pt idx="275">
                  <c:v>31-Jul-64</c:v>
                </c:pt>
                <c:pt idx="276">
                  <c:v>31-Aug-64</c:v>
                </c:pt>
                <c:pt idx="277">
                  <c:v>30-Sep-64</c:v>
                </c:pt>
                <c:pt idx="278">
                  <c:v>31-Oct-64</c:v>
                </c:pt>
                <c:pt idx="279">
                  <c:v>30-Nov-64</c:v>
                </c:pt>
                <c:pt idx="280">
                  <c:v>31-Dec-64</c:v>
                </c:pt>
                <c:pt idx="281">
                  <c:v>31-Jan-65</c:v>
                </c:pt>
                <c:pt idx="282">
                  <c:v>28-Feb-65</c:v>
                </c:pt>
                <c:pt idx="283">
                  <c:v>31-Mar-65</c:v>
                </c:pt>
                <c:pt idx="284">
                  <c:v>30-Apr-65</c:v>
                </c:pt>
                <c:pt idx="285">
                  <c:v>31-May-65</c:v>
                </c:pt>
                <c:pt idx="286">
                  <c:v>30-Jun-65</c:v>
                </c:pt>
                <c:pt idx="287">
                  <c:v>31-Jul-65</c:v>
                </c:pt>
                <c:pt idx="288">
                  <c:v>31-Aug-65</c:v>
                </c:pt>
                <c:pt idx="289">
                  <c:v>30-Sep-65</c:v>
                </c:pt>
                <c:pt idx="290">
                  <c:v>31-Oct-65</c:v>
                </c:pt>
                <c:pt idx="291">
                  <c:v>30-Nov-65</c:v>
                </c:pt>
                <c:pt idx="292">
                  <c:v>31-Dec-65</c:v>
                </c:pt>
                <c:pt idx="293">
                  <c:v>31-Jan-66</c:v>
                </c:pt>
                <c:pt idx="294">
                  <c:v>28-Feb-66</c:v>
                </c:pt>
                <c:pt idx="295">
                  <c:v>31-Mar-66</c:v>
                </c:pt>
                <c:pt idx="296">
                  <c:v>30-Apr-66</c:v>
                </c:pt>
                <c:pt idx="297">
                  <c:v>31-May-66</c:v>
                </c:pt>
                <c:pt idx="298">
                  <c:v>30-Jun-66</c:v>
                </c:pt>
                <c:pt idx="299">
                  <c:v>31-Jul-66</c:v>
                </c:pt>
                <c:pt idx="300">
                  <c:v>31-Aug-66</c:v>
                </c:pt>
                <c:pt idx="301">
                  <c:v>30-Sep-66</c:v>
                </c:pt>
                <c:pt idx="302">
                  <c:v>31-Oct-66</c:v>
                </c:pt>
                <c:pt idx="303">
                  <c:v>30-Nov-66</c:v>
                </c:pt>
                <c:pt idx="304">
                  <c:v>31-Dec-66</c:v>
                </c:pt>
                <c:pt idx="305">
                  <c:v>31-Jan-67</c:v>
                </c:pt>
                <c:pt idx="306">
                  <c:v>28-Feb-67</c:v>
                </c:pt>
                <c:pt idx="307">
                  <c:v>31-Mar-67</c:v>
                </c:pt>
                <c:pt idx="308">
                  <c:v>30-Apr-67</c:v>
                </c:pt>
                <c:pt idx="309">
                  <c:v>31-May-67</c:v>
                </c:pt>
                <c:pt idx="310">
                  <c:v>30-Jun-67</c:v>
                </c:pt>
                <c:pt idx="311">
                  <c:v>31-Jul-67</c:v>
                </c:pt>
                <c:pt idx="312">
                  <c:v>31-Aug-67</c:v>
                </c:pt>
                <c:pt idx="313">
                  <c:v>30-Sep-67</c:v>
                </c:pt>
                <c:pt idx="314">
                  <c:v>31-Oct-67</c:v>
                </c:pt>
                <c:pt idx="315">
                  <c:v>30-Nov-67</c:v>
                </c:pt>
                <c:pt idx="316">
                  <c:v>31-Dec-67</c:v>
                </c:pt>
                <c:pt idx="317">
                  <c:v>31-Jan-68</c:v>
                </c:pt>
                <c:pt idx="318">
                  <c:v>29-Feb-68</c:v>
                </c:pt>
                <c:pt idx="319">
                  <c:v>31-Mar-68</c:v>
                </c:pt>
                <c:pt idx="320">
                  <c:v>30-Apr-68</c:v>
                </c:pt>
                <c:pt idx="321">
                  <c:v>31-May-68</c:v>
                </c:pt>
                <c:pt idx="322">
                  <c:v>30-Jun-68</c:v>
                </c:pt>
                <c:pt idx="323">
                  <c:v>31-Jul-68</c:v>
                </c:pt>
                <c:pt idx="324">
                  <c:v>31-Aug-68</c:v>
                </c:pt>
                <c:pt idx="325">
                  <c:v>30-Sep-68</c:v>
                </c:pt>
                <c:pt idx="326">
                  <c:v>31-Oct-68</c:v>
                </c:pt>
                <c:pt idx="327">
                  <c:v>30-Nov-68</c:v>
                </c:pt>
                <c:pt idx="328">
                  <c:v>31-Dec-68</c:v>
                </c:pt>
              </c:strCache>
            </c:strRef>
          </c:cat>
          <c:val>
            <c:numRef>
              <c:f>'Monthly data'!$B$85:$LR$85</c:f>
              <c:numCache>
                <c:formatCode>General</c:formatCode>
                <c:ptCount val="329"/>
                <c:pt idx="0" formatCode="_-* #,##0.00_-;\-* #,##0.00_-;_-* &quot;-&quot;??_-;_-@_-">
                  <c:v>104975521</c:v>
                </c:pt>
                <c:pt idx="3" formatCode="_-* #,##0.00_-;\-* #,##0.00_-;_-* &quot;-&quot;??_-;_-@_-">
                  <c:v>105237921</c:v>
                </c:pt>
                <c:pt idx="6" formatCode="_-* #,##0.00_-;\-* #,##0.00_-;_-* &quot;-&quot;??_-;_-@_-">
                  <c:v>105253927</c:v>
                </c:pt>
                <c:pt idx="9" formatCode="_-* #,##0.00_-;\-* #,##0.00_-;_-* &quot;-&quot;??_-;_-@_-">
                  <c:v>105270927</c:v>
                </c:pt>
                <c:pt idx="12" formatCode="_-* #,##0.00_-;\-* #,##0.00_-;_-* &quot;-&quot;??_-;_-@_-">
                  <c:v>105300469</c:v>
                </c:pt>
                <c:pt idx="15" formatCode="_-* #,##0.00_-;\-* #,##0.00_-;_-* &quot;-&quot;??_-;_-@_-">
                  <c:v>105099674</c:v>
                </c:pt>
                <c:pt idx="17" formatCode="#,##0.00">
                  <c:v>0</c:v>
                </c:pt>
                <c:pt idx="18" formatCode="#,##0.00">
                  <c:v>105260200</c:v>
                </c:pt>
                <c:pt idx="21" formatCode="#,##0.00">
                  <c:v>118033258</c:v>
                </c:pt>
                <c:pt idx="24" formatCode="#,##0.00">
                  <c:v>126215108</c:v>
                </c:pt>
                <c:pt idx="36" formatCode="#,##0.00">
                  <c:v>164578896</c:v>
                </c:pt>
                <c:pt idx="50">
                  <c:v>0</c:v>
                </c:pt>
                <c:pt idx="55">
                  <c:v>0</c:v>
                </c:pt>
                <c:pt idx="57" formatCode="#,##0.00">
                  <c:v>0</c:v>
                </c:pt>
                <c:pt idx="58" formatCode="#,##0.00">
                  <c:v>0</c:v>
                </c:pt>
                <c:pt idx="59" formatCode="#,##0.00">
                  <c:v>0</c:v>
                </c:pt>
                <c:pt idx="60" formatCode="#,##0.00">
                  <c:v>0</c:v>
                </c:pt>
                <c:pt idx="61" formatCode="#,##0.00">
                  <c:v>393961969</c:v>
                </c:pt>
                <c:pt idx="62" formatCode="#,##0.00">
                  <c:v>0</c:v>
                </c:pt>
                <c:pt idx="63" formatCode="#,##0.00">
                  <c:v>0</c:v>
                </c:pt>
                <c:pt idx="64" formatCode="#,##0.00">
                  <c:v>405885090.39999998</c:v>
                </c:pt>
                <c:pt idx="65" formatCode="#,##0.00">
                  <c:v>0</c:v>
                </c:pt>
                <c:pt idx="66" formatCode="#,##0.00">
                  <c:v>0</c:v>
                </c:pt>
                <c:pt idx="67" formatCode="#,##0.00">
                  <c:v>412619548</c:v>
                </c:pt>
                <c:pt idx="68" formatCode="#,##0.00">
                  <c:v>0</c:v>
                </c:pt>
                <c:pt idx="69" formatCode="#,##0.00">
                  <c:v>0</c:v>
                </c:pt>
                <c:pt idx="70" formatCode="#,##0.00">
                  <c:v>412090721</c:v>
                </c:pt>
                <c:pt idx="71" formatCode="#,##0.00">
                  <c:v>0</c:v>
                </c:pt>
                <c:pt idx="72" formatCode="#,##0.00">
                  <c:v>0</c:v>
                </c:pt>
                <c:pt idx="73" formatCode="#,##0.00">
                  <c:v>411567723</c:v>
                </c:pt>
                <c:pt idx="74" formatCode="#,##0.00">
                  <c:v>0</c:v>
                </c:pt>
                <c:pt idx="75" formatCode="#,##0.00">
                  <c:v>0</c:v>
                </c:pt>
                <c:pt idx="76" formatCode="#,##0.00">
                  <c:v>412103847</c:v>
                </c:pt>
                <c:pt idx="77" formatCode="#,##0.00">
                  <c:v>0</c:v>
                </c:pt>
                <c:pt idx="78" formatCode="#,##0.00">
                  <c:v>0</c:v>
                </c:pt>
                <c:pt idx="79" formatCode="#,##0.00">
                  <c:v>411454173</c:v>
                </c:pt>
                <c:pt idx="80" formatCode="#,##0.00">
                  <c:v>0</c:v>
                </c:pt>
                <c:pt idx="81" formatCode="#,##0.00">
                  <c:v>0</c:v>
                </c:pt>
                <c:pt idx="82" formatCode="#,##0.00">
                  <c:v>412925162</c:v>
                </c:pt>
                <c:pt idx="83" formatCode="#,##0.00">
                  <c:v>0</c:v>
                </c:pt>
                <c:pt idx="84" formatCode="#,##0.00">
                  <c:v>0</c:v>
                </c:pt>
                <c:pt idx="85" formatCode="#,##0.00">
                  <c:v>0</c:v>
                </c:pt>
                <c:pt idx="86" formatCode="#,##0.00">
                  <c:v>0</c:v>
                </c:pt>
                <c:pt idx="87" formatCode="#,##0.00">
                  <c:v>0</c:v>
                </c:pt>
                <c:pt idx="88" formatCode="#,##0.00">
                  <c:v>400938886</c:v>
                </c:pt>
                <c:pt idx="89" formatCode="#,##0.00">
                  <c:v>0</c:v>
                </c:pt>
                <c:pt idx="90" formatCode="#,##0.00">
                  <c:v>0</c:v>
                </c:pt>
                <c:pt idx="91" formatCode="#,##0.00">
                  <c:v>400882622</c:v>
                </c:pt>
                <c:pt idx="92" formatCode="#,##0.00">
                  <c:v>0</c:v>
                </c:pt>
                <c:pt idx="93" formatCode="#,##0.00">
                  <c:v>0</c:v>
                </c:pt>
                <c:pt idx="94" formatCode="#,##0.00">
                  <c:v>402291612</c:v>
                </c:pt>
                <c:pt idx="95" formatCode="#,##0.00">
                  <c:v>0</c:v>
                </c:pt>
                <c:pt idx="96" formatCode="#,##0.00">
                  <c:v>0</c:v>
                </c:pt>
                <c:pt idx="97" formatCode="#,##0.00">
                  <c:v>0</c:v>
                </c:pt>
                <c:pt idx="98" formatCode="#,##0.00">
                  <c:v>0</c:v>
                </c:pt>
                <c:pt idx="99" formatCode="#,##0.00">
                  <c:v>0</c:v>
                </c:pt>
                <c:pt idx="100" formatCode="#,##0.00">
                  <c:v>402943640</c:v>
                </c:pt>
                <c:pt idx="101" formatCode="#,##0.00">
                  <c:v>0</c:v>
                </c:pt>
                <c:pt idx="102" formatCode="#,##0.00">
                  <c:v>0</c:v>
                </c:pt>
                <c:pt idx="103" formatCode="#,##0.00">
                  <c:v>402651153</c:v>
                </c:pt>
                <c:pt idx="104" formatCode="#,##0.00">
                  <c:v>0</c:v>
                </c:pt>
                <c:pt idx="105" formatCode="#,##0.00">
                  <c:v>0</c:v>
                </c:pt>
                <c:pt idx="106" formatCode="#,##0.00">
                  <c:v>418401211</c:v>
                </c:pt>
                <c:pt idx="107" formatCode="#,##0.00">
                  <c:v>0</c:v>
                </c:pt>
                <c:pt idx="108" formatCode="#,##0.00">
                  <c:v>0</c:v>
                </c:pt>
                <c:pt idx="109" formatCode="#,##0.00">
                  <c:v>495924464</c:v>
                </c:pt>
                <c:pt idx="110" formatCode="#,##0.00">
                  <c:v>0</c:v>
                </c:pt>
                <c:pt idx="111" formatCode="#,##0.00">
                  <c:v>0</c:v>
                </c:pt>
                <c:pt idx="112" formatCode="#,##0.00">
                  <c:v>633487211.08000004</c:v>
                </c:pt>
                <c:pt idx="113" formatCode="#,##0.00">
                  <c:v>0</c:v>
                </c:pt>
                <c:pt idx="114" formatCode="#,##0.00">
                  <c:v>0</c:v>
                </c:pt>
                <c:pt idx="115" formatCode="#,##0.00">
                  <c:v>701570929</c:v>
                </c:pt>
                <c:pt idx="116" formatCode="#,##0.00">
                  <c:v>0</c:v>
                </c:pt>
                <c:pt idx="117" formatCode="#,##0.00">
                  <c:v>0</c:v>
                </c:pt>
                <c:pt idx="118" formatCode="#,##0.00">
                  <c:v>728238284</c:v>
                </c:pt>
                <c:pt idx="119" formatCode="#,##0.00">
                  <c:v>0</c:v>
                </c:pt>
                <c:pt idx="120" formatCode="#,##0.00">
                  <c:v>0</c:v>
                </c:pt>
                <c:pt idx="121" formatCode="#,##0.00">
                  <c:v>739518903</c:v>
                </c:pt>
                <c:pt idx="122" formatCode="#,##0.00">
                  <c:v>0</c:v>
                </c:pt>
                <c:pt idx="123" formatCode="#,##0.00">
                  <c:v>0</c:v>
                </c:pt>
                <c:pt idx="124" formatCode="#,##0.00">
                  <c:v>764109203</c:v>
                </c:pt>
                <c:pt idx="125" formatCode="#,##0.00">
                  <c:v>0</c:v>
                </c:pt>
                <c:pt idx="126" formatCode="#,##0.00">
                  <c:v>0</c:v>
                </c:pt>
                <c:pt idx="127" formatCode="#,##0.00">
                  <c:v>788765810</c:v>
                </c:pt>
                <c:pt idx="128" formatCode="#,##0.00">
                  <c:v>0</c:v>
                </c:pt>
                <c:pt idx="129" formatCode="#,##0.00">
                  <c:v>0</c:v>
                </c:pt>
                <c:pt idx="130" formatCode="#,##0.00">
                  <c:v>788421672.36000001</c:v>
                </c:pt>
                <c:pt idx="131" formatCode="#,##0.00">
                  <c:v>0</c:v>
                </c:pt>
                <c:pt idx="132" formatCode="#,##0.00">
                  <c:v>0</c:v>
                </c:pt>
                <c:pt idx="133" formatCode="#,##0.00">
                  <c:v>787671631</c:v>
                </c:pt>
                <c:pt idx="134" formatCode="#,##0.00">
                  <c:v>0</c:v>
                </c:pt>
                <c:pt idx="135" formatCode="#,##0.00">
                  <c:v>0</c:v>
                </c:pt>
                <c:pt idx="136" formatCode="#,##0.00">
                  <c:v>786797439</c:v>
                </c:pt>
                <c:pt idx="137" formatCode="#,##0.00">
                  <c:v>0</c:v>
                </c:pt>
                <c:pt idx="138" formatCode="#,##0.00">
                  <c:v>0</c:v>
                </c:pt>
                <c:pt idx="139" formatCode="#,##0.00">
                  <c:v>786512401</c:v>
                </c:pt>
                <c:pt idx="140" formatCode="#,##0.00">
                  <c:v>0</c:v>
                </c:pt>
                <c:pt idx="141" formatCode="#,##0.00">
                  <c:v>0</c:v>
                </c:pt>
                <c:pt idx="142" formatCode="#,##0.00">
                  <c:v>758271290</c:v>
                </c:pt>
                <c:pt idx="143" formatCode="#,##0.00">
                  <c:v>0</c:v>
                </c:pt>
                <c:pt idx="144" formatCode="#,##0.00">
                  <c:v>0</c:v>
                </c:pt>
                <c:pt idx="145" formatCode="#,##0.00">
                  <c:v>740102221</c:v>
                </c:pt>
                <c:pt idx="146" formatCode="#,##0.00">
                  <c:v>0</c:v>
                </c:pt>
                <c:pt idx="147" formatCode="#,##0.00">
                  <c:v>0</c:v>
                </c:pt>
                <c:pt idx="148" formatCode="#,##0.00">
                  <c:v>740923669</c:v>
                </c:pt>
                <c:pt idx="149" formatCode="#,##0.00">
                  <c:v>0</c:v>
                </c:pt>
                <c:pt idx="150" formatCode="#,##0.00">
                  <c:v>0</c:v>
                </c:pt>
                <c:pt idx="151" formatCode="#,##0.00">
                  <c:v>740713219</c:v>
                </c:pt>
                <c:pt idx="152" formatCode="#,##0.00">
                  <c:v>0</c:v>
                </c:pt>
                <c:pt idx="153" formatCode="#,##0.00">
                  <c:v>0</c:v>
                </c:pt>
                <c:pt idx="154" formatCode="#,##0.00">
                  <c:v>740377136</c:v>
                </c:pt>
                <c:pt idx="155" formatCode="#,##0.00">
                  <c:v>0</c:v>
                </c:pt>
                <c:pt idx="156" formatCode="#,##0.00">
                  <c:v>0</c:v>
                </c:pt>
                <c:pt idx="157" formatCode="#,##0.00">
                  <c:v>0</c:v>
                </c:pt>
                <c:pt idx="158" formatCode="#,##0.00">
                  <c:v>0</c:v>
                </c:pt>
                <c:pt idx="159" formatCode="#,##0.00">
                  <c:v>0</c:v>
                </c:pt>
                <c:pt idx="160" formatCode="#,##0.00">
                  <c:v>778958620</c:v>
                </c:pt>
                <c:pt idx="161" formatCode="#,##0.00">
                  <c:v>0</c:v>
                </c:pt>
                <c:pt idx="162" formatCode="#,##0.00">
                  <c:v>0</c:v>
                </c:pt>
                <c:pt idx="163" formatCode="#,##0.00">
                  <c:v>789947074</c:v>
                </c:pt>
                <c:pt idx="164" formatCode="#,##0.00">
                  <c:v>0</c:v>
                </c:pt>
                <c:pt idx="165" formatCode="#,##0.00">
                  <c:v>0</c:v>
                </c:pt>
                <c:pt idx="166" formatCode="#,##0.00">
                  <c:v>0</c:v>
                </c:pt>
                <c:pt idx="167" formatCode="#,##0.00">
                  <c:v>0</c:v>
                </c:pt>
                <c:pt idx="168" formatCode="#,##0.00">
                  <c:v>0</c:v>
                </c:pt>
                <c:pt idx="169" formatCode="#,##0.00">
                  <c:v>860328337</c:v>
                </c:pt>
                <c:pt idx="170" formatCode="#,##0.00">
                  <c:v>0</c:v>
                </c:pt>
                <c:pt idx="171" formatCode="#,##0.00">
                  <c:v>0</c:v>
                </c:pt>
                <c:pt idx="172" formatCode="#,##0.00">
                  <c:v>915420660</c:v>
                </c:pt>
                <c:pt idx="173" formatCode="#,##0.00">
                  <c:v>0</c:v>
                </c:pt>
                <c:pt idx="174" formatCode="#,##0.00">
                  <c:v>0</c:v>
                </c:pt>
                <c:pt idx="175" formatCode="#,##0.00">
                  <c:v>930047880</c:v>
                </c:pt>
                <c:pt idx="176" formatCode="#,##0.00">
                  <c:v>0</c:v>
                </c:pt>
                <c:pt idx="177" formatCode="#,##0.00">
                  <c:v>0</c:v>
                </c:pt>
                <c:pt idx="178" formatCode="#,##0.00">
                  <c:v>0</c:v>
                </c:pt>
                <c:pt idx="179" formatCode="#,##0.00">
                  <c:v>0</c:v>
                </c:pt>
                <c:pt idx="180" formatCode="#,##0.00">
                  <c:v>0</c:v>
                </c:pt>
                <c:pt idx="181" formatCode="#,##0.00">
                  <c:v>929266528</c:v>
                </c:pt>
                <c:pt idx="182" formatCode="#,##0.00">
                  <c:v>0</c:v>
                </c:pt>
                <c:pt idx="183" formatCode="#,##0.00">
                  <c:v>0</c:v>
                </c:pt>
                <c:pt idx="184" formatCode="#,##0.00">
                  <c:v>942840095.44000006</c:v>
                </c:pt>
                <c:pt idx="185" formatCode="#,##0.00">
                  <c:v>0</c:v>
                </c:pt>
                <c:pt idx="186" formatCode="#,##0.00">
                  <c:v>0</c:v>
                </c:pt>
                <c:pt idx="187" formatCode="#,##0.00">
                  <c:v>957276282</c:v>
                </c:pt>
                <c:pt idx="188" formatCode="#,##0.00">
                  <c:v>0</c:v>
                </c:pt>
                <c:pt idx="189" formatCode="#,##0.00">
                  <c:v>0</c:v>
                </c:pt>
                <c:pt idx="190" formatCode="#,##0.00">
                  <c:v>940140380</c:v>
                </c:pt>
                <c:pt idx="191" formatCode="#,##0.00">
                  <c:v>0</c:v>
                </c:pt>
                <c:pt idx="192" formatCode="#,##0.00">
                  <c:v>0</c:v>
                </c:pt>
                <c:pt idx="193" formatCode="#,##0.00">
                  <c:v>937165657</c:v>
                </c:pt>
                <c:pt idx="194" formatCode="#,##0.00">
                  <c:v>0</c:v>
                </c:pt>
                <c:pt idx="195" formatCode="#,##0.00">
                  <c:v>0</c:v>
                </c:pt>
                <c:pt idx="196" formatCode="#,##0.00">
                  <c:v>943100508</c:v>
                </c:pt>
                <c:pt idx="197" formatCode="#,##0.00">
                  <c:v>0</c:v>
                </c:pt>
                <c:pt idx="198" formatCode="#,##0.00">
                  <c:v>0</c:v>
                </c:pt>
                <c:pt idx="199" formatCode="#,##0.00">
                  <c:v>947433658</c:v>
                </c:pt>
                <c:pt idx="200" formatCode="#,##0.00">
                  <c:v>0</c:v>
                </c:pt>
                <c:pt idx="201" formatCode="#,##0.00">
                  <c:v>0</c:v>
                </c:pt>
                <c:pt idx="202" formatCode="#,##0.00">
                  <c:v>0</c:v>
                </c:pt>
                <c:pt idx="203" formatCode="#,##0.00">
                  <c:v>0</c:v>
                </c:pt>
                <c:pt idx="204" formatCode="#,##0.00">
                  <c:v>0</c:v>
                </c:pt>
                <c:pt idx="205" formatCode="#,##0.00">
                  <c:v>919168568</c:v>
                </c:pt>
                <c:pt idx="206" formatCode="#,##0.00">
                  <c:v>0</c:v>
                </c:pt>
                <c:pt idx="207" formatCode="#,##0.00">
                  <c:v>0</c:v>
                </c:pt>
                <c:pt idx="208" formatCode="#,##0.00">
                  <c:v>948530912</c:v>
                </c:pt>
                <c:pt idx="209" formatCode="#,##0.00">
                  <c:v>0</c:v>
                </c:pt>
                <c:pt idx="210" formatCode="#,##0.00">
                  <c:v>0</c:v>
                </c:pt>
                <c:pt idx="211" formatCode="#,##0.00">
                  <c:v>978180979</c:v>
                </c:pt>
                <c:pt idx="212" formatCode="#,##0.00">
                  <c:v>0</c:v>
                </c:pt>
                <c:pt idx="213" formatCode="#,##0.00">
                  <c:v>0</c:v>
                </c:pt>
                <c:pt idx="214" formatCode="#,##0.00">
                  <c:v>978710711</c:v>
                </c:pt>
                <c:pt idx="215" formatCode="#,##0.00">
                  <c:v>0</c:v>
                </c:pt>
                <c:pt idx="216" formatCode="#,##0.00">
                  <c:v>0</c:v>
                </c:pt>
                <c:pt idx="217" formatCode="#,##0.00">
                  <c:v>0</c:v>
                </c:pt>
                <c:pt idx="218" formatCode="#,##0.00">
                  <c:v>0</c:v>
                </c:pt>
                <c:pt idx="219" formatCode="#,##0.00">
                  <c:v>0</c:v>
                </c:pt>
                <c:pt idx="220" formatCode="#,##0.00">
                  <c:v>1077726238.3099999</c:v>
                </c:pt>
                <c:pt idx="221" formatCode="#,##0.00">
                  <c:v>0</c:v>
                </c:pt>
                <c:pt idx="222" formatCode="#,##0.00">
                  <c:v>0</c:v>
                </c:pt>
                <c:pt idx="223" formatCode="#,##0.00">
                  <c:v>1116785772</c:v>
                </c:pt>
                <c:pt idx="224" formatCode="#,##0.00">
                  <c:v>0</c:v>
                </c:pt>
                <c:pt idx="225" formatCode="#,##0.00">
                  <c:v>0</c:v>
                </c:pt>
                <c:pt idx="226" formatCode="#,##0.00">
                  <c:v>0</c:v>
                </c:pt>
                <c:pt idx="227" formatCode="#,##0.00">
                  <c:v>0</c:v>
                </c:pt>
                <c:pt idx="228" formatCode="#,##0.00">
                  <c:v>0</c:v>
                </c:pt>
                <c:pt idx="229" formatCode="#,##0.00">
                  <c:v>0</c:v>
                </c:pt>
                <c:pt idx="230" formatCode="#,##0.00">
                  <c:v>0</c:v>
                </c:pt>
                <c:pt idx="231" formatCode="#,##0.00">
                  <c:v>0</c:v>
                </c:pt>
                <c:pt idx="232" formatCode="#,##0.00">
                  <c:v>1133337328.4000001</c:v>
                </c:pt>
                <c:pt idx="233" formatCode="#,##0.00">
                  <c:v>0</c:v>
                </c:pt>
                <c:pt idx="234" formatCode="#,##0.00">
                  <c:v>0</c:v>
                </c:pt>
                <c:pt idx="235" formatCode="#,##0.00">
                  <c:v>0</c:v>
                </c:pt>
                <c:pt idx="236" formatCode="#,##0.00">
                  <c:v>0</c:v>
                </c:pt>
                <c:pt idx="237" formatCode="#,##0.00">
                  <c:v>0</c:v>
                </c:pt>
                <c:pt idx="238" formatCode="#,##0.00">
                  <c:v>0</c:v>
                </c:pt>
                <c:pt idx="239" formatCode="#,##0.00">
                  <c:v>0</c:v>
                </c:pt>
                <c:pt idx="240" formatCode="#,##0.00">
                  <c:v>0</c:v>
                </c:pt>
                <c:pt idx="241" formatCode="#,##0.00">
                  <c:v>0</c:v>
                </c:pt>
                <c:pt idx="242" formatCode="#,##0.00">
                  <c:v>0</c:v>
                </c:pt>
                <c:pt idx="243" formatCode="#,##0.00">
                  <c:v>0</c:v>
                </c:pt>
                <c:pt idx="244" formatCode="#,##0.00">
                  <c:v>1131579796.22</c:v>
                </c:pt>
                <c:pt idx="245" formatCode="#,##0.00">
                  <c:v>0</c:v>
                </c:pt>
                <c:pt idx="246" formatCode="#,##0.00">
                  <c:v>0</c:v>
                </c:pt>
                <c:pt idx="247" formatCode="#,##0.00">
                  <c:v>0</c:v>
                </c:pt>
                <c:pt idx="248" formatCode="#,##0.00">
                  <c:v>0</c:v>
                </c:pt>
                <c:pt idx="249" formatCode="#,##0.00">
                  <c:v>0</c:v>
                </c:pt>
                <c:pt idx="250" formatCode="#,##0.00">
                  <c:v>0</c:v>
                </c:pt>
                <c:pt idx="251" formatCode="#,##0.00">
                  <c:v>0</c:v>
                </c:pt>
                <c:pt idx="252" formatCode="#,##0.00">
                  <c:v>0</c:v>
                </c:pt>
                <c:pt idx="253" formatCode="#,##0.00">
                  <c:v>0</c:v>
                </c:pt>
                <c:pt idx="254" formatCode="#,##0.00">
                  <c:v>0</c:v>
                </c:pt>
                <c:pt idx="255" formatCode="#,##0.00">
                  <c:v>0</c:v>
                </c:pt>
                <c:pt idx="256" formatCode="#,##0.00">
                  <c:v>1188592193.47</c:v>
                </c:pt>
                <c:pt idx="257" formatCode="#,##0.00">
                  <c:v>0</c:v>
                </c:pt>
                <c:pt idx="258" formatCode="#,##0.00">
                  <c:v>0</c:v>
                </c:pt>
                <c:pt idx="259" formatCode="#,##0.00">
                  <c:v>0</c:v>
                </c:pt>
                <c:pt idx="260" formatCode="#,##0.00">
                  <c:v>0</c:v>
                </c:pt>
                <c:pt idx="261" formatCode="#,##0.00">
                  <c:v>0</c:v>
                </c:pt>
                <c:pt idx="262" formatCode="#,##0.00">
                  <c:v>0</c:v>
                </c:pt>
                <c:pt idx="263" formatCode="#,##0.00">
                  <c:v>0</c:v>
                </c:pt>
                <c:pt idx="264" formatCode="#,##0.00">
                  <c:v>0</c:v>
                </c:pt>
                <c:pt idx="265" formatCode="#,##0.00">
                  <c:v>0</c:v>
                </c:pt>
                <c:pt idx="266" formatCode="#,##0.00">
                  <c:v>0</c:v>
                </c:pt>
                <c:pt idx="267" formatCode="#,##0.00">
                  <c:v>0</c:v>
                </c:pt>
                <c:pt idx="268" formatCode="#,##0.00">
                  <c:v>1231623121.75</c:v>
                </c:pt>
                <c:pt idx="269" formatCode="#,##0.00">
                  <c:v>0</c:v>
                </c:pt>
                <c:pt idx="270" formatCode="#,##0.00">
                  <c:v>0</c:v>
                </c:pt>
                <c:pt idx="271" formatCode="#,##0.00">
                  <c:v>0</c:v>
                </c:pt>
                <c:pt idx="272" formatCode="#,##0.00">
                  <c:v>0</c:v>
                </c:pt>
                <c:pt idx="273" formatCode="#,##0.00">
                  <c:v>0</c:v>
                </c:pt>
                <c:pt idx="274" formatCode="#,##0.00">
                  <c:v>0</c:v>
                </c:pt>
                <c:pt idx="275" formatCode="#,##0.00">
                  <c:v>0</c:v>
                </c:pt>
                <c:pt idx="276" formatCode="#,##0.00">
                  <c:v>0</c:v>
                </c:pt>
                <c:pt idx="277" formatCode="#,##0.00">
                  <c:v>0</c:v>
                </c:pt>
                <c:pt idx="278" formatCode="#,##0.00">
                  <c:v>0</c:v>
                </c:pt>
                <c:pt idx="279" formatCode="#,##0.00">
                  <c:v>0</c:v>
                </c:pt>
                <c:pt idx="280" formatCode="#,##0.00">
                  <c:v>1307117579.5</c:v>
                </c:pt>
                <c:pt idx="281" formatCode="#,##0.00">
                  <c:v>0</c:v>
                </c:pt>
                <c:pt idx="282" formatCode="#,##0.00">
                  <c:v>0</c:v>
                </c:pt>
                <c:pt idx="283" formatCode="#,##0.00">
                  <c:v>0</c:v>
                </c:pt>
                <c:pt idx="284" formatCode="#,##0.00">
                  <c:v>0</c:v>
                </c:pt>
                <c:pt idx="285" formatCode="#,##0.00">
                  <c:v>0</c:v>
                </c:pt>
                <c:pt idx="286" formatCode="#,##0.00">
                  <c:v>0</c:v>
                </c:pt>
                <c:pt idx="287" formatCode="#,##0.00">
                  <c:v>0</c:v>
                </c:pt>
                <c:pt idx="288" formatCode="#,##0.00">
                  <c:v>0</c:v>
                </c:pt>
                <c:pt idx="289" formatCode="#,##0.00">
                  <c:v>0</c:v>
                </c:pt>
                <c:pt idx="290" formatCode="#,##0.00">
                  <c:v>0</c:v>
                </c:pt>
                <c:pt idx="291" formatCode="#,##0.00">
                  <c:v>0</c:v>
                </c:pt>
                <c:pt idx="292" formatCode="#,##0.00">
                  <c:v>1409819292.8599999</c:v>
                </c:pt>
                <c:pt idx="293" formatCode="#,##0.00">
                  <c:v>0</c:v>
                </c:pt>
                <c:pt idx="294" formatCode="#,##0.00">
                  <c:v>0</c:v>
                </c:pt>
                <c:pt idx="295" formatCode="#,##0.00">
                  <c:v>1411332505</c:v>
                </c:pt>
                <c:pt idx="296" formatCode="#,##0.00">
                  <c:v>0</c:v>
                </c:pt>
                <c:pt idx="297" formatCode="#,##0.00">
                  <c:v>0</c:v>
                </c:pt>
                <c:pt idx="298" formatCode="#,##0.00">
                  <c:v>0</c:v>
                </c:pt>
                <c:pt idx="299" formatCode="#,##0.00">
                  <c:v>0</c:v>
                </c:pt>
                <c:pt idx="300" formatCode="#,##0.00">
                  <c:v>0</c:v>
                </c:pt>
                <c:pt idx="301" formatCode="#,##0.00">
                  <c:v>0</c:v>
                </c:pt>
                <c:pt idx="302" formatCode="#,##0.00">
                  <c:v>0</c:v>
                </c:pt>
                <c:pt idx="303" formatCode="#,##0.00">
                  <c:v>0</c:v>
                </c:pt>
                <c:pt idx="304" formatCode="#,##0.00">
                  <c:v>1510040871.9100001</c:v>
                </c:pt>
                <c:pt idx="305" formatCode="#,##0.00">
                  <c:v>0</c:v>
                </c:pt>
                <c:pt idx="306" formatCode="#,##0.00">
                  <c:v>0</c:v>
                </c:pt>
                <c:pt idx="307" formatCode="#,##0.00">
                  <c:v>0</c:v>
                </c:pt>
                <c:pt idx="308" formatCode="#,##0.00">
                  <c:v>0</c:v>
                </c:pt>
                <c:pt idx="309" formatCode="#,##0.00">
                  <c:v>0</c:v>
                </c:pt>
                <c:pt idx="310" formatCode="#,##0.00">
                  <c:v>0</c:v>
                </c:pt>
                <c:pt idx="311" formatCode="#,##0.00">
                  <c:v>0</c:v>
                </c:pt>
                <c:pt idx="312" formatCode="#,##0.00">
                  <c:v>0</c:v>
                </c:pt>
                <c:pt idx="313" formatCode="#,##0.00">
                  <c:v>0</c:v>
                </c:pt>
                <c:pt idx="314" formatCode="#,##0.00">
                  <c:v>0</c:v>
                </c:pt>
                <c:pt idx="315" formatCode="#,##0.00">
                  <c:v>0</c:v>
                </c:pt>
                <c:pt idx="316" formatCode="#,##0.00">
                  <c:v>148889628.47999999</c:v>
                </c:pt>
                <c:pt idx="317" formatCode="#,##0.00">
                  <c:v>0</c:v>
                </c:pt>
                <c:pt idx="318" formatCode="#,##0.00">
                  <c:v>0</c:v>
                </c:pt>
                <c:pt idx="319" formatCode="#,##0.00">
                  <c:v>0</c:v>
                </c:pt>
                <c:pt idx="320" formatCode="#,##0.00">
                  <c:v>0</c:v>
                </c:pt>
                <c:pt idx="321" formatCode="#,##0.00">
                  <c:v>0</c:v>
                </c:pt>
                <c:pt idx="322" formatCode="#,##0.00">
                  <c:v>0</c:v>
                </c:pt>
                <c:pt idx="323" formatCode="#,##0.00">
                  <c:v>0</c:v>
                </c:pt>
                <c:pt idx="324" formatCode="#,##0.00">
                  <c:v>0</c:v>
                </c:pt>
                <c:pt idx="325" formatCode="#,##0.00">
                  <c:v>0</c:v>
                </c:pt>
                <c:pt idx="326" formatCode="#,##0.00">
                  <c:v>0</c:v>
                </c:pt>
                <c:pt idx="327" formatCode="#,##0.00">
                  <c:v>0</c:v>
                </c:pt>
                <c:pt idx="328" formatCode="#,##0.00">
                  <c:v>37319027.649999999</c:v>
                </c:pt>
              </c:numCache>
            </c:numRef>
          </c:val>
        </c:ser>
        <c:ser>
          <c:idx val="1"/>
          <c:order val="1"/>
          <c:tx>
            <c:v>Gross note circulation</c:v>
          </c:tx>
          <c:spPr>
            <a:solidFill>
              <a:srgbClr val="FF0000"/>
            </a:solidFill>
          </c:spPr>
          <c:invertIfNegative val="0"/>
          <c:cat>
            <c:strRef>
              <c:f>'Monthly data'!$B$84:$LR$84</c:f>
              <c:strCache>
                <c:ptCount val="329"/>
                <c:pt idx="0">
                  <c:v>31-Dec-37</c:v>
                </c:pt>
                <c:pt idx="1">
                  <c:v>31-Jan-38</c:v>
                </c:pt>
                <c:pt idx="2">
                  <c:v>28-Feb-38</c:v>
                </c:pt>
                <c:pt idx="3">
                  <c:v>31-Mar-38</c:v>
                </c:pt>
                <c:pt idx="4">
                  <c:v>30-Apr-38</c:v>
                </c:pt>
                <c:pt idx="5">
                  <c:v>31-May-38</c:v>
                </c:pt>
                <c:pt idx="6">
                  <c:v>30-Jun-38</c:v>
                </c:pt>
                <c:pt idx="7">
                  <c:v>31-Jul-38</c:v>
                </c:pt>
                <c:pt idx="8">
                  <c:v>31-Aug-38</c:v>
                </c:pt>
                <c:pt idx="9">
                  <c:v>30-Sep-38</c:v>
                </c:pt>
                <c:pt idx="10">
                  <c:v>31-Oct-38</c:v>
                </c:pt>
                <c:pt idx="11">
                  <c:v>30-Nov-38</c:v>
                </c:pt>
                <c:pt idx="12">
                  <c:v>31-Dec-38</c:v>
                </c:pt>
                <c:pt idx="13">
                  <c:v>31-Jan-39</c:v>
                </c:pt>
                <c:pt idx="14">
                  <c:v>28-Feb-39</c:v>
                </c:pt>
                <c:pt idx="15">
                  <c:v>31-Mar-39</c:v>
                </c:pt>
                <c:pt idx="16">
                  <c:v>30-Apr-39</c:v>
                </c:pt>
                <c:pt idx="17">
                  <c:v>31-May-39</c:v>
                </c:pt>
                <c:pt idx="18">
                  <c:v>30-Jun-39</c:v>
                </c:pt>
                <c:pt idx="19">
                  <c:v>31-Jul-39</c:v>
                </c:pt>
                <c:pt idx="20">
                  <c:v>31-Aug-39</c:v>
                </c:pt>
                <c:pt idx="21">
                  <c:v>30-Sep-39</c:v>
                </c:pt>
                <c:pt idx="22">
                  <c:v>31-Oct-39</c:v>
                </c:pt>
                <c:pt idx="23">
                  <c:v>30-Nov-39</c:v>
                </c:pt>
                <c:pt idx="24">
                  <c:v>31-Dec-39</c:v>
                </c:pt>
                <c:pt idx="25">
                  <c:v>31-Jan-40</c:v>
                </c:pt>
                <c:pt idx="26">
                  <c:v>29-Feb-40</c:v>
                </c:pt>
                <c:pt idx="27">
                  <c:v>31-Mar-40</c:v>
                </c:pt>
                <c:pt idx="28">
                  <c:v>30-Apr-40</c:v>
                </c:pt>
                <c:pt idx="29">
                  <c:v>31-May-40</c:v>
                </c:pt>
                <c:pt idx="30">
                  <c:v>30-Jun-40</c:v>
                </c:pt>
                <c:pt idx="31">
                  <c:v>31-Jul-40</c:v>
                </c:pt>
                <c:pt idx="32">
                  <c:v>31-Aug-40</c:v>
                </c:pt>
                <c:pt idx="33">
                  <c:v>30-Sep-40</c:v>
                </c:pt>
                <c:pt idx="34">
                  <c:v>31-Oct-40</c:v>
                </c:pt>
                <c:pt idx="35">
                  <c:v>30-Nov-40</c:v>
                </c:pt>
                <c:pt idx="36">
                  <c:v>31-Dec-40</c:v>
                </c:pt>
                <c:pt idx="37">
                  <c:v>31-Jan-41</c:v>
                </c:pt>
                <c:pt idx="38">
                  <c:v>28-Feb-41</c:v>
                </c:pt>
                <c:pt idx="39">
                  <c:v>31-Mar-41</c:v>
                </c:pt>
                <c:pt idx="40">
                  <c:v>30-Apr-41</c:v>
                </c:pt>
                <c:pt idx="41">
                  <c:v>31-May-41</c:v>
                </c:pt>
                <c:pt idx="42">
                  <c:v>30-Jun-41</c:v>
                </c:pt>
                <c:pt idx="43">
                  <c:v>31-Jul-41</c:v>
                </c:pt>
                <c:pt idx="44">
                  <c:v>31-Aug-41</c:v>
                </c:pt>
                <c:pt idx="45">
                  <c:v>30-Sep-41</c:v>
                </c:pt>
                <c:pt idx="46">
                  <c:v>31-Oct-41</c:v>
                </c:pt>
                <c:pt idx="47">
                  <c:v>30-Nov-41</c:v>
                </c:pt>
                <c:pt idx="48">
                  <c:v>31-Dec-41</c:v>
                </c:pt>
                <c:pt idx="49">
                  <c:v>31-Jan-42</c:v>
                </c:pt>
                <c:pt idx="50">
                  <c:v>World War II gap starts; annual data only</c:v>
                </c:pt>
                <c:pt idx="51">
                  <c:v>31-Dec-42</c:v>
                </c:pt>
                <c:pt idx="52">
                  <c:v>31-Dec-43</c:v>
                </c:pt>
                <c:pt idx="53">
                  <c:v>31-Dec-44</c:v>
                </c:pt>
                <c:pt idx="54">
                  <c:v>31-Dec-45</c:v>
                </c:pt>
                <c:pt idx="55">
                  <c:v>World War II gap ends</c:v>
                </c:pt>
                <c:pt idx="56">
                  <c:v>30-Apr-46</c:v>
                </c:pt>
                <c:pt idx="57">
                  <c:v>31-May-46</c:v>
                </c:pt>
                <c:pt idx="58">
                  <c:v>30-Jun-46</c:v>
                </c:pt>
                <c:pt idx="59">
                  <c:v>31-Jul-46</c:v>
                </c:pt>
                <c:pt idx="60">
                  <c:v>31-Aug-46</c:v>
                </c:pt>
                <c:pt idx="61">
                  <c:v>30-Sep-46</c:v>
                </c:pt>
                <c:pt idx="62">
                  <c:v>31-Oct-46</c:v>
                </c:pt>
                <c:pt idx="63">
                  <c:v>30-Nov-46</c:v>
                </c:pt>
                <c:pt idx="64">
                  <c:v>31-Dec-46</c:v>
                </c:pt>
                <c:pt idx="65">
                  <c:v>31-Jan-47</c:v>
                </c:pt>
                <c:pt idx="66">
                  <c:v>28-Feb-47</c:v>
                </c:pt>
                <c:pt idx="67">
                  <c:v>31-Mar-47</c:v>
                </c:pt>
                <c:pt idx="68">
                  <c:v>30-Apr-47</c:v>
                </c:pt>
                <c:pt idx="69">
                  <c:v>31-May-47</c:v>
                </c:pt>
                <c:pt idx="70">
                  <c:v>30-Jun-47</c:v>
                </c:pt>
                <c:pt idx="71">
                  <c:v>31-Jul-47</c:v>
                </c:pt>
                <c:pt idx="72">
                  <c:v>31-Aug-47</c:v>
                </c:pt>
                <c:pt idx="73">
                  <c:v>30-Sep-47</c:v>
                </c:pt>
                <c:pt idx="74">
                  <c:v>31-Oct-47</c:v>
                </c:pt>
                <c:pt idx="75">
                  <c:v>30-Nov-47</c:v>
                </c:pt>
                <c:pt idx="76">
                  <c:v>31-Dec-47</c:v>
                </c:pt>
                <c:pt idx="77">
                  <c:v>31-Jan-48</c:v>
                </c:pt>
                <c:pt idx="78">
                  <c:v>29-Feb-48</c:v>
                </c:pt>
                <c:pt idx="79">
                  <c:v>31-Mar-48</c:v>
                </c:pt>
                <c:pt idx="80">
                  <c:v>30-Apr-48</c:v>
                </c:pt>
                <c:pt idx="81">
                  <c:v>31-May-48</c:v>
                </c:pt>
                <c:pt idx="82">
                  <c:v>30-Jun-48</c:v>
                </c:pt>
                <c:pt idx="83">
                  <c:v>31-Jul-48</c:v>
                </c:pt>
                <c:pt idx="84">
                  <c:v>31-Aug-48</c:v>
                </c:pt>
                <c:pt idx="85">
                  <c:v>30-Sep-48</c:v>
                </c:pt>
                <c:pt idx="86">
                  <c:v>31-Oct-48</c:v>
                </c:pt>
                <c:pt idx="87">
                  <c:v>30-Nov-48</c:v>
                </c:pt>
                <c:pt idx="88">
                  <c:v>31-Dec-48</c:v>
                </c:pt>
                <c:pt idx="89">
                  <c:v>31-Jan-49</c:v>
                </c:pt>
                <c:pt idx="90">
                  <c:v>28-Feb-49</c:v>
                </c:pt>
                <c:pt idx="91">
                  <c:v>31-Mar-49</c:v>
                </c:pt>
                <c:pt idx="92">
                  <c:v>30-Apr-49</c:v>
                </c:pt>
                <c:pt idx="93">
                  <c:v>31-May-49</c:v>
                </c:pt>
                <c:pt idx="94">
                  <c:v>30-Jun-49</c:v>
                </c:pt>
                <c:pt idx="95">
                  <c:v>31-Jul-49</c:v>
                </c:pt>
                <c:pt idx="96">
                  <c:v>31-Aug-49</c:v>
                </c:pt>
                <c:pt idx="97">
                  <c:v>30-Sep-49</c:v>
                </c:pt>
                <c:pt idx="98">
                  <c:v>31-Oct-49</c:v>
                </c:pt>
                <c:pt idx="99">
                  <c:v>30-Nov-49</c:v>
                </c:pt>
                <c:pt idx="100">
                  <c:v>31-Dec-49</c:v>
                </c:pt>
                <c:pt idx="101">
                  <c:v>31-Jan-50</c:v>
                </c:pt>
                <c:pt idx="102">
                  <c:v>28-Feb-50</c:v>
                </c:pt>
                <c:pt idx="103">
                  <c:v>31-Mar-50</c:v>
                </c:pt>
                <c:pt idx="104">
                  <c:v>30-Apr-50</c:v>
                </c:pt>
                <c:pt idx="105">
                  <c:v>31-May-50</c:v>
                </c:pt>
                <c:pt idx="106">
                  <c:v>30-Jun-50</c:v>
                </c:pt>
                <c:pt idx="107">
                  <c:v>31-Jul-50</c:v>
                </c:pt>
                <c:pt idx="108">
                  <c:v>31-Aug-50</c:v>
                </c:pt>
                <c:pt idx="109">
                  <c:v>30-Sep-50</c:v>
                </c:pt>
                <c:pt idx="110">
                  <c:v>31-Oct-50</c:v>
                </c:pt>
                <c:pt idx="111">
                  <c:v>30-Nov-50</c:v>
                </c:pt>
                <c:pt idx="112">
                  <c:v>31-Dec-50</c:v>
                </c:pt>
                <c:pt idx="113">
                  <c:v>31-Jan-51</c:v>
                </c:pt>
                <c:pt idx="114">
                  <c:v>28-Feb-51</c:v>
                </c:pt>
                <c:pt idx="115">
                  <c:v>31-Mar-51</c:v>
                </c:pt>
                <c:pt idx="116">
                  <c:v>30-Apr-51</c:v>
                </c:pt>
                <c:pt idx="117">
                  <c:v>31-May-51</c:v>
                </c:pt>
                <c:pt idx="118">
                  <c:v>30-Jun-51</c:v>
                </c:pt>
                <c:pt idx="119">
                  <c:v>31-Jul-51</c:v>
                </c:pt>
                <c:pt idx="120">
                  <c:v>31-Aug-51</c:v>
                </c:pt>
                <c:pt idx="121">
                  <c:v>30-Sep-51</c:v>
                </c:pt>
                <c:pt idx="122">
                  <c:v>31-Oct-51</c:v>
                </c:pt>
                <c:pt idx="123">
                  <c:v>30-Nov-51</c:v>
                </c:pt>
                <c:pt idx="124">
                  <c:v>31-Dec-51</c:v>
                </c:pt>
                <c:pt idx="125">
                  <c:v>31-Jan-52</c:v>
                </c:pt>
                <c:pt idx="126">
                  <c:v>29-Feb-52</c:v>
                </c:pt>
                <c:pt idx="127">
                  <c:v>31-Mar-52</c:v>
                </c:pt>
                <c:pt idx="128">
                  <c:v>30-Apr-52</c:v>
                </c:pt>
                <c:pt idx="129">
                  <c:v>31-May-52</c:v>
                </c:pt>
                <c:pt idx="130">
                  <c:v>30-Jun-52</c:v>
                </c:pt>
                <c:pt idx="131">
                  <c:v>31-Jul-52</c:v>
                </c:pt>
                <c:pt idx="132">
                  <c:v>31-Aug-52</c:v>
                </c:pt>
                <c:pt idx="133">
                  <c:v>30-Sep-52</c:v>
                </c:pt>
                <c:pt idx="134">
                  <c:v>31-Oct-52</c:v>
                </c:pt>
                <c:pt idx="135">
                  <c:v>30-Nov-52</c:v>
                </c:pt>
                <c:pt idx="136">
                  <c:v>31-Dec-52</c:v>
                </c:pt>
                <c:pt idx="137">
                  <c:v>31-Jan-53</c:v>
                </c:pt>
                <c:pt idx="138">
                  <c:v>28-Feb-53</c:v>
                </c:pt>
                <c:pt idx="139">
                  <c:v>31-Mar-53</c:v>
                </c:pt>
                <c:pt idx="140">
                  <c:v>30-Apr-53</c:v>
                </c:pt>
                <c:pt idx="141">
                  <c:v>31-May-53</c:v>
                </c:pt>
                <c:pt idx="142">
                  <c:v>30-Jun-53</c:v>
                </c:pt>
                <c:pt idx="143">
                  <c:v>31-Jul-53</c:v>
                </c:pt>
                <c:pt idx="144">
                  <c:v>31-Aug-53</c:v>
                </c:pt>
                <c:pt idx="145">
                  <c:v>30-Sep-53</c:v>
                </c:pt>
                <c:pt idx="146">
                  <c:v>31-Oct-53</c:v>
                </c:pt>
                <c:pt idx="147">
                  <c:v>30-Nov-53</c:v>
                </c:pt>
                <c:pt idx="148">
                  <c:v>31-Dec-53</c:v>
                </c:pt>
                <c:pt idx="149">
                  <c:v>31-Jan-54</c:v>
                </c:pt>
                <c:pt idx="150">
                  <c:v>28-Feb-54</c:v>
                </c:pt>
                <c:pt idx="151">
                  <c:v>31-Mar-54</c:v>
                </c:pt>
                <c:pt idx="152">
                  <c:v>30-Apr-54</c:v>
                </c:pt>
                <c:pt idx="153">
                  <c:v>31-May-54</c:v>
                </c:pt>
                <c:pt idx="154">
                  <c:v>30-Jun-54</c:v>
                </c:pt>
                <c:pt idx="155">
                  <c:v>31-Jul-54</c:v>
                </c:pt>
                <c:pt idx="156">
                  <c:v>31-Aug-54</c:v>
                </c:pt>
                <c:pt idx="157">
                  <c:v>30-Sep-54</c:v>
                </c:pt>
                <c:pt idx="158">
                  <c:v>31-Oct-54</c:v>
                </c:pt>
                <c:pt idx="159">
                  <c:v>30-Nov-54</c:v>
                </c:pt>
                <c:pt idx="160">
                  <c:v>31-Dec-54</c:v>
                </c:pt>
                <c:pt idx="161">
                  <c:v>31-Jan-55</c:v>
                </c:pt>
                <c:pt idx="162">
                  <c:v>28-Feb-55</c:v>
                </c:pt>
                <c:pt idx="163">
                  <c:v>31-Mar-55</c:v>
                </c:pt>
                <c:pt idx="164">
                  <c:v>30-Apr-55</c:v>
                </c:pt>
                <c:pt idx="165">
                  <c:v>31-May-55</c:v>
                </c:pt>
                <c:pt idx="166">
                  <c:v>30-Jun-55</c:v>
                </c:pt>
                <c:pt idx="167">
                  <c:v>31-Jul-55</c:v>
                </c:pt>
                <c:pt idx="168">
                  <c:v>31-Aug-55</c:v>
                </c:pt>
                <c:pt idx="169">
                  <c:v>30-Sep-55</c:v>
                </c:pt>
                <c:pt idx="170">
                  <c:v>31-Oct-55</c:v>
                </c:pt>
                <c:pt idx="171">
                  <c:v>30-Nov-55</c:v>
                </c:pt>
                <c:pt idx="172">
                  <c:v>31-Dec-55</c:v>
                </c:pt>
                <c:pt idx="173">
                  <c:v>31-Jan-56</c:v>
                </c:pt>
                <c:pt idx="174">
                  <c:v>29-Feb-56</c:v>
                </c:pt>
                <c:pt idx="175">
                  <c:v>31-Mar-56</c:v>
                </c:pt>
                <c:pt idx="176">
                  <c:v>30-Apr-56</c:v>
                </c:pt>
                <c:pt idx="177">
                  <c:v>31-May-56</c:v>
                </c:pt>
                <c:pt idx="178">
                  <c:v>30-Jun-56</c:v>
                </c:pt>
                <c:pt idx="179">
                  <c:v>31-Jul-56</c:v>
                </c:pt>
                <c:pt idx="180">
                  <c:v>31-Aug-56</c:v>
                </c:pt>
                <c:pt idx="181">
                  <c:v>30-Sep-56</c:v>
                </c:pt>
                <c:pt idx="182">
                  <c:v>31-Oct-56</c:v>
                </c:pt>
                <c:pt idx="183">
                  <c:v>30-Nov-56</c:v>
                </c:pt>
                <c:pt idx="184">
                  <c:v>31-Dec-56</c:v>
                </c:pt>
                <c:pt idx="185">
                  <c:v>31-Jan-57</c:v>
                </c:pt>
                <c:pt idx="186">
                  <c:v>28-Feb-57</c:v>
                </c:pt>
                <c:pt idx="187">
                  <c:v>31-Mar-57</c:v>
                </c:pt>
                <c:pt idx="188">
                  <c:v>30-Apr-57</c:v>
                </c:pt>
                <c:pt idx="189">
                  <c:v>31-May-57</c:v>
                </c:pt>
                <c:pt idx="190">
                  <c:v>30-Jun-57</c:v>
                </c:pt>
                <c:pt idx="191">
                  <c:v>31-Jul-57</c:v>
                </c:pt>
                <c:pt idx="192">
                  <c:v>31-Aug-57</c:v>
                </c:pt>
                <c:pt idx="193">
                  <c:v>30-Sep-57</c:v>
                </c:pt>
                <c:pt idx="194">
                  <c:v>31-Oct-57</c:v>
                </c:pt>
                <c:pt idx="195">
                  <c:v>30-Nov-57</c:v>
                </c:pt>
                <c:pt idx="196">
                  <c:v>31-Dec-57</c:v>
                </c:pt>
                <c:pt idx="197">
                  <c:v>31-Jan-58</c:v>
                </c:pt>
                <c:pt idx="198">
                  <c:v>28-Feb-58</c:v>
                </c:pt>
                <c:pt idx="199">
                  <c:v>31-Mar-58</c:v>
                </c:pt>
                <c:pt idx="200">
                  <c:v>30-Apr-58</c:v>
                </c:pt>
                <c:pt idx="201">
                  <c:v>31-May-58</c:v>
                </c:pt>
                <c:pt idx="202">
                  <c:v>30-Jun-58</c:v>
                </c:pt>
                <c:pt idx="203">
                  <c:v>31-Jul-58</c:v>
                </c:pt>
                <c:pt idx="204">
                  <c:v>31-Aug-58</c:v>
                </c:pt>
                <c:pt idx="205">
                  <c:v>30-Sep-58</c:v>
                </c:pt>
                <c:pt idx="206">
                  <c:v>31-Oct-58</c:v>
                </c:pt>
                <c:pt idx="207">
                  <c:v>30-Nov-58</c:v>
                </c:pt>
                <c:pt idx="208">
                  <c:v>31-Dec-58</c:v>
                </c:pt>
                <c:pt idx="209">
                  <c:v>31-Jan-59</c:v>
                </c:pt>
                <c:pt idx="210">
                  <c:v>28-Feb-59</c:v>
                </c:pt>
                <c:pt idx="211">
                  <c:v>31-Mar-59</c:v>
                </c:pt>
                <c:pt idx="212">
                  <c:v>30-Apr-59</c:v>
                </c:pt>
                <c:pt idx="213">
                  <c:v>31-May-59</c:v>
                </c:pt>
                <c:pt idx="214">
                  <c:v>30-Jun-59</c:v>
                </c:pt>
                <c:pt idx="215">
                  <c:v>31-Jul-59</c:v>
                </c:pt>
                <c:pt idx="216">
                  <c:v>31-Aug-59</c:v>
                </c:pt>
                <c:pt idx="217">
                  <c:v>30-Sep-59</c:v>
                </c:pt>
                <c:pt idx="218">
                  <c:v>31-Oct-59</c:v>
                </c:pt>
                <c:pt idx="219">
                  <c:v>30-Nov-59</c:v>
                </c:pt>
                <c:pt idx="220">
                  <c:v>31-Dec-59</c:v>
                </c:pt>
                <c:pt idx="221">
                  <c:v>31-Jan-60</c:v>
                </c:pt>
                <c:pt idx="222">
                  <c:v>29-Feb-60</c:v>
                </c:pt>
                <c:pt idx="223">
                  <c:v>31-Mar-60</c:v>
                </c:pt>
                <c:pt idx="224">
                  <c:v>30-Apr-60</c:v>
                </c:pt>
                <c:pt idx="225">
                  <c:v>31-May-60</c:v>
                </c:pt>
                <c:pt idx="226">
                  <c:v>30-Jun-60</c:v>
                </c:pt>
                <c:pt idx="227">
                  <c:v>31-Jul-60</c:v>
                </c:pt>
                <c:pt idx="228">
                  <c:v>31-Aug-60</c:v>
                </c:pt>
                <c:pt idx="229">
                  <c:v>30-Sep-60</c:v>
                </c:pt>
                <c:pt idx="230">
                  <c:v>31-Oct-60</c:v>
                </c:pt>
                <c:pt idx="231">
                  <c:v>30-Nov-60</c:v>
                </c:pt>
                <c:pt idx="232">
                  <c:v>31-Dec-60</c:v>
                </c:pt>
                <c:pt idx="233">
                  <c:v>31-Jan-61</c:v>
                </c:pt>
                <c:pt idx="234">
                  <c:v>28-Feb-61</c:v>
                </c:pt>
                <c:pt idx="235">
                  <c:v>31-Mar-61</c:v>
                </c:pt>
                <c:pt idx="236">
                  <c:v>30-Apr-61</c:v>
                </c:pt>
                <c:pt idx="237">
                  <c:v>31-May-61</c:v>
                </c:pt>
                <c:pt idx="238">
                  <c:v>30-Jun-61</c:v>
                </c:pt>
                <c:pt idx="239">
                  <c:v>31-Jul-61</c:v>
                </c:pt>
                <c:pt idx="240">
                  <c:v>31-Aug-61</c:v>
                </c:pt>
                <c:pt idx="241">
                  <c:v>30-Sep-61</c:v>
                </c:pt>
                <c:pt idx="242">
                  <c:v>31-Oct-61</c:v>
                </c:pt>
                <c:pt idx="243">
                  <c:v>30-Nov-61</c:v>
                </c:pt>
                <c:pt idx="244">
                  <c:v>31-Dec-61</c:v>
                </c:pt>
                <c:pt idx="245">
                  <c:v>31-Jan-62</c:v>
                </c:pt>
                <c:pt idx="246">
                  <c:v>28-Feb-62</c:v>
                </c:pt>
                <c:pt idx="247">
                  <c:v>31-Mar-62</c:v>
                </c:pt>
                <c:pt idx="248">
                  <c:v>30-Apr-62</c:v>
                </c:pt>
                <c:pt idx="249">
                  <c:v>31-May-62</c:v>
                </c:pt>
                <c:pt idx="250">
                  <c:v>30-Jun-62</c:v>
                </c:pt>
                <c:pt idx="251">
                  <c:v>31-Jul-62</c:v>
                </c:pt>
                <c:pt idx="252">
                  <c:v>31-Aug-62</c:v>
                </c:pt>
                <c:pt idx="253">
                  <c:v>30-Sep-62</c:v>
                </c:pt>
                <c:pt idx="254">
                  <c:v>31-Oct-62</c:v>
                </c:pt>
                <c:pt idx="255">
                  <c:v>30-Nov-62</c:v>
                </c:pt>
                <c:pt idx="256">
                  <c:v>31-Dec-62</c:v>
                </c:pt>
                <c:pt idx="257">
                  <c:v>31-Jan-63</c:v>
                </c:pt>
                <c:pt idx="258">
                  <c:v>28-Feb-63</c:v>
                </c:pt>
                <c:pt idx="259">
                  <c:v>31-Mar-63</c:v>
                </c:pt>
                <c:pt idx="260">
                  <c:v>30-Apr-63</c:v>
                </c:pt>
                <c:pt idx="261">
                  <c:v>31-May-63</c:v>
                </c:pt>
                <c:pt idx="262">
                  <c:v>30-Jun-63</c:v>
                </c:pt>
                <c:pt idx="263">
                  <c:v>31-Jul-63</c:v>
                </c:pt>
                <c:pt idx="264">
                  <c:v>31-Aug-63</c:v>
                </c:pt>
                <c:pt idx="265">
                  <c:v>30-Sep-63</c:v>
                </c:pt>
                <c:pt idx="266">
                  <c:v>31-Oct-63</c:v>
                </c:pt>
                <c:pt idx="267">
                  <c:v>30-Nov-63</c:v>
                </c:pt>
                <c:pt idx="268">
                  <c:v>31-Dec-63</c:v>
                </c:pt>
                <c:pt idx="269">
                  <c:v>31-Jan-64</c:v>
                </c:pt>
                <c:pt idx="270">
                  <c:v>29-Feb-64</c:v>
                </c:pt>
                <c:pt idx="271">
                  <c:v>31-Mar-64</c:v>
                </c:pt>
                <c:pt idx="272">
                  <c:v>30-Apr-64</c:v>
                </c:pt>
                <c:pt idx="273">
                  <c:v>31-May-64</c:v>
                </c:pt>
                <c:pt idx="274">
                  <c:v>30-Jun-64</c:v>
                </c:pt>
                <c:pt idx="275">
                  <c:v>31-Jul-64</c:v>
                </c:pt>
                <c:pt idx="276">
                  <c:v>31-Aug-64</c:v>
                </c:pt>
                <c:pt idx="277">
                  <c:v>30-Sep-64</c:v>
                </c:pt>
                <c:pt idx="278">
                  <c:v>31-Oct-64</c:v>
                </c:pt>
                <c:pt idx="279">
                  <c:v>30-Nov-64</c:v>
                </c:pt>
                <c:pt idx="280">
                  <c:v>31-Dec-64</c:v>
                </c:pt>
                <c:pt idx="281">
                  <c:v>31-Jan-65</c:v>
                </c:pt>
                <c:pt idx="282">
                  <c:v>28-Feb-65</c:v>
                </c:pt>
                <c:pt idx="283">
                  <c:v>31-Mar-65</c:v>
                </c:pt>
                <c:pt idx="284">
                  <c:v>30-Apr-65</c:v>
                </c:pt>
                <c:pt idx="285">
                  <c:v>31-May-65</c:v>
                </c:pt>
                <c:pt idx="286">
                  <c:v>30-Jun-65</c:v>
                </c:pt>
                <c:pt idx="287">
                  <c:v>31-Jul-65</c:v>
                </c:pt>
                <c:pt idx="288">
                  <c:v>31-Aug-65</c:v>
                </c:pt>
                <c:pt idx="289">
                  <c:v>30-Sep-65</c:v>
                </c:pt>
                <c:pt idx="290">
                  <c:v>31-Oct-65</c:v>
                </c:pt>
                <c:pt idx="291">
                  <c:v>30-Nov-65</c:v>
                </c:pt>
                <c:pt idx="292">
                  <c:v>31-Dec-65</c:v>
                </c:pt>
                <c:pt idx="293">
                  <c:v>31-Jan-66</c:v>
                </c:pt>
                <c:pt idx="294">
                  <c:v>28-Feb-66</c:v>
                </c:pt>
                <c:pt idx="295">
                  <c:v>31-Mar-66</c:v>
                </c:pt>
                <c:pt idx="296">
                  <c:v>30-Apr-66</c:v>
                </c:pt>
                <c:pt idx="297">
                  <c:v>31-May-66</c:v>
                </c:pt>
                <c:pt idx="298">
                  <c:v>30-Jun-66</c:v>
                </c:pt>
                <c:pt idx="299">
                  <c:v>31-Jul-66</c:v>
                </c:pt>
                <c:pt idx="300">
                  <c:v>31-Aug-66</c:v>
                </c:pt>
                <c:pt idx="301">
                  <c:v>30-Sep-66</c:v>
                </c:pt>
                <c:pt idx="302">
                  <c:v>31-Oct-66</c:v>
                </c:pt>
                <c:pt idx="303">
                  <c:v>30-Nov-66</c:v>
                </c:pt>
                <c:pt idx="304">
                  <c:v>31-Dec-66</c:v>
                </c:pt>
                <c:pt idx="305">
                  <c:v>31-Jan-67</c:v>
                </c:pt>
                <c:pt idx="306">
                  <c:v>28-Feb-67</c:v>
                </c:pt>
                <c:pt idx="307">
                  <c:v>31-Mar-67</c:v>
                </c:pt>
                <c:pt idx="308">
                  <c:v>30-Apr-67</c:v>
                </c:pt>
                <c:pt idx="309">
                  <c:v>31-May-67</c:v>
                </c:pt>
                <c:pt idx="310">
                  <c:v>30-Jun-67</c:v>
                </c:pt>
                <c:pt idx="311">
                  <c:v>31-Jul-67</c:v>
                </c:pt>
                <c:pt idx="312">
                  <c:v>31-Aug-67</c:v>
                </c:pt>
                <c:pt idx="313">
                  <c:v>30-Sep-67</c:v>
                </c:pt>
                <c:pt idx="314">
                  <c:v>31-Oct-67</c:v>
                </c:pt>
                <c:pt idx="315">
                  <c:v>30-Nov-67</c:v>
                </c:pt>
                <c:pt idx="316">
                  <c:v>31-Dec-67</c:v>
                </c:pt>
                <c:pt idx="317">
                  <c:v>31-Jan-68</c:v>
                </c:pt>
                <c:pt idx="318">
                  <c:v>29-Feb-68</c:v>
                </c:pt>
                <c:pt idx="319">
                  <c:v>31-Mar-68</c:v>
                </c:pt>
                <c:pt idx="320">
                  <c:v>30-Apr-68</c:v>
                </c:pt>
                <c:pt idx="321">
                  <c:v>31-May-68</c:v>
                </c:pt>
                <c:pt idx="322">
                  <c:v>30-Jun-68</c:v>
                </c:pt>
                <c:pt idx="323">
                  <c:v>31-Jul-68</c:v>
                </c:pt>
                <c:pt idx="324">
                  <c:v>31-Aug-68</c:v>
                </c:pt>
                <c:pt idx="325">
                  <c:v>30-Sep-68</c:v>
                </c:pt>
                <c:pt idx="326">
                  <c:v>31-Oct-68</c:v>
                </c:pt>
                <c:pt idx="327">
                  <c:v>30-Nov-68</c:v>
                </c:pt>
                <c:pt idx="328">
                  <c:v>31-Dec-68</c:v>
                </c:pt>
              </c:strCache>
            </c:strRef>
          </c:cat>
          <c:val>
            <c:numRef>
              <c:f>'Monthly data'!$B$86:$LR$86</c:f>
              <c:numCache>
                <c:formatCode>General</c:formatCode>
                <c:ptCount val="329"/>
                <c:pt idx="0" formatCode="_-* #,##0.00_-;\-* #,##0.00_-;_-* &quot;-&quot;??_-;_-@_-">
                  <c:v>585251</c:v>
                </c:pt>
                <c:pt idx="3" formatCode="_-* #,##0.00_-;\-* #,##0.00_-;_-* &quot;-&quot;??_-;_-@_-">
                  <c:v>26031159</c:v>
                </c:pt>
                <c:pt idx="6" formatCode="_-* #,##0.00_-;\-* #,##0.00_-;_-* &quot;-&quot;??_-;_-@_-">
                  <c:v>30835707</c:v>
                </c:pt>
                <c:pt idx="9" formatCode="_-* #,##0.00_-;\-* #,##0.00_-;_-* &quot;-&quot;??_-;_-@_-">
                  <c:v>31891097</c:v>
                </c:pt>
                <c:pt idx="12" formatCode="_-* #,##0.00_-;\-* #,##0.00_-;_-* &quot;-&quot;??_-;_-@_-">
                  <c:v>32245556</c:v>
                </c:pt>
                <c:pt idx="15" formatCode="_-* #,##0.00_-;\-* #,##0.00_-;_-* &quot;-&quot;??_-;_-@_-">
                  <c:v>31419863</c:v>
                </c:pt>
                <c:pt idx="17" formatCode="#,##0.00">
                  <c:v>0</c:v>
                </c:pt>
                <c:pt idx="18" formatCode="#,##0.00">
                  <c:v>30054978</c:v>
                </c:pt>
                <c:pt idx="21" formatCode="#,##0.00">
                  <c:v>29172104</c:v>
                </c:pt>
                <c:pt idx="24" formatCode="#,##0.00">
                  <c:v>33685363</c:v>
                </c:pt>
                <c:pt idx="36" formatCode="#,##0.00">
                  <c:v>43961668</c:v>
                </c:pt>
                <c:pt idx="50">
                  <c:v>0</c:v>
                </c:pt>
                <c:pt idx="55">
                  <c:v>0</c:v>
                </c:pt>
                <c:pt idx="57" formatCode="#,##0.00">
                  <c:v>0</c:v>
                </c:pt>
                <c:pt idx="58" formatCode="#,##0.00">
                  <c:v>0</c:v>
                </c:pt>
                <c:pt idx="59" formatCode="#,##0.00">
                  <c:v>0</c:v>
                </c:pt>
                <c:pt idx="60" formatCode="#,##0.00">
                  <c:v>0</c:v>
                </c:pt>
                <c:pt idx="61" formatCode="#,##0.00">
                  <c:v>99492033</c:v>
                </c:pt>
                <c:pt idx="62" formatCode="#,##0.00">
                  <c:v>0</c:v>
                </c:pt>
                <c:pt idx="63" formatCode="#,##0.00">
                  <c:v>0</c:v>
                </c:pt>
                <c:pt idx="64" formatCode="#,##0.00">
                  <c:v>89707071.399999976</c:v>
                </c:pt>
                <c:pt idx="65" formatCode="#,##0.00">
                  <c:v>0</c:v>
                </c:pt>
                <c:pt idx="66" formatCode="#,##0.00">
                  <c:v>0</c:v>
                </c:pt>
                <c:pt idx="67" formatCode="#,##0.00">
                  <c:v>94738848</c:v>
                </c:pt>
                <c:pt idx="68" formatCode="#,##0.00">
                  <c:v>0</c:v>
                </c:pt>
                <c:pt idx="69" formatCode="#,##0.00">
                  <c:v>0</c:v>
                </c:pt>
                <c:pt idx="70" formatCode="#,##0.00">
                  <c:v>112836046</c:v>
                </c:pt>
                <c:pt idx="71" formatCode="#,##0.00">
                  <c:v>0</c:v>
                </c:pt>
                <c:pt idx="72" formatCode="#,##0.00">
                  <c:v>0</c:v>
                </c:pt>
                <c:pt idx="73" formatCode="#,##0.00">
                  <c:v>130229238</c:v>
                </c:pt>
                <c:pt idx="74" formatCode="#,##0.00">
                  <c:v>0</c:v>
                </c:pt>
                <c:pt idx="75" formatCode="#,##0.00">
                  <c:v>0</c:v>
                </c:pt>
                <c:pt idx="76" formatCode="#,##0.00">
                  <c:v>119484448</c:v>
                </c:pt>
                <c:pt idx="77" formatCode="#,##0.00">
                  <c:v>0</c:v>
                </c:pt>
                <c:pt idx="78" formatCode="#,##0.00">
                  <c:v>0</c:v>
                </c:pt>
                <c:pt idx="79" formatCode="#,##0.00">
                  <c:v>111019092</c:v>
                </c:pt>
                <c:pt idx="80" formatCode="#,##0.00">
                  <c:v>0</c:v>
                </c:pt>
                <c:pt idx="81" formatCode="#,##0.00">
                  <c:v>0</c:v>
                </c:pt>
                <c:pt idx="82" formatCode="#,##0.00">
                  <c:v>115330335</c:v>
                </c:pt>
                <c:pt idx="83" formatCode="#,##0.00">
                  <c:v>0</c:v>
                </c:pt>
                <c:pt idx="84" formatCode="#,##0.00">
                  <c:v>0</c:v>
                </c:pt>
                <c:pt idx="85" formatCode="#,##0.00">
                  <c:v>0</c:v>
                </c:pt>
                <c:pt idx="86" formatCode="#,##0.00">
                  <c:v>0</c:v>
                </c:pt>
                <c:pt idx="87" formatCode="#,##0.00">
                  <c:v>0</c:v>
                </c:pt>
                <c:pt idx="88" formatCode="#,##0.00">
                  <c:v>99139634</c:v>
                </c:pt>
                <c:pt idx="89" formatCode="#,##0.00">
                  <c:v>0</c:v>
                </c:pt>
                <c:pt idx="90" formatCode="#,##0.00">
                  <c:v>0</c:v>
                </c:pt>
                <c:pt idx="91" formatCode="#,##0.00">
                  <c:v>92579639</c:v>
                </c:pt>
                <c:pt idx="92" formatCode="#,##0.00">
                  <c:v>0</c:v>
                </c:pt>
                <c:pt idx="93" formatCode="#,##0.00">
                  <c:v>0</c:v>
                </c:pt>
                <c:pt idx="94" formatCode="#,##0.00">
                  <c:v>102985578</c:v>
                </c:pt>
                <c:pt idx="95" formatCode="#,##0.00">
                  <c:v>0</c:v>
                </c:pt>
                <c:pt idx="96" formatCode="#,##0.00">
                  <c:v>0</c:v>
                </c:pt>
                <c:pt idx="97" formatCode="#,##0.00">
                  <c:v>0</c:v>
                </c:pt>
                <c:pt idx="98" formatCode="#,##0.00">
                  <c:v>0</c:v>
                </c:pt>
                <c:pt idx="99" formatCode="#,##0.00">
                  <c:v>0</c:v>
                </c:pt>
                <c:pt idx="100" formatCode="#,##0.00">
                  <c:v>92030010</c:v>
                </c:pt>
                <c:pt idx="101" formatCode="#,##0.00">
                  <c:v>0</c:v>
                </c:pt>
                <c:pt idx="102" formatCode="#,##0.00">
                  <c:v>0</c:v>
                </c:pt>
                <c:pt idx="103" formatCode="#,##0.00">
                  <c:v>65248863</c:v>
                </c:pt>
                <c:pt idx="104" formatCode="#,##0.00">
                  <c:v>0</c:v>
                </c:pt>
                <c:pt idx="105" formatCode="#,##0.00">
                  <c:v>0</c:v>
                </c:pt>
                <c:pt idx="106" formatCode="#,##0.00">
                  <c:v>57880654</c:v>
                </c:pt>
                <c:pt idx="107" formatCode="#,##0.00">
                  <c:v>0</c:v>
                </c:pt>
                <c:pt idx="108" formatCode="#,##0.00">
                  <c:v>0</c:v>
                </c:pt>
                <c:pt idx="109" formatCode="#,##0.00">
                  <c:v>76892088</c:v>
                </c:pt>
                <c:pt idx="110" formatCode="#,##0.00">
                  <c:v>0</c:v>
                </c:pt>
                <c:pt idx="111" formatCode="#,##0.00">
                  <c:v>0</c:v>
                </c:pt>
                <c:pt idx="112" formatCode="#,##0.00">
                  <c:v>118322606.19000006</c:v>
                </c:pt>
                <c:pt idx="113" formatCode="#,##0.00">
                  <c:v>0</c:v>
                </c:pt>
                <c:pt idx="114" formatCode="#,##0.00">
                  <c:v>0</c:v>
                </c:pt>
                <c:pt idx="115" formatCode="#,##0.00">
                  <c:v>102130268</c:v>
                </c:pt>
                <c:pt idx="116" formatCode="#,##0.00">
                  <c:v>0</c:v>
                </c:pt>
                <c:pt idx="117" formatCode="#,##0.00">
                  <c:v>0</c:v>
                </c:pt>
                <c:pt idx="118" formatCode="#,##0.00">
                  <c:v>104673396</c:v>
                </c:pt>
                <c:pt idx="119" formatCode="#,##0.00">
                  <c:v>0</c:v>
                </c:pt>
                <c:pt idx="120" formatCode="#,##0.00">
                  <c:v>0</c:v>
                </c:pt>
                <c:pt idx="121" formatCode="#,##0.00">
                  <c:v>100737605</c:v>
                </c:pt>
                <c:pt idx="122" formatCode="#,##0.00">
                  <c:v>0</c:v>
                </c:pt>
                <c:pt idx="123" formatCode="#,##0.00">
                  <c:v>0</c:v>
                </c:pt>
                <c:pt idx="124" formatCode="#,##0.00">
                  <c:v>109636776</c:v>
                </c:pt>
                <c:pt idx="125" formatCode="#,##0.00">
                  <c:v>0</c:v>
                </c:pt>
                <c:pt idx="126" formatCode="#,##0.00">
                  <c:v>0</c:v>
                </c:pt>
                <c:pt idx="127" formatCode="#,##0.00">
                  <c:v>152854330</c:v>
                </c:pt>
                <c:pt idx="128" formatCode="#,##0.00">
                  <c:v>0</c:v>
                </c:pt>
                <c:pt idx="129" formatCode="#,##0.00">
                  <c:v>0</c:v>
                </c:pt>
                <c:pt idx="130" formatCode="#,##0.00">
                  <c:v>170153494.66999996</c:v>
                </c:pt>
                <c:pt idx="131" formatCode="#,##0.00">
                  <c:v>0</c:v>
                </c:pt>
                <c:pt idx="132" formatCode="#,##0.00">
                  <c:v>0</c:v>
                </c:pt>
                <c:pt idx="133" formatCode="#,##0.00">
                  <c:v>170576679</c:v>
                </c:pt>
                <c:pt idx="134" formatCode="#,##0.00">
                  <c:v>0</c:v>
                </c:pt>
                <c:pt idx="135" formatCode="#,##0.00">
                  <c:v>0</c:v>
                </c:pt>
                <c:pt idx="136" formatCode="#,##0.00">
                  <c:v>156607824</c:v>
                </c:pt>
                <c:pt idx="137" formatCode="#,##0.00">
                  <c:v>0</c:v>
                </c:pt>
                <c:pt idx="138" formatCode="#,##0.00">
                  <c:v>0</c:v>
                </c:pt>
                <c:pt idx="139" formatCode="#,##0.00">
                  <c:v>164378489</c:v>
                </c:pt>
                <c:pt idx="140" formatCode="#,##0.00">
                  <c:v>0</c:v>
                </c:pt>
                <c:pt idx="141" formatCode="#,##0.00">
                  <c:v>0</c:v>
                </c:pt>
                <c:pt idx="142" formatCode="#,##0.00">
                  <c:v>145599735</c:v>
                </c:pt>
                <c:pt idx="143" formatCode="#,##0.00">
                  <c:v>0</c:v>
                </c:pt>
                <c:pt idx="144" formatCode="#,##0.00">
                  <c:v>0</c:v>
                </c:pt>
                <c:pt idx="145" formatCode="#,##0.00">
                  <c:v>120488338</c:v>
                </c:pt>
                <c:pt idx="146" formatCode="#,##0.00">
                  <c:v>0</c:v>
                </c:pt>
                <c:pt idx="147" formatCode="#,##0.00">
                  <c:v>0</c:v>
                </c:pt>
                <c:pt idx="148" formatCode="#,##0.00">
                  <c:v>89906728</c:v>
                </c:pt>
                <c:pt idx="149" formatCode="#,##0.00">
                  <c:v>0</c:v>
                </c:pt>
                <c:pt idx="150" formatCode="#,##0.00">
                  <c:v>0</c:v>
                </c:pt>
                <c:pt idx="151" formatCode="#,##0.00">
                  <c:v>119415783</c:v>
                </c:pt>
                <c:pt idx="152" formatCode="#,##0.00">
                  <c:v>0</c:v>
                </c:pt>
                <c:pt idx="153" formatCode="#,##0.00">
                  <c:v>0</c:v>
                </c:pt>
                <c:pt idx="154" formatCode="#,##0.00">
                  <c:v>118804237</c:v>
                </c:pt>
                <c:pt idx="155" formatCode="#,##0.00">
                  <c:v>0</c:v>
                </c:pt>
                <c:pt idx="156" formatCode="#,##0.00">
                  <c:v>0</c:v>
                </c:pt>
                <c:pt idx="157" formatCode="#,##0.00">
                  <c:v>0</c:v>
                </c:pt>
                <c:pt idx="158" formatCode="#,##0.00">
                  <c:v>0</c:v>
                </c:pt>
                <c:pt idx="159" formatCode="#,##0.00">
                  <c:v>0</c:v>
                </c:pt>
                <c:pt idx="160" formatCode="#,##0.00">
                  <c:v>95902980</c:v>
                </c:pt>
                <c:pt idx="161" formatCode="#,##0.00">
                  <c:v>0</c:v>
                </c:pt>
                <c:pt idx="162" formatCode="#,##0.00">
                  <c:v>0</c:v>
                </c:pt>
                <c:pt idx="163" formatCode="#,##0.00">
                  <c:v>82913934</c:v>
                </c:pt>
                <c:pt idx="164" formatCode="#,##0.00">
                  <c:v>0</c:v>
                </c:pt>
                <c:pt idx="165" formatCode="#,##0.00">
                  <c:v>0</c:v>
                </c:pt>
                <c:pt idx="166" formatCode="#,##0.00">
                  <c:v>0</c:v>
                </c:pt>
                <c:pt idx="167" formatCode="#,##0.00">
                  <c:v>0</c:v>
                </c:pt>
                <c:pt idx="168" formatCode="#,##0.00">
                  <c:v>0</c:v>
                </c:pt>
                <c:pt idx="169" formatCode="#,##0.00">
                  <c:v>66421836</c:v>
                </c:pt>
                <c:pt idx="170" formatCode="#,##0.00">
                  <c:v>0</c:v>
                </c:pt>
                <c:pt idx="171" formatCode="#,##0.00">
                  <c:v>0</c:v>
                </c:pt>
                <c:pt idx="172" formatCode="#,##0.00">
                  <c:v>89498652</c:v>
                </c:pt>
                <c:pt idx="173" formatCode="#,##0.00">
                  <c:v>0</c:v>
                </c:pt>
                <c:pt idx="174" formatCode="#,##0.00">
                  <c:v>0</c:v>
                </c:pt>
                <c:pt idx="175" formatCode="#,##0.00">
                  <c:v>95316478</c:v>
                </c:pt>
                <c:pt idx="176" formatCode="#,##0.00">
                  <c:v>0</c:v>
                </c:pt>
                <c:pt idx="177" formatCode="#,##0.00">
                  <c:v>0</c:v>
                </c:pt>
                <c:pt idx="178" formatCode="#,##0.00">
                  <c:v>0</c:v>
                </c:pt>
                <c:pt idx="179" formatCode="#,##0.00">
                  <c:v>0</c:v>
                </c:pt>
                <c:pt idx="180" formatCode="#,##0.00">
                  <c:v>0</c:v>
                </c:pt>
                <c:pt idx="181" formatCode="#,##0.00">
                  <c:v>92217594</c:v>
                </c:pt>
                <c:pt idx="182" formatCode="#,##0.00">
                  <c:v>0</c:v>
                </c:pt>
                <c:pt idx="183" formatCode="#,##0.00">
                  <c:v>0</c:v>
                </c:pt>
                <c:pt idx="184" formatCode="#,##0.00">
                  <c:v>91212440.74000001</c:v>
                </c:pt>
                <c:pt idx="185" formatCode="#,##0.00">
                  <c:v>0</c:v>
                </c:pt>
                <c:pt idx="186" formatCode="#,##0.00">
                  <c:v>0</c:v>
                </c:pt>
                <c:pt idx="187" formatCode="#,##0.00">
                  <c:v>103672192</c:v>
                </c:pt>
                <c:pt idx="188" formatCode="#,##0.00">
                  <c:v>0</c:v>
                </c:pt>
                <c:pt idx="189" formatCode="#,##0.00">
                  <c:v>0</c:v>
                </c:pt>
                <c:pt idx="190" formatCode="#,##0.00">
                  <c:v>95844551</c:v>
                </c:pt>
                <c:pt idx="191" formatCode="#,##0.00">
                  <c:v>0</c:v>
                </c:pt>
                <c:pt idx="192" formatCode="#,##0.00">
                  <c:v>0</c:v>
                </c:pt>
                <c:pt idx="193" formatCode="#,##0.00">
                  <c:v>405350</c:v>
                </c:pt>
                <c:pt idx="194" formatCode="#,##0.00">
                  <c:v>0</c:v>
                </c:pt>
                <c:pt idx="195" formatCode="#,##0.00">
                  <c:v>0</c:v>
                </c:pt>
                <c:pt idx="196" formatCode="#,##0.00">
                  <c:v>97802775</c:v>
                </c:pt>
                <c:pt idx="197" formatCode="#,##0.00">
                  <c:v>0</c:v>
                </c:pt>
                <c:pt idx="198" formatCode="#,##0.00">
                  <c:v>0</c:v>
                </c:pt>
                <c:pt idx="199" formatCode="#,##0.00">
                  <c:v>113575003</c:v>
                </c:pt>
                <c:pt idx="200" formatCode="#,##0.00">
                  <c:v>0</c:v>
                </c:pt>
                <c:pt idx="201" formatCode="#,##0.00">
                  <c:v>0</c:v>
                </c:pt>
                <c:pt idx="202" formatCode="#,##0.00">
                  <c:v>0</c:v>
                </c:pt>
                <c:pt idx="203" formatCode="#,##0.00">
                  <c:v>0</c:v>
                </c:pt>
                <c:pt idx="204" formatCode="#,##0.00">
                  <c:v>0</c:v>
                </c:pt>
                <c:pt idx="205" formatCode="#,##0.00">
                  <c:v>103798064</c:v>
                </c:pt>
                <c:pt idx="206" formatCode="#,##0.00">
                  <c:v>0</c:v>
                </c:pt>
                <c:pt idx="207" formatCode="#,##0.00">
                  <c:v>0</c:v>
                </c:pt>
                <c:pt idx="208" formatCode="#,##0.00">
                  <c:v>99916272</c:v>
                </c:pt>
                <c:pt idx="209" formatCode="#,##0.00">
                  <c:v>0</c:v>
                </c:pt>
                <c:pt idx="210" formatCode="#,##0.00">
                  <c:v>0</c:v>
                </c:pt>
                <c:pt idx="211" formatCode="#,##0.00">
                  <c:v>114367282</c:v>
                </c:pt>
                <c:pt idx="212" formatCode="#,##0.00">
                  <c:v>0</c:v>
                </c:pt>
                <c:pt idx="213" formatCode="#,##0.00">
                  <c:v>0</c:v>
                </c:pt>
                <c:pt idx="214" formatCode="#,##0.00">
                  <c:v>92143059</c:v>
                </c:pt>
                <c:pt idx="215" formatCode="#,##0.00">
                  <c:v>0</c:v>
                </c:pt>
                <c:pt idx="216" formatCode="#,##0.00">
                  <c:v>0</c:v>
                </c:pt>
                <c:pt idx="217" formatCode="#,##0.00">
                  <c:v>0</c:v>
                </c:pt>
                <c:pt idx="218" formatCode="#,##0.00">
                  <c:v>0</c:v>
                </c:pt>
                <c:pt idx="219" formatCode="#,##0.00">
                  <c:v>0</c:v>
                </c:pt>
                <c:pt idx="220" formatCode="#,##0.00">
                  <c:v>102048998.71999991</c:v>
                </c:pt>
                <c:pt idx="221" formatCode="#,##0.00">
                  <c:v>0</c:v>
                </c:pt>
                <c:pt idx="222" formatCode="#,##0.00">
                  <c:v>0</c:v>
                </c:pt>
                <c:pt idx="223" formatCode="#,##0.00">
                  <c:v>129611139</c:v>
                </c:pt>
                <c:pt idx="224" formatCode="#,##0.00">
                  <c:v>0</c:v>
                </c:pt>
                <c:pt idx="225" formatCode="#,##0.00">
                  <c:v>0</c:v>
                </c:pt>
                <c:pt idx="226" formatCode="#,##0.00">
                  <c:v>0</c:v>
                </c:pt>
                <c:pt idx="227" formatCode="#,##0.00">
                  <c:v>0</c:v>
                </c:pt>
                <c:pt idx="228" formatCode="#,##0.00">
                  <c:v>0</c:v>
                </c:pt>
                <c:pt idx="229" formatCode="#,##0.00">
                  <c:v>0</c:v>
                </c:pt>
                <c:pt idx="230" formatCode="#,##0.00">
                  <c:v>0</c:v>
                </c:pt>
                <c:pt idx="231" formatCode="#,##0.00">
                  <c:v>0</c:v>
                </c:pt>
                <c:pt idx="232" formatCode="#,##0.00">
                  <c:v>113017610.85000014</c:v>
                </c:pt>
                <c:pt idx="233" formatCode="#,##0.00">
                  <c:v>0</c:v>
                </c:pt>
                <c:pt idx="234" formatCode="#,##0.00">
                  <c:v>0</c:v>
                </c:pt>
                <c:pt idx="235" formatCode="#,##0.00">
                  <c:v>0</c:v>
                </c:pt>
                <c:pt idx="236" formatCode="#,##0.00">
                  <c:v>0</c:v>
                </c:pt>
                <c:pt idx="237" formatCode="#,##0.00">
                  <c:v>0</c:v>
                </c:pt>
                <c:pt idx="238" formatCode="#,##0.00">
                  <c:v>0</c:v>
                </c:pt>
                <c:pt idx="239" formatCode="#,##0.00">
                  <c:v>0</c:v>
                </c:pt>
                <c:pt idx="240" formatCode="#,##0.00">
                  <c:v>0</c:v>
                </c:pt>
                <c:pt idx="241" formatCode="#,##0.00">
                  <c:v>0</c:v>
                </c:pt>
                <c:pt idx="242" formatCode="#,##0.00">
                  <c:v>0</c:v>
                </c:pt>
                <c:pt idx="243" formatCode="#,##0.00">
                  <c:v>0</c:v>
                </c:pt>
                <c:pt idx="244" formatCode="#,##0.00">
                  <c:v>115640076.07000005</c:v>
                </c:pt>
                <c:pt idx="245" formatCode="#,##0.00">
                  <c:v>0</c:v>
                </c:pt>
                <c:pt idx="246" formatCode="#,##0.00">
                  <c:v>0</c:v>
                </c:pt>
                <c:pt idx="247" formatCode="#,##0.00">
                  <c:v>0</c:v>
                </c:pt>
                <c:pt idx="248" formatCode="#,##0.00">
                  <c:v>0</c:v>
                </c:pt>
                <c:pt idx="249" formatCode="#,##0.00">
                  <c:v>0</c:v>
                </c:pt>
                <c:pt idx="250" formatCode="#,##0.00">
                  <c:v>0</c:v>
                </c:pt>
                <c:pt idx="251" formatCode="#,##0.00">
                  <c:v>0</c:v>
                </c:pt>
                <c:pt idx="252" formatCode="#,##0.00">
                  <c:v>0</c:v>
                </c:pt>
                <c:pt idx="253" formatCode="#,##0.00">
                  <c:v>0</c:v>
                </c:pt>
                <c:pt idx="254" formatCode="#,##0.00">
                  <c:v>0</c:v>
                </c:pt>
                <c:pt idx="255" formatCode="#,##0.00">
                  <c:v>0</c:v>
                </c:pt>
                <c:pt idx="256" formatCode="#,##0.00">
                  <c:v>129985755.60000002</c:v>
                </c:pt>
                <c:pt idx="257" formatCode="#,##0.00">
                  <c:v>0</c:v>
                </c:pt>
                <c:pt idx="258" formatCode="#,##0.00">
                  <c:v>0</c:v>
                </c:pt>
                <c:pt idx="259" formatCode="#,##0.00">
                  <c:v>0</c:v>
                </c:pt>
                <c:pt idx="260" formatCode="#,##0.00">
                  <c:v>0</c:v>
                </c:pt>
                <c:pt idx="261" formatCode="#,##0.00">
                  <c:v>0</c:v>
                </c:pt>
                <c:pt idx="262" formatCode="#,##0.00">
                  <c:v>0</c:v>
                </c:pt>
                <c:pt idx="263" formatCode="#,##0.00">
                  <c:v>0</c:v>
                </c:pt>
                <c:pt idx="264" formatCode="#,##0.00">
                  <c:v>0</c:v>
                </c:pt>
                <c:pt idx="265" formatCode="#,##0.00">
                  <c:v>0</c:v>
                </c:pt>
                <c:pt idx="266" formatCode="#,##0.00">
                  <c:v>0</c:v>
                </c:pt>
                <c:pt idx="267" formatCode="#,##0.00">
                  <c:v>0</c:v>
                </c:pt>
                <c:pt idx="268" formatCode="#,##0.00">
                  <c:v>127608237.5</c:v>
                </c:pt>
                <c:pt idx="269" formatCode="#,##0.00">
                  <c:v>0</c:v>
                </c:pt>
                <c:pt idx="270" formatCode="#,##0.00">
                  <c:v>0</c:v>
                </c:pt>
                <c:pt idx="271" formatCode="#,##0.00">
                  <c:v>0</c:v>
                </c:pt>
                <c:pt idx="272" formatCode="#,##0.00">
                  <c:v>0</c:v>
                </c:pt>
                <c:pt idx="273" formatCode="#,##0.00">
                  <c:v>0</c:v>
                </c:pt>
                <c:pt idx="274" formatCode="#,##0.00">
                  <c:v>0</c:v>
                </c:pt>
                <c:pt idx="275" formatCode="#,##0.00">
                  <c:v>0</c:v>
                </c:pt>
                <c:pt idx="276" formatCode="#,##0.00">
                  <c:v>0</c:v>
                </c:pt>
                <c:pt idx="277" formatCode="#,##0.00">
                  <c:v>0</c:v>
                </c:pt>
                <c:pt idx="278" formatCode="#,##0.00">
                  <c:v>0</c:v>
                </c:pt>
                <c:pt idx="279" formatCode="#,##0.00">
                  <c:v>0</c:v>
                </c:pt>
                <c:pt idx="280" formatCode="#,##0.00">
                  <c:v>111914002.5</c:v>
                </c:pt>
                <c:pt idx="281" formatCode="#,##0.00">
                  <c:v>0</c:v>
                </c:pt>
                <c:pt idx="282" formatCode="#,##0.00">
                  <c:v>0</c:v>
                </c:pt>
                <c:pt idx="283" formatCode="#,##0.00">
                  <c:v>0</c:v>
                </c:pt>
                <c:pt idx="284" formatCode="#,##0.00">
                  <c:v>0</c:v>
                </c:pt>
                <c:pt idx="285" formatCode="#,##0.00">
                  <c:v>0</c:v>
                </c:pt>
                <c:pt idx="286" formatCode="#,##0.00">
                  <c:v>0</c:v>
                </c:pt>
                <c:pt idx="287" formatCode="#,##0.00">
                  <c:v>0</c:v>
                </c:pt>
                <c:pt idx="288" formatCode="#,##0.00">
                  <c:v>0</c:v>
                </c:pt>
                <c:pt idx="289" formatCode="#,##0.00">
                  <c:v>0</c:v>
                </c:pt>
                <c:pt idx="290" formatCode="#,##0.00">
                  <c:v>0</c:v>
                </c:pt>
                <c:pt idx="291" formatCode="#,##0.00">
                  <c:v>0</c:v>
                </c:pt>
                <c:pt idx="292" formatCode="#,##0.00">
                  <c:v>134166253</c:v>
                </c:pt>
                <c:pt idx="293" formatCode="#,##0.00">
                  <c:v>0</c:v>
                </c:pt>
                <c:pt idx="294" formatCode="#,##0.00">
                  <c:v>0</c:v>
                </c:pt>
                <c:pt idx="295" formatCode="#,##0.00">
                  <c:v>103379474</c:v>
                </c:pt>
                <c:pt idx="296" formatCode="#,##0.00">
                  <c:v>0</c:v>
                </c:pt>
                <c:pt idx="297" formatCode="#,##0.00">
                  <c:v>0</c:v>
                </c:pt>
                <c:pt idx="298" formatCode="#,##0.00">
                  <c:v>0</c:v>
                </c:pt>
                <c:pt idx="299" formatCode="#,##0.00">
                  <c:v>0</c:v>
                </c:pt>
                <c:pt idx="300" formatCode="#,##0.00">
                  <c:v>0</c:v>
                </c:pt>
                <c:pt idx="301" formatCode="#,##0.00">
                  <c:v>0</c:v>
                </c:pt>
                <c:pt idx="302" formatCode="#,##0.00">
                  <c:v>0</c:v>
                </c:pt>
                <c:pt idx="303" formatCode="#,##0.00">
                  <c:v>0</c:v>
                </c:pt>
                <c:pt idx="304" formatCode="#,##0.00">
                  <c:v>141476383</c:v>
                </c:pt>
                <c:pt idx="305" formatCode="#,##0.00">
                  <c:v>0</c:v>
                </c:pt>
                <c:pt idx="306" formatCode="#,##0.00">
                  <c:v>0</c:v>
                </c:pt>
                <c:pt idx="307" formatCode="#,##0.00">
                  <c:v>0</c:v>
                </c:pt>
                <c:pt idx="308" formatCode="#,##0.00">
                  <c:v>0</c:v>
                </c:pt>
                <c:pt idx="309" formatCode="#,##0.00">
                  <c:v>0</c:v>
                </c:pt>
                <c:pt idx="310" formatCode="#,##0.00">
                  <c:v>0</c:v>
                </c:pt>
                <c:pt idx="311" formatCode="#,##0.00">
                  <c:v>0</c:v>
                </c:pt>
                <c:pt idx="312" formatCode="#,##0.00">
                  <c:v>0</c:v>
                </c:pt>
                <c:pt idx="313" formatCode="#,##0.00">
                  <c:v>0</c:v>
                </c:pt>
                <c:pt idx="314" formatCode="#,##0.00">
                  <c:v>0</c:v>
                </c:pt>
                <c:pt idx="315" formatCode="#,##0.00">
                  <c:v>0</c:v>
                </c:pt>
                <c:pt idx="316" formatCode="#,##0.00">
                  <c:v>24369534.439999983</c:v>
                </c:pt>
                <c:pt idx="317" formatCode="#,##0.00">
                  <c:v>0</c:v>
                </c:pt>
                <c:pt idx="318" formatCode="#,##0.00">
                  <c:v>0</c:v>
                </c:pt>
                <c:pt idx="319" formatCode="#,##0.00">
                  <c:v>0</c:v>
                </c:pt>
                <c:pt idx="320" formatCode="#,##0.00">
                  <c:v>0</c:v>
                </c:pt>
                <c:pt idx="321" formatCode="#,##0.00">
                  <c:v>0</c:v>
                </c:pt>
                <c:pt idx="322" formatCode="#,##0.00">
                  <c:v>0</c:v>
                </c:pt>
                <c:pt idx="323" formatCode="#,##0.00">
                  <c:v>0</c:v>
                </c:pt>
                <c:pt idx="324" formatCode="#,##0.00">
                  <c:v>0</c:v>
                </c:pt>
                <c:pt idx="325" formatCode="#,##0.00">
                  <c:v>0</c:v>
                </c:pt>
                <c:pt idx="326" formatCode="#,##0.00">
                  <c:v>0</c:v>
                </c:pt>
                <c:pt idx="327" formatCode="#,##0.00">
                  <c:v>0</c:v>
                </c:pt>
                <c:pt idx="328" formatCode="#,##0.00">
                  <c:v>2174398.1199999973</c:v>
                </c:pt>
              </c:numCache>
            </c:numRef>
          </c:val>
        </c:ser>
        <c:dLbls>
          <c:showLegendKey val="0"/>
          <c:showVal val="0"/>
          <c:showCatName val="0"/>
          <c:showSerName val="0"/>
          <c:showPercent val="0"/>
          <c:showBubbleSize val="0"/>
        </c:dLbls>
        <c:gapWidth val="0"/>
        <c:overlap val="100"/>
        <c:axId val="124512256"/>
        <c:axId val="82967296"/>
      </c:barChart>
      <c:dateAx>
        <c:axId val="124512256"/>
        <c:scaling>
          <c:orientation val="minMax"/>
          <c:max val="265"/>
          <c:min val="1"/>
        </c:scaling>
        <c:delete val="0"/>
        <c:axPos val="b"/>
        <c:numFmt formatCode="[$-409]mmm\-yy;@" sourceLinked="0"/>
        <c:majorTickMark val="out"/>
        <c:minorTickMark val="none"/>
        <c:tickLblPos val="nextTo"/>
        <c:txPr>
          <a:bodyPr/>
          <a:lstStyle/>
          <a:p>
            <a:pPr>
              <a:defRPr sz="1400"/>
            </a:pPr>
            <a:endParaRPr lang="en-US"/>
          </a:p>
        </c:txPr>
        <c:crossAx val="82967296"/>
        <c:crosses val="autoZero"/>
        <c:auto val="0"/>
        <c:lblOffset val="100"/>
        <c:baseTimeUnit val="months"/>
        <c:majorUnit val="24"/>
        <c:majorTimeUnit val="months"/>
        <c:minorUnit val="24"/>
      </c:dateAx>
      <c:valAx>
        <c:axId val="82967296"/>
        <c:scaling>
          <c:orientation val="minMax"/>
          <c:max val="1400000000"/>
        </c:scaling>
        <c:delete val="0"/>
        <c:axPos val="l"/>
        <c:numFmt formatCode="#,##0" sourceLinked="0"/>
        <c:majorTickMark val="out"/>
        <c:minorTickMark val="none"/>
        <c:tickLblPos val="nextTo"/>
        <c:txPr>
          <a:bodyPr/>
          <a:lstStyle/>
          <a:p>
            <a:pPr>
              <a:defRPr sz="1400"/>
            </a:pPr>
            <a:endParaRPr lang="en-US"/>
          </a:p>
        </c:txPr>
        <c:crossAx val="124512256"/>
        <c:crosses val="autoZero"/>
        <c:crossBetween val="between"/>
        <c:dispUnits>
          <c:builtInUnit val="millions"/>
        </c:dispUnits>
      </c:valAx>
    </c:plotArea>
    <c:legend>
      <c:legendPos val="r"/>
      <c:layout>
        <c:manualLayout>
          <c:xMode val="edge"/>
          <c:yMode val="edge"/>
          <c:x val="0.17723409228926543"/>
          <c:y val="0.13251985521374107"/>
          <c:w val="0.43650201788368398"/>
          <c:h val="0.17678358387019799"/>
        </c:manualLayout>
      </c:layout>
      <c:overlay val="0"/>
      <c:txPr>
        <a:bodyPr/>
        <a:lstStyle/>
        <a:p>
          <a:pPr>
            <a:defRPr sz="16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t>Foreign Reserve Coverage (%)</a:t>
            </a:r>
          </a:p>
        </c:rich>
      </c:tx>
      <c:layout/>
      <c:overlay val="0"/>
    </c:title>
    <c:autoTitleDeleted val="0"/>
    <c:plotArea>
      <c:layout>
        <c:manualLayout>
          <c:layoutTarget val="inner"/>
          <c:xMode val="edge"/>
          <c:yMode val="edge"/>
          <c:x val="7.7987375811152407E-2"/>
          <c:y val="0.126075083311215"/>
          <c:w val="0.89574320081155501"/>
          <c:h val="0.69138789112035104"/>
        </c:manualLayout>
      </c:layout>
      <c:lineChart>
        <c:grouping val="standard"/>
        <c:varyColors val="0"/>
        <c:ser>
          <c:idx val="0"/>
          <c:order val="0"/>
          <c:tx>
            <c:v>Foreign reserve coverage (%)</c:v>
          </c:tx>
          <c:marker>
            <c:symbol val="none"/>
          </c:marker>
          <c:cat>
            <c:numRef>
              <c:f>'Semiannual data no gaps'!$B$5:$AM$5</c:f>
              <c:numCache>
                <c:formatCode>d\-mmm\-yy</c:formatCode>
                <c:ptCount val="38"/>
                <c:pt idx="0">
                  <c:v>17167</c:v>
                </c:pt>
                <c:pt idx="1">
                  <c:v>17348</c:v>
                </c:pt>
                <c:pt idx="2" formatCode="[$-409]d\-mmm\-yy;@">
                  <c:v>17532</c:v>
                </c:pt>
                <c:pt idx="3" formatCode="[$-409]d\-mmm\-yy;@">
                  <c:v>17714</c:v>
                </c:pt>
                <c:pt idx="4" formatCode="[$-409]d\-mmm\-yy;@">
                  <c:v>17898</c:v>
                </c:pt>
                <c:pt idx="5" formatCode="[$-409]d\-mmm\-yy;@">
                  <c:v>18263</c:v>
                </c:pt>
                <c:pt idx="6" formatCode="[$-409]d\-mmm\-yy;@">
                  <c:v>18444</c:v>
                </c:pt>
                <c:pt idx="7" formatCode="[$-409]d\-mmm\-yy;@">
                  <c:v>18628</c:v>
                </c:pt>
                <c:pt idx="8" formatCode="[$-409]d\-mmm\-yy;@">
                  <c:v>18809</c:v>
                </c:pt>
                <c:pt idx="9" formatCode="[$-409]d\-mmm\-yy;@">
                  <c:v>18993</c:v>
                </c:pt>
                <c:pt idx="10" formatCode="[$-409]d\-mmm\-yy;@">
                  <c:v>19175</c:v>
                </c:pt>
                <c:pt idx="11" formatCode="[$-409]d\-mmm\-yy;@">
                  <c:v>19359</c:v>
                </c:pt>
                <c:pt idx="12" formatCode="[$-409]d\-mmm\-yy;@">
                  <c:v>19540</c:v>
                </c:pt>
                <c:pt idx="13" formatCode="[$-409]d\-mmm\-yy;@">
                  <c:v>19724</c:v>
                </c:pt>
                <c:pt idx="14" formatCode="[$-409]d\-mmm\-yy;@">
                  <c:v>19905</c:v>
                </c:pt>
                <c:pt idx="15" formatCode="[$-409]d\-mmm\-yy;@">
                  <c:v>20089</c:v>
                </c:pt>
                <c:pt idx="16" formatCode="[$-409]d\-mmm\-yy;@">
                  <c:v>20270</c:v>
                </c:pt>
                <c:pt idx="17" formatCode="[$-409]d\-mmm\-yy;@">
                  <c:v>20454</c:v>
                </c:pt>
                <c:pt idx="18" formatCode="[$-409]d\-mmm\-yy;@">
                  <c:v>20636</c:v>
                </c:pt>
                <c:pt idx="19" formatCode="[$-409]d\-mmm\-yy;@">
                  <c:v>20820</c:v>
                </c:pt>
                <c:pt idx="20" formatCode="[$-409]d\-mmm\-yy;@">
                  <c:v>21001</c:v>
                </c:pt>
                <c:pt idx="21" formatCode="[$-409]d\-mmm\-yy;@">
                  <c:v>21185</c:v>
                </c:pt>
                <c:pt idx="22" formatCode="[$-409]d\-mmm\-yy;@">
                  <c:v>21366</c:v>
                </c:pt>
                <c:pt idx="23" formatCode="[$-409]d\-mmm\-yy;@">
                  <c:v>21550</c:v>
                </c:pt>
                <c:pt idx="24" formatCode="[$-409]d\-mmm\-yy;@">
                  <c:v>21731</c:v>
                </c:pt>
                <c:pt idx="25" formatCode="[$-409]d\-mmm\-yy;@">
                  <c:v>21915</c:v>
                </c:pt>
                <c:pt idx="26" formatCode="[$-409]d\-mmm\-yy;@">
                  <c:v>22097</c:v>
                </c:pt>
                <c:pt idx="27" formatCode="[$-409]d\-mmm\-yy;@">
                  <c:v>22281</c:v>
                </c:pt>
                <c:pt idx="28" formatCode="[$-409]d\-mmm\-yy;@">
                  <c:v>22462</c:v>
                </c:pt>
                <c:pt idx="29" formatCode="[$-409]d\-mmm\-yy;@">
                  <c:v>22646</c:v>
                </c:pt>
                <c:pt idx="30" formatCode="[$-409]d\-mmm\-yy;@">
                  <c:v>23011</c:v>
                </c:pt>
                <c:pt idx="31" formatCode="[$-409]d\-mmm\-yy;@">
                  <c:v>23192</c:v>
                </c:pt>
                <c:pt idx="32" formatCode="[$-409]d\-mmm\-yy;@">
                  <c:v>23376</c:v>
                </c:pt>
                <c:pt idx="33" formatCode="[$-409]d\-mmm\-yy;@">
                  <c:v>23742</c:v>
                </c:pt>
                <c:pt idx="34" formatCode="[$-409]d\-mmm\-yy;@">
                  <c:v>24107</c:v>
                </c:pt>
                <c:pt idx="35" formatCode="[$-409]d\-mmm\-yy;@">
                  <c:v>24472</c:v>
                </c:pt>
                <c:pt idx="36" formatCode="[$-409]d\-mmm\-yy;@">
                  <c:v>24837</c:v>
                </c:pt>
                <c:pt idx="37" formatCode="[$-409]d\-mmm\-yy;@">
                  <c:v>25203</c:v>
                </c:pt>
              </c:numCache>
            </c:numRef>
          </c:cat>
          <c:val>
            <c:numRef>
              <c:f>'Semiannual data no gaps'!$B$29:$AM$29</c:f>
              <c:numCache>
                <c:formatCode>0.00</c:formatCode>
                <c:ptCount val="38"/>
                <c:pt idx="0">
                  <c:v>116.06570946319152</c:v>
                </c:pt>
                <c:pt idx="1">
                  <c:v>109.47902522187739</c:v>
                </c:pt>
                <c:pt idx="2">
                  <c:v>105.32300466870915</c:v>
                </c:pt>
                <c:pt idx="3">
                  <c:v>106.62150796595149</c:v>
                </c:pt>
                <c:pt idx="4">
                  <c:v>107.14906537361216</c:v>
                </c:pt>
                <c:pt idx="5">
                  <c:v>107.0309611966739</c:v>
                </c:pt>
                <c:pt idx="6">
                  <c:v>107.01897737911871</c:v>
                </c:pt>
                <c:pt idx="7">
                  <c:v>106.76188607983488</c:v>
                </c:pt>
                <c:pt idx="8">
                  <c:v>104.22745742308781</c:v>
                </c:pt>
                <c:pt idx="9">
                  <c:v>101.92774743237753</c:v>
                </c:pt>
                <c:pt idx="10">
                  <c:v>98.489131417447069</c:v>
                </c:pt>
                <c:pt idx="11">
                  <c:v>101.46452165440603</c:v>
                </c:pt>
                <c:pt idx="12">
                  <c:v>103.57579654707455</c:v>
                </c:pt>
                <c:pt idx="13">
                  <c:v>106.04705999292992</c:v>
                </c:pt>
                <c:pt idx="14">
                  <c:v>108.36880205151382</c:v>
                </c:pt>
                <c:pt idx="15">
                  <c:v>108.75583493389486</c:v>
                </c:pt>
                <c:pt idx="16">
                  <c:v>103.02482830168049</c:v>
                </c:pt>
                <c:pt idx="17">
                  <c:v>100.05094793801781</c:v>
                </c:pt>
                <c:pt idx="18">
                  <c:v>98.640959031329359</c:v>
                </c:pt>
                <c:pt idx="19">
                  <c:v>100.04401088013054</c:v>
                </c:pt>
                <c:pt idx="20">
                  <c:v>101.65488223271142</c:v>
                </c:pt>
                <c:pt idx="21">
                  <c:v>100.03836492198087</c:v>
                </c:pt>
                <c:pt idx="22">
                  <c:v>105.45114543619685</c:v>
                </c:pt>
                <c:pt idx="23">
                  <c:v>105.88404936660785</c:v>
                </c:pt>
                <c:pt idx="24">
                  <c:v>108.28869902966616</c:v>
                </c:pt>
                <c:pt idx="25">
                  <c:v>107.28831551340828</c:v>
                </c:pt>
                <c:pt idx="26">
                  <c:v>104.98640285269934</c:v>
                </c:pt>
                <c:pt idx="27">
                  <c:v>107.56362546700807</c:v>
                </c:pt>
                <c:pt idx="28">
                  <c:v>106.87171329598722</c:v>
                </c:pt>
                <c:pt idx="29">
                  <c:v>109.97887066502982</c:v>
                </c:pt>
                <c:pt idx="30">
                  <c:v>116.52580201052182</c:v>
                </c:pt>
                <c:pt idx="31">
                  <c:v>112.64257757877861</c:v>
                </c:pt>
                <c:pt idx="32">
                  <c:v>114.81410638973587</c:v>
                </c:pt>
                <c:pt idx="33">
                  <c:v>111.09709459006149</c:v>
                </c:pt>
                <c:pt idx="34">
                  <c:v>113.51821856981346</c:v>
                </c:pt>
                <c:pt idx="35">
                  <c:v>115.93510584008357</c:v>
                </c:pt>
                <c:pt idx="36">
                  <c:v>228.89580791381098</c:v>
                </c:pt>
                <c:pt idx="37">
                  <c:v>390.53012288711233</c:v>
                </c:pt>
              </c:numCache>
            </c:numRef>
          </c:val>
          <c:smooth val="0"/>
        </c:ser>
        <c:dLbls>
          <c:showLegendKey val="0"/>
          <c:showVal val="0"/>
          <c:showCatName val="0"/>
          <c:showSerName val="0"/>
          <c:showPercent val="0"/>
          <c:showBubbleSize val="0"/>
        </c:dLbls>
        <c:marker val="1"/>
        <c:smooth val="0"/>
        <c:axId val="124513792"/>
        <c:axId val="43541632"/>
      </c:lineChart>
      <c:dateAx>
        <c:axId val="124513792"/>
        <c:scaling>
          <c:orientation val="minMax"/>
          <c:max val="25203"/>
          <c:min val="17167"/>
        </c:scaling>
        <c:delete val="0"/>
        <c:axPos val="b"/>
        <c:numFmt formatCode="[$-409]mmmm\-yy;@" sourceLinked="0"/>
        <c:majorTickMark val="out"/>
        <c:minorTickMark val="none"/>
        <c:tickLblPos val="nextTo"/>
        <c:crossAx val="43541632"/>
        <c:crosses val="autoZero"/>
        <c:auto val="1"/>
        <c:lblOffset val="100"/>
        <c:baseTimeUnit val="months"/>
        <c:majorUnit val="24"/>
        <c:majorTimeUnit val="months"/>
      </c:dateAx>
      <c:valAx>
        <c:axId val="43541632"/>
        <c:scaling>
          <c:orientation val="minMax"/>
          <c:max val="120"/>
          <c:min val="90"/>
        </c:scaling>
        <c:delete val="0"/>
        <c:axPos val="l"/>
        <c:majorGridlines>
          <c:spPr>
            <a:ln>
              <a:noFill/>
            </a:ln>
          </c:spPr>
        </c:majorGridlines>
        <c:numFmt formatCode="0" sourceLinked="0"/>
        <c:majorTickMark val="out"/>
        <c:minorTickMark val="none"/>
        <c:tickLblPos val="nextTo"/>
        <c:crossAx val="124513792"/>
        <c:crosses val="autoZero"/>
        <c:crossBetween val="between"/>
        <c:majorUnit val="5"/>
        <c:minorUnit val="0.01"/>
      </c:valAx>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t>Reserve Pass-Through Ratio (%; 100% = most orthodox)</a:t>
            </a:r>
          </a:p>
        </c:rich>
      </c:tx>
      <c:layout>
        <c:manualLayout>
          <c:xMode val="edge"/>
          <c:yMode val="edge"/>
          <c:x val="0.262323621219272"/>
          <c:y val="2.20125786163522E-2"/>
        </c:manualLayout>
      </c:layout>
      <c:overlay val="0"/>
    </c:title>
    <c:autoTitleDeleted val="0"/>
    <c:plotArea>
      <c:layout>
        <c:manualLayout>
          <c:layoutTarget val="inner"/>
          <c:xMode val="edge"/>
          <c:yMode val="edge"/>
          <c:x val="7.7987375811152407E-2"/>
          <c:y val="0.116641162779181"/>
          <c:w val="0.87481441002839899"/>
          <c:h val="0.66399569157628902"/>
        </c:manualLayout>
      </c:layout>
      <c:lineChart>
        <c:grouping val="standard"/>
        <c:varyColors val="0"/>
        <c:ser>
          <c:idx val="0"/>
          <c:order val="0"/>
          <c:tx>
            <c:v>Reserve pass-through ratio (%)</c:v>
          </c:tx>
          <c:spPr>
            <a:ln>
              <a:solidFill>
                <a:srgbClr val="7030A0"/>
              </a:solidFill>
            </a:ln>
          </c:spPr>
          <c:marker>
            <c:symbol val="none"/>
          </c:marker>
          <c:cat>
            <c:numRef>
              <c:f>'Semiannual data no gaps'!$C$5:$AM$5</c:f>
              <c:numCache>
                <c:formatCode>[$-409]d\-mmm\-yy;@</c:formatCode>
                <c:ptCount val="37"/>
                <c:pt idx="0" formatCode="d\-mmm\-yy">
                  <c:v>17348</c:v>
                </c:pt>
                <c:pt idx="1">
                  <c:v>17532</c:v>
                </c:pt>
                <c:pt idx="2">
                  <c:v>17714</c:v>
                </c:pt>
                <c:pt idx="3">
                  <c:v>17898</c:v>
                </c:pt>
                <c:pt idx="4">
                  <c:v>18263</c:v>
                </c:pt>
                <c:pt idx="5">
                  <c:v>18444</c:v>
                </c:pt>
                <c:pt idx="6">
                  <c:v>18628</c:v>
                </c:pt>
                <c:pt idx="7">
                  <c:v>18809</c:v>
                </c:pt>
                <c:pt idx="8">
                  <c:v>18993</c:v>
                </c:pt>
                <c:pt idx="9">
                  <c:v>19175</c:v>
                </c:pt>
                <c:pt idx="10">
                  <c:v>19359</c:v>
                </c:pt>
                <c:pt idx="11">
                  <c:v>19540</c:v>
                </c:pt>
                <c:pt idx="12">
                  <c:v>19724</c:v>
                </c:pt>
                <c:pt idx="13">
                  <c:v>19905</c:v>
                </c:pt>
                <c:pt idx="14">
                  <c:v>20089</c:v>
                </c:pt>
                <c:pt idx="15">
                  <c:v>20270</c:v>
                </c:pt>
                <c:pt idx="16">
                  <c:v>20454</c:v>
                </c:pt>
                <c:pt idx="17">
                  <c:v>20636</c:v>
                </c:pt>
                <c:pt idx="18">
                  <c:v>20820</c:v>
                </c:pt>
                <c:pt idx="19">
                  <c:v>21001</c:v>
                </c:pt>
                <c:pt idx="20">
                  <c:v>21185</c:v>
                </c:pt>
                <c:pt idx="21">
                  <c:v>21366</c:v>
                </c:pt>
                <c:pt idx="22">
                  <c:v>21550</c:v>
                </c:pt>
                <c:pt idx="23">
                  <c:v>21731</c:v>
                </c:pt>
                <c:pt idx="24">
                  <c:v>21915</c:v>
                </c:pt>
                <c:pt idx="25">
                  <c:v>22097</c:v>
                </c:pt>
                <c:pt idx="26">
                  <c:v>22281</c:v>
                </c:pt>
                <c:pt idx="27">
                  <c:v>22462</c:v>
                </c:pt>
                <c:pt idx="28">
                  <c:v>22646</c:v>
                </c:pt>
                <c:pt idx="29">
                  <c:v>23011</c:v>
                </c:pt>
                <c:pt idx="30">
                  <c:v>23192</c:v>
                </c:pt>
                <c:pt idx="31">
                  <c:v>23376</c:v>
                </c:pt>
                <c:pt idx="32">
                  <c:v>23742</c:v>
                </c:pt>
                <c:pt idx="33">
                  <c:v>24107</c:v>
                </c:pt>
                <c:pt idx="34">
                  <c:v>24472</c:v>
                </c:pt>
                <c:pt idx="35">
                  <c:v>24837</c:v>
                </c:pt>
                <c:pt idx="36">
                  <c:v>25203</c:v>
                </c:pt>
              </c:numCache>
            </c:numRef>
          </c:cat>
          <c:val>
            <c:numRef>
              <c:f>'Semiannual data no gaps'!$C$33:$AM$33</c:f>
              <c:numCache>
                <c:formatCode>General</c:formatCode>
                <c:ptCount val="37"/>
                <c:pt idx="0" formatCode="_-* #,##0.00_-;\-* #,##0.00_-;_-* &quot;-&quot;??_-;_-@_-">
                  <c:v>-28.816247555496187</c:v>
                </c:pt>
                <c:pt idx="1">
                  <c:v>-0.34514564340563525</c:v>
                </c:pt>
                <c:pt idx="2">
                  <c:v>6.0193530505507278</c:v>
                </c:pt>
                <c:pt idx="3">
                  <c:v>33.399063093068889</c:v>
                </c:pt>
                <c:pt idx="4">
                  <c:v>114.86930163791752</c:v>
                </c:pt>
                <c:pt idx="5">
                  <c:v>93.723941127019927</c:v>
                </c:pt>
                <c:pt idx="6">
                  <c:v>94.144449159602473</c:v>
                </c:pt>
                <c:pt idx="7">
                  <c:v>115.1038705607713</c:v>
                </c:pt>
                <c:pt idx="8">
                  <c:v>229.45345578557297</c:v>
                </c:pt>
                <c:pt idx="9">
                  <c:v>-1404.6698617323814</c:v>
                </c:pt>
                <c:pt idx="10">
                  <c:v>5703.940629837115</c:v>
                </c:pt>
                <c:pt idx="11">
                  <c:v>227.2647358016751</c:v>
                </c:pt>
                <c:pt idx="12">
                  <c:v>1706.1117012951238</c:v>
                </c:pt>
                <c:pt idx="13">
                  <c:v>-3.4519311005902309</c:v>
                </c:pt>
                <c:pt idx="14">
                  <c:v>86.384665879945487</c:v>
                </c:pt>
                <c:pt idx="15">
                  <c:v>-130.2302085455421</c:v>
                </c:pt>
                <c:pt idx="16">
                  <c:v>126.10440212369485</c:v>
                </c:pt>
                <c:pt idx="17">
                  <c:v>449.65405776903697</c:v>
                </c:pt>
                <c:pt idx="18">
                  <c:v>53.134040740012296</c:v>
                </c:pt>
                <c:pt idx="19">
                  <c:v>-2.4528474723807099</c:v>
                </c:pt>
                <c:pt idx="20">
                  <c:v>-36.939867228433918</c:v>
                </c:pt>
                <c:pt idx="21">
                  <c:v>-54.079255569081518</c:v>
                </c:pt>
                <c:pt idx="22">
                  <c:v>81.502856677908184</c:v>
                </c:pt>
                <c:pt idx="23">
                  <c:v>54.139388573094621</c:v>
                </c:pt>
                <c:pt idx="24">
                  <c:v>102.99740825127263</c:v>
                </c:pt>
                <c:pt idx="25">
                  <c:v>242.38977814153156</c:v>
                </c:pt>
                <c:pt idx="26">
                  <c:v>38.112958471972938</c:v>
                </c:pt>
                <c:pt idx="27">
                  <c:v>62.623571852669336</c:v>
                </c:pt>
                <c:pt idx="28">
                  <c:v>32.413115636687643</c:v>
                </c:pt>
                <c:pt idx="29">
                  <c:v>-12.701978748108825</c:v>
                </c:pt>
                <c:pt idx="30">
                  <c:v>232.52919758688824</c:v>
                </c:pt>
                <c:pt idx="31">
                  <c:v>59.540774804970034</c:v>
                </c:pt>
                <c:pt idx="32">
                  <c:v>195.68904338048708</c:v>
                </c:pt>
                <c:pt idx="33">
                  <c:v>69.649037020379481</c:v>
                </c:pt>
                <c:pt idx="34">
                  <c:v>66.979616181183673</c:v>
                </c:pt>
                <c:pt idx="35">
                  <c:v>100.91460170940266</c:v>
                </c:pt>
                <c:pt idx="36">
                  <c:v>67.708441397394438</c:v>
                </c:pt>
              </c:numCache>
            </c:numRef>
          </c:val>
          <c:smooth val="0"/>
        </c:ser>
        <c:dLbls>
          <c:showLegendKey val="0"/>
          <c:showVal val="0"/>
          <c:showCatName val="0"/>
          <c:showSerName val="0"/>
          <c:showPercent val="0"/>
          <c:showBubbleSize val="0"/>
        </c:dLbls>
        <c:marker val="1"/>
        <c:smooth val="0"/>
        <c:axId val="125593088"/>
        <c:axId val="43543360"/>
      </c:lineChart>
      <c:dateAx>
        <c:axId val="125593088"/>
        <c:scaling>
          <c:orientation val="minMax"/>
          <c:max val="25203"/>
          <c:min val="17348"/>
        </c:scaling>
        <c:delete val="0"/>
        <c:axPos val="b"/>
        <c:numFmt formatCode="[$-409]mmmm\-yy;@" sourceLinked="0"/>
        <c:majorTickMark val="out"/>
        <c:minorTickMark val="none"/>
        <c:tickLblPos val="nextTo"/>
        <c:txPr>
          <a:bodyPr rot="-2700000"/>
          <a:lstStyle/>
          <a:p>
            <a:pPr>
              <a:defRPr/>
            </a:pPr>
            <a:endParaRPr lang="en-US"/>
          </a:p>
        </c:txPr>
        <c:crossAx val="43543360"/>
        <c:crossesAt val="-1000"/>
        <c:auto val="1"/>
        <c:lblOffset val="100"/>
        <c:baseTimeUnit val="months"/>
      </c:dateAx>
      <c:valAx>
        <c:axId val="43543360"/>
        <c:scaling>
          <c:orientation val="minMax"/>
          <c:max val="200"/>
          <c:min val="-100"/>
        </c:scaling>
        <c:delete val="0"/>
        <c:axPos val="l"/>
        <c:majorGridlines>
          <c:spPr>
            <a:ln>
              <a:noFill/>
            </a:ln>
          </c:spPr>
        </c:majorGridlines>
        <c:numFmt formatCode="#,##0" sourceLinked="0"/>
        <c:majorTickMark val="out"/>
        <c:minorTickMark val="none"/>
        <c:tickLblPos val="nextTo"/>
        <c:crossAx val="125593088"/>
        <c:crosses val="autoZero"/>
        <c:crossBetween val="between"/>
        <c:majorUnit val="100"/>
        <c:minorUnit val="0.01"/>
      </c:valAx>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Balance Sheet Changes (Milion Malayan $)</a:t>
            </a:r>
          </a:p>
        </c:rich>
      </c:tx>
      <c:layout/>
      <c:overlay val="0"/>
    </c:title>
    <c:autoTitleDeleted val="0"/>
    <c:plotArea>
      <c:layout>
        <c:manualLayout>
          <c:layoutTarget val="inner"/>
          <c:xMode val="edge"/>
          <c:yMode val="edge"/>
          <c:x val="7.7306372955709995E-2"/>
          <c:y val="0.10883675234967304"/>
          <c:w val="0.88623900881146089"/>
          <c:h val="0.695225357820068"/>
        </c:manualLayout>
      </c:layout>
      <c:lineChart>
        <c:grouping val="standard"/>
        <c:varyColors val="0"/>
        <c:ser>
          <c:idx val="0"/>
          <c:order val="0"/>
          <c:tx>
            <c:v>Change in foreign assets since previous period</c:v>
          </c:tx>
          <c:marker>
            <c:symbol val="none"/>
          </c:marker>
          <c:cat>
            <c:numRef>
              <c:f>'Semiannual data no gaps'!$C$5:$AM$5</c:f>
              <c:numCache>
                <c:formatCode>[$-409]d\-mmm\-yy;@</c:formatCode>
                <c:ptCount val="37"/>
                <c:pt idx="0" formatCode="d\-mmm\-yy">
                  <c:v>17348</c:v>
                </c:pt>
                <c:pt idx="1">
                  <c:v>17532</c:v>
                </c:pt>
                <c:pt idx="2">
                  <c:v>17714</c:v>
                </c:pt>
                <c:pt idx="3">
                  <c:v>17898</c:v>
                </c:pt>
                <c:pt idx="4">
                  <c:v>18263</c:v>
                </c:pt>
                <c:pt idx="5">
                  <c:v>18444</c:v>
                </c:pt>
                <c:pt idx="6">
                  <c:v>18628</c:v>
                </c:pt>
                <c:pt idx="7">
                  <c:v>18809</c:v>
                </c:pt>
                <c:pt idx="8">
                  <c:v>18993</c:v>
                </c:pt>
                <c:pt idx="9">
                  <c:v>19175</c:v>
                </c:pt>
                <c:pt idx="10">
                  <c:v>19359</c:v>
                </c:pt>
                <c:pt idx="11">
                  <c:v>19540</c:v>
                </c:pt>
                <c:pt idx="12">
                  <c:v>19724</c:v>
                </c:pt>
                <c:pt idx="13">
                  <c:v>19905</c:v>
                </c:pt>
                <c:pt idx="14">
                  <c:v>20089</c:v>
                </c:pt>
                <c:pt idx="15">
                  <c:v>20270</c:v>
                </c:pt>
                <c:pt idx="16">
                  <c:v>20454</c:v>
                </c:pt>
                <c:pt idx="17">
                  <c:v>20636</c:v>
                </c:pt>
                <c:pt idx="18">
                  <c:v>20820</c:v>
                </c:pt>
                <c:pt idx="19">
                  <c:v>21001</c:v>
                </c:pt>
                <c:pt idx="20">
                  <c:v>21185</c:v>
                </c:pt>
                <c:pt idx="21">
                  <c:v>21366</c:v>
                </c:pt>
                <c:pt idx="22">
                  <c:v>21550</c:v>
                </c:pt>
                <c:pt idx="23">
                  <c:v>21731</c:v>
                </c:pt>
                <c:pt idx="24">
                  <c:v>21915</c:v>
                </c:pt>
                <c:pt idx="25">
                  <c:v>22097</c:v>
                </c:pt>
                <c:pt idx="26">
                  <c:v>22281</c:v>
                </c:pt>
                <c:pt idx="27">
                  <c:v>22462</c:v>
                </c:pt>
                <c:pt idx="28">
                  <c:v>22646</c:v>
                </c:pt>
                <c:pt idx="29">
                  <c:v>23011</c:v>
                </c:pt>
                <c:pt idx="30">
                  <c:v>23192</c:v>
                </c:pt>
                <c:pt idx="31">
                  <c:v>23376</c:v>
                </c:pt>
                <c:pt idx="32">
                  <c:v>23742</c:v>
                </c:pt>
                <c:pt idx="33">
                  <c:v>24107</c:v>
                </c:pt>
                <c:pt idx="34">
                  <c:v>24472</c:v>
                </c:pt>
                <c:pt idx="35">
                  <c:v>24837</c:v>
                </c:pt>
                <c:pt idx="36">
                  <c:v>25203</c:v>
                </c:pt>
              </c:numCache>
            </c:numRef>
          </c:cat>
          <c:val>
            <c:numRef>
              <c:f>'Semiannual data no gaps'!$C$31:$AM$31</c:f>
              <c:numCache>
                <c:formatCode>#,##0.00</c:formatCode>
                <c:ptCount val="37"/>
                <c:pt idx="0">
                  <c:v>-21757656.780000031</c:v>
                </c:pt>
                <c:pt idx="1">
                  <c:v>-18253743.370000005</c:v>
                </c:pt>
                <c:pt idx="2">
                  <c:v>6117339.4700000286</c:v>
                </c:pt>
                <c:pt idx="3">
                  <c:v>3625100.7300000191</c:v>
                </c:pt>
                <c:pt idx="4">
                  <c:v>2277343</c:v>
                </c:pt>
                <c:pt idx="5">
                  <c:v>17637361</c:v>
                </c:pt>
                <c:pt idx="6">
                  <c:v>232513736.13</c:v>
                </c:pt>
                <c:pt idx="7">
                  <c:v>86363651.870000005</c:v>
                </c:pt>
                <c:pt idx="8">
                  <c:v>13397042.73999989</c:v>
                </c:pt>
                <c:pt idx="9">
                  <c:v>-1879064.1999998093</c:v>
                </c:pt>
                <c:pt idx="10">
                  <c:v>-437894.72000014782</c:v>
                </c:pt>
                <c:pt idx="11">
                  <c:v>-12663182.269999981</c:v>
                </c:pt>
                <c:pt idx="12">
                  <c:v>-1132462.25</c:v>
                </c:pt>
                <c:pt idx="13">
                  <c:v>17097615.300000072</c:v>
                </c:pt>
                <c:pt idx="14">
                  <c:v>48821453.159999967</c:v>
                </c:pt>
                <c:pt idx="15">
                  <c:v>-19714717.319999933</c:v>
                </c:pt>
                <c:pt idx="16">
                  <c:v>94462183.440000057</c:v>
                </c:pt>
                <c:pt idx="17">
                  <c:v>3900441.689999938</c:v>
                </c:pt>
                <c:pt idx="18">
                  <c:v>28990391.649999976</c:v>
                </c:pt>
                <c:pt idx="19">
                  <c:v>15454084.049999952</c:v>
                </c:pt>
                <c:pt idx="20">
                  <c:v>-11601563.870000005</c:v>
                </c:pt>
                <c:pt idx="21">
                  <c:v>34028753.199999928</c:v>
                </c:pt>
                <c:pt idx="22">
                  <c:v>30609234.850000143</c:v>
                </c:pt>
                <c:pt idx="23">
                  <c:v>57756837.4599998</c:v>
                </c:pt>
                <c:pt idx="24">
                  <c:v>97617920.0400002</c:v>
                </c:pt>
                <c:pt idx="25">
                  <c:v>16772228.309999943</c:v>
                </c:pt>
                <c:pt idx="26">
                  <c:v>50937985.079999924</c:v>
                </c:pt>
                <c:pt idx="27">
                  <c:v>-24803887.849999905</c:v>
                </c:pt>
                <c:pt idx="28">
                  <c:v>56495628.360000134</c:v>
                </c:pt>
                <c:pt idx="29">
                  <c:v>67772333.119999886</c:v>
                </c:pt>
                <c:pt idx="30">
                  <c:v>28292856.980000019</c:v>
                </c:pt>
                <c:pt idx="31">
                  <c:v>85490069.849999905</c:v>
                </c:pt>
                <c:pt idx="32">
                  <c:v>41046170.170000076</c:v>
                </c:pt>
                <c:pt idx="33">
                  <c:v>159221316.04999995</c:v>
                </c:pt>
                <c:pt idx="34">
                  <c:v>160897427</c:v>
                </c:pt>
                <c:pt idx="35">
                  <c:v>-1375873890.3099999</c:v>
                </c:pt>
                <c:pt idx="36">
                  <c:v>-203496963.80000001</c:v>
                </c:pt>
              </c:numCache>
            </c:numRef>
          </c:val>
          <c:smooth val="0"/>
        </c:ser>
        <c:ser>
          <c:idx val="1"/>
          <c:order val="1"/>
          <c:tx>
            <c:v>Change in currency circulation since previous period</c:v>
          </c:tx>
          <c:spPr>
            <a:ln>
              <a:prstDash val="sysDash"/>
            </a:ln>
          </c:spPr>
          <c:marker>
            <c:symbol val="none"/>
          </c:marker>
          <c:cat>
            <c:numRef>
              <c:f>'Semiannual data no gaps'!$C$5:$AM$5</c:f>
              <c:numCache>
                <c:formatCode>[$-409]d\-mmm\-yy;@</c:formatCode>
                <c:ptCount val="37"/>
                <c:pt idx="0" formatCode="d\-mmm\-yy">
                  <c:v>17348</c:v>
                </c:pt>
                <c:pt idx="1">
                  <c:v>17532</c:v>
                </c:pt>
                <c:pt idx="2">
                  <c:v>17714</c:v>
                </c:pt>
                <c:pt idx="3">
                  <c:v>17898</c:v>
                </c:pt>
                <c:pt idx="4">
                  <c:v>18263</c:v>
                </c:pt>
                <c:pt idx="5">
                  <c:v>18444</c:v>
                </c:pt>
                <c:pt idx="6">
                  <c:v>18628</c:v>
                </c:pt>
                <c:pt idx="7">
                  <c:v>18809</c:v>
                </c:pt>
                <c:pt idx="8">
                  <c:v>18993</c:v>
                </c:pt>
                <c:pt idx="9">
                  <c:v>19175</c:v>
                </c:pt>
                <c:pt idx="10">
                  <c:v>19359</c:v>
                </c:pt>
                <c:pt idx="11">
                  <c:v>19540</c:v>
                </c:pt>
                <c:pt idx="12">
                  <c:v>19724</c:v>
                </c:pt>
                <c:pt idx="13">
                  <c:v>19905</c:v>
                </c:pt>
                <c:pt idx="14">
                  <c:v>20089</c:v>
                </c:pt>
                <c:pt idx="15">
                  <c:v>20270</c:v>
                </c:pt>
                <c:pt idx="16">
                  <c:v>20454</c:v>
                </c:pt>
                <c:pt idx="17">
                  <c:v>20636</c:v>
                </c:pt>
                <c:pt idx="18">
                  <c:v>20820</c:v>
                </c:pt>
                <c:pt idx="19">
                  <c:v>21001</c:v>
                </c:pt>
                <c:pt idx="20">
                  <c:v>21185</c:v>
                </c:pt>
                <c:pt idx="21">
                  <c:v>21366</c:v>
                </c:pt>
                <c:pt idx="22">
                  <c:v>21550</c:v>
                </c:pt>
                <c:pt idx="23">
                  <c:v>21731</c:v>
                </c:pt>
                <c:pt idx="24">
                  <c:v>21915</c:v>
                </c:pt>
                <c:pt idx="25">
                  <c:v>22097</c:v>
                </c:pt>
                <c:pt idx="26">
                  <c:v>22281</c:v>
                </c:pt>
                <c:pt idx="27">
                  <c:v>22462</c:v>
                </c:pt>
                <c:pt idx="28">
                  <c:v>22646</c:v>
                </c:pt>
                <c:pt idx="29">
                  <c:v>23011</c:v>
                </c:pt>
                <c:pt idx="30">
                  <c:v>23192</c:v>
                </c:pt>
                <c:pt idx="31">
                  <c:v>23376</c:v>
                </c:pt>
                <c:pt idx="32">
                  <c:v>23742</c:v>
                </c:pt>
                <c:pt idx="33">
                  <c:v>24107</c:v>
                </c:pt>
                <c:pt idx="34">
                  <c:v>24472</c:v>
                </c:pt>
                <c:pt idx="35">
                  <c:v>24837</c:v>
                </c:pt>
                <c:pt idx="36">
                  <c:v>25203</c:v>
                </c:pt>
              </c:numCache>
            </c:numRef>
          </c:cat>
          <c:val>
            <c:numRef>
              <c:f>'Semiannual data no gaps'!$C$32:$AM$32</c:f>
              <c:numCache>
                <c:formatCode>_-* #,##0.00_-;\-* #,##0.00_-;_-* "-"??_-;_-@_-</c:formatCode>
                <c:ptCount val="37"/>
                <c:pt idx="0">
                  <c:v>6269740.2400000095</c:v>
                </c:pt>
                <c:pt idx="1">
                  <c:v>63002</c:v>
                </c:pt>
                <c:pt idx="2">
                  <c:v>368224.25999999046</c:v>
                </c:pt>
                <c:pt idx="3">
                  <c:v>1210749.6800000072</c:v>
                </c:pt>
                <c:pt idx="4">
                  <c:v>2615968</c:v>
                </c:pt>
                <c:pt idx="5">
                  <c:v>16530429.839999974</c:v>
                </c:pt>
                <c:pt idx="6">
                  <c:v>218898776.10000008</c:v>
                </c:pt>
                <c:pt idx="7">
                  <c:v>99407906.059999943</c:v>
                </c:pt>
                <c:pt idx="8">
                  <c:v>30739977.539999962</c:v>
                </c:pt>
                <c:pt idx="9">
                  <c:v>26394648.5</c:v>
                </c:pt>
                <c:pt idx="10">
                  <c:v>-24977254.849999905</c:v>
                </c:pt>
                <c:pt idx="11">
                  <c:v>-28778947.730000019</c:v>
                </c:pt>
                <c:pt idx="12">
                  <c:v>-19321070.960000038</c:v>
                </c:pt>
                <c:pt idx="13">
                  <c:v>-590197.89999997616</c:v>
                </c:pt>
                <c:pt idx="14">
                  <c:v>42174249.190000057</c:v>
                </c:pt>
                <c:pt idx="15">
                  <c:v>25674517.480000019</c:v>
                </c:pt>
                <c:pt idx="16">
                  <c:v>119120971.65999997</c:v>
                </c:pt>
                <c:pt idx="17">
                  <c:v>17538494.329999924</c:v>
                </c:pt>
                <c:pt idx="18">
                  <c:v>15403766.51000011</c:v>
                </c:pt>
                <c:pt idx="19">
                  <c:v>-379065.11000001431</c:v>
                </c:pt>
                <c:pt idx="20">
                  <c:v>4285602.2899999619</c:v>
                </c:pt>
                <c:pt idx="21">
                  <c:v>-18402496.409999967</c:v>
                </c:pt>
                <c:pt idx="22">
                  <c:v>24947400.809999943</c:v>
                </c:pt>
                <c:pt idx="23">
                  <c:v>31269198.659999967</c:v>
                </c:pt>
                <c:pt idx="24">
                  <c:v>100543927.62999988</c:v>
                </c:pt>
                <c:pt idx="25">
                  <c:v>40654166.99000001</c:v>
                </c:pt>
                <c:pt idx="26">
                  <c:v>19413973.100000143</c:v>
                </c:pt>
                <c:pt idx="27">
                  <c:v>-15533080.53000021</c:v>
                </c:pt>
                <c:pt idx="28">
                  <c:v>18311993.350000143</c:v>
                </c:pt>
                <c:pt idx="29">
                  <c:v>-8608427.3499999046</c:v>
                </c:pt>
                <c:pt idx="30">
                  <c:v>65789153.309999943</c:v>
                </c:pt>
                <c:pt idx="31">
                  <c:v>50901449.970000029</c:v>
                </c:pt>
                <c:pt idx="32">
                  <c:v>80322857.75</c:v>
                </c:pt>
                <c:pt idx="33">
                  <c:v>110896113.3599999</c:v>
                </c:pt>
                <c:pt idx="34">
                  <c:v>107768479.05000019</c:v>
                </c:pt>
                <c:pt idx="35">
                  <c:v>-1388457656.4300001</c:v>
                </c:pt>
                <c:pt idx="36">
                  <c:v>-137784622.47999999</c:v>
                </c:pt>
              </c:numCache>
            </c:numRef>
          </c:val>
          <c:smooth val="0"/>
        </c:ser>
        <c:dLbls>
          <c:showLegendKey val="0"/>
          <c:showVal val="0"/>
          <c:showCatName val="0"/>
          <c:showSerName val="0"/>
          <c:showPercent val="0"/>
          <c:showBubbleSize val="0"/>
        </c:dLbls>
        <c:marker val="1"/>
        <c:smooth val="0"/>
        <c:axId val="125593600"/>
        <c:axId val="43545088"/>
      </c:lineChart>
      <c:dateAx>
        <c:axId val="125593600"/>
        <c:scaling>
          <c:orientation val="minMax"/>
          <c:max val="25203"/>
          <c:min val="17348"/>
        </c:scaling>
        <c:delete val="0"/>
        <c:axPos val="b"/>
        <c:numFmt formatCode="[$-409]mmmm\-yy;@" sourceLinked="0"/>
        <c:majorTickMark val="out"/>
        <c:minorTickMark val="none"/>
        <c:tickLblPos val="nextTo"/>
        <c:crossAx val="43545088"/>
        <c:crossesAt val="-1E+16"/>
        <c:auto val="1"/>
        <c:lblOffset val="100"/>
        <c:baseTimeUnit val="months"/>
        <c:majorUnit val="24"/>
        <c:majorTimeUnit val="months"/>
      </c:dateAx>
      <c:valAx>
        <c:axId val="43545088"/>
        <c:scaling>
          <c:orientation val="minMax"/>
          <c:max val="250000000"/>
          <c:min val="-50000000"/>
        </c:scaling>
        <c:delete val="0"/>
        <c:axPos val="l"/>
        <c:majorGridlines>
          <c:spPr>
            <a:ln>
              <a:noFill/>
            </a:ln>
          </c:spPr>
        </c:majorGridlines>
        <c:numFmt formatCode="#,##0" sourceLinked="0"/>
        <c:majorTickMark val="out"/>
        <c:minorTickMark val="none"/>
        <c:tickLblPos val="nextTo"/>
        <c:crossAx val="125593600"/>
        <c:crosses val="autoZero"/>
        <c:crossBetween val="between"/>
        <c:majorUnit val="50000000"/>
        <c:dispUnits>
          <c:builtInUnit val="millions"/>
        </c:dispUnits>
      </c:valAx>
      <c:spPr>
        <a:noFill/>
        <a:ln w="25400">
          <a:noFill/>
        </a:ln>
      </c:spPr>
    </c:plotArea>
    <c:legend>
      <c:legendPos val="r"/>
      <c:legendEntry>
        <c:idx val="0"/>
        <c:txPr>
          <a:bodyPr/>
          <a:lstStyle/>
          <a:p>
            <a:pPr>
              <a:defRPr sz="1400" b="1"/>
            </a:pPr>
            <a:endParaRPr lang="en-US"/>
          </a:p>
        </c:txPr>
      </c:legendEntry>
      <c:legendEntry>
        <c:idx val="1"/>
        <c:txPr>
          <a:bodyPr/>
          <a:lstStyle/>
          <a:p>
            <a:pPr>
              <a:defRPr sz="1400" b="1"/>
            </a:pPr>
            <a:endParaRPr lang="en-US"/>
          </a:p>
        </c:txPr>
      </c:legendEntry>
      <c:layout>
        <c:manualLayout>
          <c:xMode val="edge"/>
          <c:yMode val="edge"/>
          <c:x val="0.34401618574604564"/>
          <c:y val="0.11595482794770683"/>
          <c:w val="0.60330590887677504"/>
          <c:h val="0.224738596864581"/>
        </c:manualLayout>
      </c:layout>
      <c:overlay val="0"/>
      <c:txPr>
        <a:bodyPr/>
        <a:lstStyle/>
        <a:p>
          <a:pPr>
            <a:defRPr sz="1400"/>
          </a:pPr>
          <a:endParaRPr lang="en-US"/>
        </a:p>
      </c:txPr>
    </c:legend>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Assets</a:t>
            </a:r>
            <a:r>
              <a:rPr lang="en-US" sz="1800" baseline="0"/>
              <a:t> and Liabilities (Million Malyan $)</a:t>
            </a:r>
            <a:endParaRPr lang="en-US" sz="1800"/>
          </a:p>
        </c:rich>
      </c:tx>
      <c:layout>
        <c:manualLayout>
          <c:xMode val="edge"/>
          <c:yMode val="edge"/>
          <c:x val="0.20221218204733341"/>
          <c:y val="2.9333152113831376E-2"/>
        </c:manualLayout>
      </c:layout>
      <c:overlay val="0"/>
    </c:title>
    <c:autoTitleDeleted val="0"/>
    <c:plotArea>
      <c:layout>
        <c:manualLayout>
          <c:layoutTarget val="inner"/>
          <c:xMode val="edge"/>
          <c:yMode val="edge"/>
          <c:x val="0.106086523375302"/>
          <c:y val="0.13787783124109301"/>
          <c:w val="0.84203837564006201"/>
          <c:h val="0.65242164007619396"/>
        </c:manualLayout>
      </c:layout>
      <c:lineChart>
        <c:grouping val="standard"/>
        <c:varyColors val="0"/>
        <c:ser>
          <c:idx val="0"/>
          <c:order val="0"/>
          <c:tx>
            <c:v>External Assets</c:v>
          </c:tx>
          <c:spPr>
            <a:ln>
              <a:solidFill>
                <a:schemeClr val="bg2">
                  <a:lumMod val="50000"/>
                </a:schemeClr>
              </a:solidFill>
            </a:ln>
          </c:spPr>
          <c:marker>
            <c:symbol val="none"/>
          </c:marker>
          <c:cat>
            <c:numRef>
              <c:f>'Semiannual data no gaps'!$B$5:$AM$5</c:f>
              <c:numCache>
                <c:formatCode>d\-mmm\-yy</c:formatCode>
                <c:ptCount val="38"/>
                <c:pt idx="0">
                  <c:v>17167</c:v>
                </c:pt>
                <c:pt idx="1">
                  <c:v>17348</c:v>
                </c:pt>
                <c:pt idx="2" formatCode="[$-409]d\-mmm\-yy;@">
                  <c:v>17532</c:v>
                </c:pt>
                <c:pt idx="3" formatCode="[$-409]d\-mmm\-yy;@">
                  <c:v>17714</c:v>
                </c:pt>
                <c:pt idx="4" formatCode="[$-409]d\-mmm\-yy;@">
                  <c:v>17898</c:v>
                </c:pt>
                <c:pt idx="5" formatCode="[$-409]d\-mmm\-yy;@">
                  <c:v>18263</c:v>
                </c:pt>
                <c:pt idx="6" formatCode="[$-409]d\-mmm\-yy;@">
                  <c:v>18444</c:v>
                </c:pt>
                <c:pt idx="7" formatCode="[$-409]d\-mmm\-yy;@">
                  <c:v>18628</c:v>
                </c:pt>
                <c:pt idx="8" formatCode="[$-409]d\-mmm\-yy;@">
                  <c:v>18809</c:v>
                </c:pt>
                <c:pt idx="9" formatCode="[$-409]d\-mmm\-yy;@">
                  <c:v>18993</c:v>
                </c:pt>
                <c:pt idx="10" formatCode="[$-409]d\-mmm\-yy;@">
                  <c:v>19175</c:v>
                </c:pt>
                <c:pt idx="11" formatCode="[$-409]d\-mmm\-yy;@">
                  <c:v>19359</c:v>
                </c:pt>
                <c:pt idx="12" formatCode="[$-409]d\-mmm\-yy;@">
                  <c:v>19540</c:v>
                </c:pt>
                <c:pt idx="13" formatCode="[$-409]d\-mmm\-yy;@">
                  <c:v>19724</c:v>
                </c:pt>
                <c:pt idx="14" formatCode="[$-409]d\-mmm\-yy;@">
                  <c:v>19905</c:v>
                </c:pt>
                <c:pt idx="15" formatCode="[$-409]d\-mmm\-yy;@">
                  <c:v>20089</c:v>
                </c:pt>
                <c:pt idx="16" formatCode="[$-409]d\-mmm\-yy;@">
                  <c:v>20270</c:v>
                </c:pt>
                <c:pt idx="17" formatCode="[$-409]d\-mmm\-yy;@">
                  <c:v>20454</c:v>
                </c:pt>
                <c:pt idx="18" formatCode="[$-409]d\-mmm\-yy;@">
                  <c:v>20636</c:v>
                </c:pt>
                <c:pt idx="19" formatCode="[$-409]d\-mmm\-yy;@">
                  <c:v>20820</c:v>
                </c:pt>
                <c:pt idx="20" formatCode="[$-409]d\-mmm\-yy;@">
                  <c:v>21001</c:v>
                </c:pt>
                <c:pt idx="21" formatCode="[$-409]d\-mmm\-yy;@">
                  <c:v>21185</c:v>
                </c:pt>
                <c:pt idx="22" formatCode="[$-409]d\-mmm\-yy;@">
                  <c:v>21366</c:v>
                </c:pt>
                <c:pt idx="23" formatCode="[$-409]d\-mmm\-yy;@">
                  <c:v>21550</c:v>
                </c:pt>
                <c:pt idx="24" formatCode="[$-409]d\-mmm\-yy;@">
                  <c:v>21731</c:v>
                </c:pt>
                <c:pt idx="25" formatCode="[$-409]d\-mmm\-yy;@">
                  <c:v>21915</c:v>
                </c:pt>
                <c:pt idx="26" formatCode="[$-409]d\-mmm\-yy;@">
                  <c:v>22097</c:v>
                </c:pt>
                <c:pt idx="27" formatCode="[$-409]d\-mmm\-yy;@">
                  <c:v>22281</c:v>
                </c:pt>
                <c:pt idx="28" formatCode="[$-409]d\-mmm\-yy;@">
                  <c:v>22462</c:v>
                </c:pt>
                <c:pt idx="29" formatCode="[$-409]d\-mmm\-yy;@">
                  <c:v>22646</c:v>
                </c:pt>
                <c:pt idx="30" formatCode="[$-409]d\-mmm\-yy;@">
                  <c:v>23011</c:v>
                </c:pt>
                <c:pt idx="31" formatCode="[$-409]d\-mmm\-yy;@">
                  <c:v>23192</c:v>
                </c:pt>
                <c:pt idx="32" formatCode="[$-409]d\-mmm\-yy;@">
                  <c:v>23376</c:v>
                </c:pt>
                <c:pt idx="33" formatCode="[$-409]d\-mmm\-yy;@">
                  <c:v>23742</c:v>
                </c:pt>
                <c:pt idx="34" formatCode="[$-409]d\-mmm\-yy;@">
                  <c:v>24107</c:v>
                </c:pt>
                <c:pt idx="35" formatCode="[$-409]d\-mmm\-yy;@">
                  <c:v>24472</c:v>
                </c:pt>
                <c:pt idx="36" formatCode="[$-409]d\-mmm\-yy;@">
                  <c:v>24837</c:v>
                </c:pt>
                <c:pt idx="37" formatCode="[$-409]d\-mmm\-yy;@">
                  <c:v>25203</c:v>
                </c:pt>
              </c:numCache>
            </c:numRef>
          </c:cat>
          <c:val>
            <c:numRef>
              <c:f>'Semiannual data no gaps'!$B$25:$AM$25</c:f>
              <c:numCache>
                <c:formatCode>#,##0.00</c:formatCode>
                <c:ptCount val="38"/>
                <c:pt idx="0">
                  <c:v>504350692.94999999</c:v>
                </c:pt>
                <c:pt idx="1">
                  <c:v>482593036.16999996</c:v>
                </c:pt>
                <c:pt idx="2">
                  <c:v>464339292.79999995</c:v>
                </c:pt>
                <c:pt idx="3">
                  <c:v>470456632.26999998</c:v>
                </c:pt>
                <c:pt idx="4">
                  <c:v>474081733</c:v>
                </c:pt>
                <c:pt idx="5">
                  <c:v>476359076</c:v>
                </c:pt>
                <c:pt idx="6">
                  <c:v>493996437</c:v>
                </c:pt>
                <c:pt idx="7">
                  <c:v>726510173.13</c:v>
                </c:pt>
                <c:pt idx="8">
                  <c:v>812873825</c:v>
                </c:pt>
                <c:pt idx="9">
                  <c:v>826270867.73999989</c:v>
                </c:pt>
                <c:pt idx="10">
                  <c:v>824391803.54000008</c:v>
                </c:pt>
                <c:pt idx="11">
                  <c:v>823953908.81999993</c:v>
                </c:pt>
                <c:pt idx="12">
                  <c:v>811290726.54999995</c:v>
                </c:pt>
                <c:pt idx="13">
                  <c:v>810158264.29999995</c:v>
                </c:pt>
                <c:pt idx="14">
                  <c:v>827255879.60000002</c:v>
                </c:pt>
                <c:pt idx="15">
                  <c:v>876077332.75999999</c:v>
                </c:pt>
                <c:pt idx="16">
                  <c:v>856362615.44000006</c:v>
                </c:pt>
                <c:pt idx="17">
                  <c:v>950824798.88000011</c:v>
                </c:pt>
                <c:pt idx="18">
                  <c:v>954725240.57000005</c:v>
                </c:pt>
                <c:pt idx="19">
                  <c:v>983715632.22000003</c:v>
                </c:pt>
                <c:pt idx="20">
                  <c:v>999169716.26999998</c:v>
                </c:pt>
                <c:pt idx="21">
                  <c:v>987568152.39999998</c:v>
                </c:pt>
                <c:pt idx="22">
                  <c:v>1021596905.5999999</c:v>
                </c:pt>
                <c:pt idx="23">
                  <c:v>1052206140.45</c:v>
                </c:pt>
                <c:pt idx="24">
                  <c:v>1109962977.9099998</c:v>
                </c:pt>
                <c:pt idx="25">
                  <c:v>1207580897.95</c:v>
                </c:pt>
                <c:pt idx="26">
                  <c:v>1224353126.26</c:v>
                </c:pt>
                <c:pt idx="27">
                  <c:v>1275291111.3399999</c:v>
                </c:pt>
                <c:pt idx="28">
                  <c:v>1250487223.49</c:v>
                </c:pt>
                <c:pt idx="29">
                  <c:v>1306982851.8500001</c:v>
                </c:pt>
                <c:pt idx="30">
                  <c:v>1374755184.97</c:v>
                </c:pt>
                <c:pt idx="31">
                  <c:v>1403048041.95</c:v>
                </c:pt>
                <c:pt idx="32">
                  <c:v>1488538111.8</c:v>
                </c:pt>
                <c:pt idx="33">
                  <c:v>1529584281.97</c:v>
                </c:pt>
                <c:pt idx="34">
                  <c:v>1688805598.02</c:v>
                </c:pt>
                <c:pt idx="35">
                  <c:v>1849703025.02</c:v>
                </c:pt>
                <c:pt idx="36">
                  <c:v>473829134.70999998</c:v>
                </c:pt>
                <c:pt idx="37">
                  <c:v>270332170.90999997</c:v>
                </c:pt>
              </c:numCache>
            </c:numRef>
          </c:val>
          <c:smooth val="0"/>
        </c:ser>
        <c:ser>
          <c:idx val="1"/>
          <c:order val="1"/>
          <c:tx>
            <c:v>Monetary Liabilities</c:v>
          </c:tx>
          <c:spPr>
            <a:ln>
              <a:prstDash val="sysDot"/>
            </a:ln>
          </c:spPr>
          <c:marker>
            <c:symbol val="none"/>
          </c:marker>
          <c:cat>
            <c:numRef>
              <c:f>'Semiannual data no gaps'!$B$5:$AM$5</c:f>
              <c:numCache>
                <c:formatCode>d\-mmm\-yy</c:formatCode>
                <c:ptCount val="38"/>
                <c:pt idx="0">
                  <c:v>17167</c:v>
                </c:pt>
                <c:pt idx="1">
                  <c:v>17348</c:v>
                </c:pt>
                <c:pt idx="2" formatCode="[$-409]d\-mmm\-yy;@">
                  <c:v>17532</c:v>
                </c:pt>
                <c:pt idx="3" formatCode="[$-409]d\-mmm\-yy;@">
                  <c:v>17714</c:v>
                </c:pt>
                <c:pt idx="4" formatCode="[$-409]d\-mmm\-yy;@">
                  <c:v>17898</c:v>
                </c:pt>
                <c:pt idx="5" formatCode="[$-409]d\-mmm\-yy;@">
                  <c:v>18263</c:v>
                </c:pt>
                <c:pt idx="6" formatCode="[$-409]d\-mmm\-yy;@">
                  <c:v>18444</c:v>
                </c:pt>
                <c:pt idx="7" formatCode="[$-409]d\-mmm\-yy;@">
                  <c:v>18628</c:v>
                </c:pt>
                <c:pt idx="8" formatCode="[$-409]d\-mmm\-yy;@">
                  <c:v>18809</c:v>
                </c:pt>
                <c:pt idx="9" formatCode="[$-409]d\-mmm\-yy;@">
                  <c:v>18993</c:v>
                </c:pt>
                <c:pt idx="10" formatCode="[$-409]d\-mmm\-yy;@">
                  <c:v>19175</c:v>
                </c:pt>
                <c:pt idx="11" formatCode="[$-409]d\-mmm\-yy;@">
                  <c:v>19359</c:v>
                </c:pt>
                <c:pt idx="12" formatCode="[$-409]d\-mmm\-yy;@">
                  <c:v>19540</c:v>
                </c:pt>
                <c:pt idx="13" formatCode="[$-409]d\-mmm\-yy;@">
                  <c:v>19724</c:v>
                </c:pt>
                <c:pt idx="14" formatCode="[$-409]d\-mmm\-yy;@">
                  <c:v>19905</c:v>
                </c:pt>
                <c:pt idx="15" formatCode="[$-409]d\-mmm\-yy;@">
                  <c:v>20089</c:v>
                </c:pt>
                <c:pt idx="16" formatCode="[$-409]d\-mmm\-yy;@">
                  <c:v>20270</c:v>
                </c:pt>
                <c:pt idx="17" formatCode="[$-409]d\-mmm\-yy;@">
                  <c:v>20454</c:v>
                </c:pt>
                <c:pt idx="18" formatCode="[$-409]d\-mmm\-yy;@">
                  <c:v>20636</c:v>
                </c:pt>
                <c:pt idx="19" formatCode="[$-409]d\-mmm\-yy;@">
                  <c:v>20820</c:v>
                </c:pt>
                <c:pt idx="20" formatCode="[$-409]d\-mmm\-yy;@">
                  <c:v>21001</c:v>
                </c:pt>
                <c:pt idx="21" formatCode="[$-409]d\-mmm\-yy;@">
                  <c:v>21185</c:v>
                </c:pt>
                <c:pt idx="22" formatCode="[$-409]d\-mmm\-yy;@">
                  <c:v>21366</c:v>
                </c:pt>
                <c:pt idx="23" formatCode="[$-409]d\-mmm\-yy;@">
                  <c:v>21550</c:v>
                </c:pt>
                <c:pt idx="24" formatCode="[$-409]d\-mmm\-yy;@">
                  <c:v>21731</c:v>
                </c:pt>
                <c:pt idx="25" formatCode="[$-409]d\-mmm\-yy;@">
                  <c:v>21915</c:v>
                </c:pt>
                <c:pt idx="26" formatCode="[$-409]d\-mmm\-yy;@">
                  <c:v>22097</c:v>
                </c:pt>
                <c:pt idx="27" formatCode="[$-409]d\-mmm\-yy;@">
                  <c:v>22281</c:v>
                </c:pt>
                <c:pt idx="28" formatCode="[$-409]d\-mmm\-yy;@">
                  <c:v>22462</c:v>
                </c:pt>
                <c:pt idx="29" formatCode="[$-409]d\-mmm\-yy;@">
                  <c:v>22646</c:v>
                </c:pt>
                <c:pt idx="30" formatCode="[$-409]d\-mmm\-yy;@">
                  <c:v>23011</c:v>
                </c:pt>
                <c:pt idx="31" formatCode="[$-409]d\-mmm\-yy;@">
                  <c:v>23192</c:v>
                </c:pt>
                <c:pt idx="32" formatCode="[$-409]d\-mmm\-yy;@">
                  <c:v>23376</c:v>
                </c:pt>
                <c:pt idx="33" formatCode="[$-409]d\-mmm\-yy;@">
                  <c:v>23742</c:v>
                </c:pt>
                <c:pt idx="34" formatCode="[$-409]d\-mmm\-yy;@">
                  <c:v>24107</c:v>
                </c:pt>
                <c:pt idx="35" formatCode="[$-409]d\-mmm\-yy;@">
                  <c:v>24472</c:v>
                </c:pt>
                <c:pt idx="36" formatCode="[$-409]d\-mmm\-yy;@">
                  <c:v>24837</c:v>
                </c:pt>
                <c:pt idx="37" formatCode="[$-409]d\-mmm\-yy;@">
                  <c:v>25203</c:v>
                </c:pt>
              </c:numCache>
            </c:numRef>
          </c:cat>
          <c:val>
            <c:numRef>
              <c:f>'Semiannual data no gaps'!$B$16:$AM$16</c:f>
              <c:numCache>
                <c:formatCode>#,##0.00</c:formatCode>
                <c:ptCount val="38"/>
                <c:pt idx="0">
                  <c:v>434538930.81999999</c:v>
                </c:pt>
                <c:pt idx="1">
                  <c:v>440808671.06</c:v>
                </c:pt>
                <c:pt idx="2">
                  <c:v>440871673.06</c:v>
                </c:pt>
                <c:pt idx="3">
                  <c:v>441239897.31999999</c:v>
                </c:pt>
                <c:pt idx="4">
                  <c:v>442450647</c:v>
                </c:pt>
                <c:pt idx="5">
                  <c:v>445066615</c:v>
                </c:pt>
                <c:pt idx="6">
                  <c:v>461597044.83999997</c:v>
                </c:pt>
                <c:pt idx="7">
                  <c:v>680495820.94000006</c:v>
                </c:pt>
                <c:pt idx="8">
                  <c:v>779903727</c:v>
                </c:pt>
                <c:pt idx="9">
                  <c:v>810643704.53999996</c:v>
                </c:pt>
                <c:pt idx="10">
                  <c:v>837038353.03999996</c:v>
                </c:pt>
                <c:pt idx="11">
                  <c:v>812061098.19000006</c:v>
                </c:pt>
                <c:pt idx="12">
                  <c:v>783282150.46000004</c:v>
                </c:pt>
                <c:pt idx="13">
                  <c:v>763961079.5</c:v>
                </c:pt>
                <c:pt idx="14">
                  <c:v>763370881.60000002</c:v>
                </c:pt>
                <c:pt idx="15">
                  <c:v>805545130.79000008</c:v>
                </c:pt>
                <c:pt idx="16">
                  <c:v>831219648.2700001</c:v>
                </c:pt>
                <c:pt idx="17">
                  <c:v>950340619.93000007</c:v>
                </c:pt>
                <c:pt idx="18">
                  <c:v>967879114.25999999</c:v>
                </c:pt>
                <c:pt idx="19">
                  <c:v>983282880.7700001</c:v>
                </c:pt>
                <c:pt idx="20">
                  <c:v>982903815.66000009</c:v>
                </c:pt>
                <c:pt idx="21">
                  <c:v>987189417.95000005</c:v>
                </c:pt>
                <c:pt idx="22">
                  <c:v>968786921.54000008</c:v>
                </c:pt>
                <c:pt idx="23">
                  <c:v>993734322.35000002</c:v>
                </c:pt>
                <c:pt idx="24">
                  <c:v>1025003521.01</c:v>
                </c:pt>
                <c:pt idx="25">
                  <c:v>1125547448.6399999</c:v>
                </c:pt>
                <c:pt idx="26">
                  <c:v>1166201615.6299999</c:v>
                </c:pt>
                <c:pt idx="27">
                  <c:v>1185615588.73</c:v>
                </c:pt>
                <c:pt idx="28">
                  <c:v>1170082508.1999998</c:v>
                </c:pt>
                <c:pt idx="29">
                  <c:v>1188394501.55</c:v>
                </c:pt>
                <c:pt idx="30">
                  <c:v>1179786074.2</c:v>
                </c:pt>
                <c:pt idx="31">
                  <c:v>1245575227.51</c:v>
                </c:pt>
                <c:pt idx="32">
                  <c:v>1296476677.48</c:v>
                </c:pt>
                <c:pt idx="33">
                  <c:v>1376799535.23</c:v>
                </c:pt>
                <c:pt idx="34">
                  <c:v>1487695648.5899999</c:v>
                </c:pt>
                <c:pt idx="35">
                  <c:v>1595464127.6400001</c:v>
                </c:pt>
                <c:pt idx="36">
                  <c:v>207006471.20999998</c:v>
                </c:pt>
                <c:pt idx="37">
                  <c:v>69221848.729999989</c:v>
                </c:pt>
              </c:numCache>
            </c:numRef>
          </c:val>
          <c:smooth val="0"/>
        </c:ser>
        <c:dLbls>
          <c:showLegendKey val="0"/>
          <c:showVal val="0"/>
          <c:showCatName val="0"/>
          <c:showSerName val="0"/>
          <c:showPercent val="0"/>
          <c:showBubbleSize val="0"/>
        </c:dLbls>
        <c:marker val="1"/>
        <c:smooth val="0"/>
        <c:axId val="125594624"/>
        <c:axId val="43546816"/>
      </c:lineChart>
      <c:dateAx>
        <c:axId val="125594624"/>
        <c:scaling>
          <c:orientation val="minMax"/>
          <c:max val="25173"/>
        </c:scaling>
        <c:delete val="0"/>
        <c:axPos val="b"/>
        <c:numFmt formatCode="d\-mmm\-yy" sourceLinked="1"/>
        <c:majorTickMark val="out"/>
        <c:minorTickMark val="none"/>
        <c:tickLblPos val="nextTo"/>
        <c:txPr>
          <a:bodyPr/>
          <a:lstStyle/>
          <a:p>
            <a:pPr>
              <a:defRPr sz="1400"/>
            </a:pPr>
            <a:endParaRPr lang="en-US"/>
          </a:p>
        </c:txPr>
        <c:crossAx val="43546816"/>
        <c:crosses val="autoZero"/>
        <c:auto val="1"/>
        <c:lblOffset val="100"/>
        <c:baseTimeUnit val="months"/>
        <c:majorUnit val="24"/>
        <c:majorTimeUnit val="months"/>
        <c:minorUnit val="1"/>
        <c:minorTimeUnit val="months"/>
      </c:dateAx>
      <c:valAx>
        <c:axId val="43546816"/>
        <c:scaling>
          <c:orientation val="minMax"/>
          <c:max val="2000000000"/>
          <c:min val="0"/>
        </c:scaling>
        <c:delete val="0"/>
        <c:axPos val="l"/>
        <c:majorGridlines>
          <c:spPr>
            <a:ln>
              <a:noFill/>
            </a:ln>
          </c:spPr>
        </c:majorGridlines>
        <c:numFmt formatCode="#,##0" sourceLinked="0"/>
        <c:majorTickMark val="out"/>
        <c:minorTickMark val="none"/>
        <c:tickLblPos val="nextTo"/>
        <c:txPr>
          <a:bodyPr/>
          <a:lstStyle/>
          <a:p>
            <a:pPr>
              <a:defRPr sz="1400"/>
            </a:pPr>
            <a:endParaRPr lang="en-US"/>
          </a:p>
        </c:txPr>
        <c:crossAx val="125594624"/>
        <c:crosses val="autoZero"/>
        <c:crossBetween val="between"/>
        <c:majorUnit val="400000000"/>
        <c:dispUnits>
          <c:builtInUnit val="millions"/>
        </c:dispUnits>
      </c:valAx>
      <c:spPr>
        <a:noFill/>
      </c:spPr>
    </c:plotArea>
    <c:legend>
      <c:legendPos val="r"/>
      <c:layout>
        <c:manualLayout>
          <c:xMode val="edge"/>
          <c:yMode val="edge"/>
          <c:x val="0.41956310395084656"/>
          <c:y val="0.5602901011558965"/>
          <c:w val="0.39062405348084916"/>
          <c:h val="0.17562179745179218"/>
        </c:manualLayout>
      </c:layout>
      <c:overlay val="0"/>
      <c:txPr>
        <a:bodyPr/>
        <a:lstStyle/>
        <a:p>
          <a:pPr>
            <a:defRPr sz="1600" b="1"/>
          </a:pPr>
          <a:endParaRPr lang="en-US"/>
        </a:p>
      </c:txPr>
    </c:legend>
    <c:plotVisOnly val="1"/>
    <c:dispBlanksAs val="zero"/>
    <c:showDLblsOverMax val="0"/>
  </c:chart>
  <c:spPr>
    <a:ln>
      <a:noFill/>
    </a:ln>
  </c:sp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174626</xdr:colOff>
      <xdr:row>0</xdr:row>
      <xdr:rowOff>174625</xdr:rowOff>
    </xdr:from>
    <xdr:to>
      <xdr:col>9</xdr:col>
      <xdr:colOff>492126</xdr:colOff>
      <xdr:row>21</xdr:row>
      <xdr:rowOff>158750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676275</xdr:colOff>
      <xdr:row>0</xdr:row>
      <xdr:rowOff>0</xdr:rowOff>
    </xdr:from>
    <xdr:to>
      <xdr:col>19</xdr:col>
      <xdr:colOff>28575</xdr:colOff>
      <xdr:row>21</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257175</xdr:colOff>
      <xdr:row>6</xdr:row>
      <xdr:rowOff>66675</xdr:rowOff>
    </xdr:from>
    <xdr:to>
      <xdr:col>19</xdr:col>
      <xdr:colOff>15874</xdr:colOff>
      <xdr:row>13</xdr:row>
      <xdr:rowOff>47625</xdr:rowOff>
    </xdr:to>
    <xdr:sp macro="" textlink="">
      <xdr:nvSpPr>
        <xdr:cNvPr id="6" name="TextBox 5"/>
        <xdr:cNvSpPr txBox="1"/>
      </xdr:nvSpPr>
      <xdr:spPr>
        <a:xfrm>
          <a:off x="10925175" y="1209675"/>
          <a:ext cx="1758949" cy="1314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Large rise at end</a:t>
          </a:r>
          <a:r>
            <a:rPr lang="en-US" sz="1400" baseline="0"/>
            <a:t> of board's life as old currency was called in (Dec. 1968 = 391%)</a:t>
          </a:r>
          <a:endParaRPr lang="en-US" sz="1400"/>
        </a:p>
      </xdr:txBody>
    </xdr:sp>
    <xdr:clientData/>
  </xdr:twoCellAnchor>
  <xdr:twoCellAnchor>
    <xdr:from>
      <xdr:col>18</xdr:col>
      <xdr:colOff>66675</xdr:colOff>
      <xdr:row>4</xdr:row>
      <xdr:rowOff>47625</xdr:rowOff>
    </xdr:from>
    <xdr:to>
      <xdr:col>18</xdr:col>
      <xdr:colOff>85725</xdr:colOff>
      <xdr:row>6</xdr:row>
      <xdr:rowOff>114300</xdr:rowOff>
    </xdr:to>
    <xdr:cxnSp macro="">
      <xdr:nvCxnSpPr>
        <xdr:cNvPr id="8" name="Straight Arrow Connector 7"/>
        <xdr:cNvCxnSpPr/>
      </xdr:nvCxnSpPr>
      <xdr:spPr>
        <a:xfrm flipV="1">
          <a:off x="12411075" y="847725"/>
          <a:ext cx="19050" cy="4667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24</xdr:row>
      <xdr:rowOff>0</xdr:rowOff>
    </xdr:from>
    <xdr:to>
      <xdr:col>9</xdr:col>
      <xdr:colOff>38100</xdr:colOff>
      <xdr:row>45</xdr:row>
      <xdr:rowOff>38100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24</xdr:row>
      <xdr:rowOff>9525</xdr:rowOff>
    </xdr:from>
    <xdr:to>
      <xdr:col>19</xdr:col>
      <xdr:colOff>0</xdr:colOff>
      <xdr:row>45</xdr:row>
      <xdr:rowOff>38100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11906</xdr:colOff>
      <xdr:row>0</xdr:row>
      <xdr:rowOff>0</xdr:rowOff>
    </xdr:from>
    <xdr:to>
      <xdr:col>29</xdr:col>
      <xdr:colOff>11906</xdr:colOff>
      <xdr:row>20</xdr:row>
      <xdr:rowOff>130969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0.12577</cdr:x>
      <cdr:y>0.53483</cdr:y>
    </cdr:from>
    <cdr:to>
      <cdr:x>0.97239</cdr:x>
      <cdr:y>0.53708</cdr:y>
    </cdr:to>
    <cdr:cxnSp macro="">
      <cdr:nvCxnSpPr>
        <cdr:cNvPr id="2" name="Straight Connector 1"/>
        <cdr:cNvCxnSpPr/>
      </cdr:nvCxnSpPr>
      <cdr:spPr>
        <a:xfrm xmlns:a="http://schemas.openxmlformats.org/drawingml/2006/main" flipV="1">
          <a:off x="781050" y="2266951"/>
          <a:ext cx="5257800" cy="952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0.08524</cdr:x>
      <cdr:y>0.3339</cdr:y>
    </cdr:from>
    <cdr:to>
      <cdr:x>0.98047</cdr:x>
      <cdr:y>0.33592</cdr:y>
    </cdr:to>
    <cdr:cxnSp macro="">
      <cdr:nvCxnSpPr>
        <cdr:cNvPr id="3" name="Straight Connector 2"/>
        <cdr:cNvCxnSpPr/>
      </cdr:nvCxnSpPr>
      <cdr:spPr>
        <a:xfrm xmlns:a="http://schemas.openxmlformats.org/drawingml/2006/main" flipV="1">
          <a:off x="523875" y="1431975"/>
          <a:ext cx="5502100" cy="86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0.76803</cdr:x>
      <cdr:y>0.19088</cdr:y>
    </cdr:from>
    <cdr:to>
      <cdr:x>0.85185</cdr:x>
      <cdr:y>0.19658</cdr:y>
    </cdr:to>
    <cdr:cxnSp macro="">
      <cdr:nvCxnSpPr>
        <cdr:cNvPr id="2" name="Straight Arrow Connector 1"/>
        <cdr:cNvCxnSpPr/>
      </cdr:nvCxnSpPr>
      <cdr:spPr>
        <a:xfrm xmlns:a="http://schemas.openxmlformats.org/drawingml/2006/main" flipV="1">
          <a:off x="4691063" y="797720"/>
          <a:ext cx="511968" cy="23811"/>
        </a:xfrm>
        <a:prstGeom xmlns:a="http://schemas.openxmlformats.org/drawingml/2006/main" prst="straightConnector1">
          <a:avLst/>
        </a:prstGeom>
        <a:ln xmlns:a="http://schemas.openxmlformats.org/drawingml/2006/main">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0.19493</cdr:x>
      <cdr:y>0.14815</cdr:y>
    </cdr:from>
    <cdr:to>
      <cdr:x>0.78752</cdr:x>
      <cdr:y>0.26781</cdr:y>
    </cdr:to>
    <cdr:sp macro="" textlink="">
      <cdr:nvSpPr>
        <cdr:cNvPr id="3" name="TextBox 5"/>
        <cdr:cNvSpPr txBox="1"/>
      </cdr:nvSpPr>
      <cdr:spPr>
        <a:xfrm xmlns:a="http://schemas.openxmlformats.org/drawingml/2006/main">
          <a:off x="1190626" y="619126"/>
          <a:ext cx="3619500" cy="5000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a:t>Last</a:t>
          </a:r>
          <a:r>
            <a:rPr lang="en-US" sz="1400" baseline="0"/>
            <a:t> semiannual statement before breakup of currency board, December 1966</a:t>
          </a:r>
          <a:endParaRPr lang="en-US"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workbookViewId="0">
      <selection activeCell="A6" sqref="A6"/>
    </sheetView>
  </sheetViews>
  <sheetFormatPr defaultColWidth="11" defaultRowHeight="15.75" x14ac:dyDescent="0.25"/>
  <cols>
    <col min="1" max="1" width="31.375" customWidth="1"/>
  </cols>
  <sheetData>
    <row r="1" spans="1:2" s="454" customFormat="1" ht="20.100000000000001" customHeight="1" x14ac:dyDescent="0.45">
      <c r="A1" s="453" t="s">
        <v>579</v>
      </c>
    </row>
    <row r="2" spans="1:2" s="456" customFormat="1" ht="20.100000000000001" customHeight="1" x14ac:dyDescent="0.45">
      <c r="A2" s="455" t="s">
        <v>438</v>
      </c>
    </row>
    <row r="3" spans="1:2" s="452" customFormat="1" ht="20.100000000000001" customHeight="1" x14ac:dyDescent="0.45">
      <c r="A3" s="451" t="s">
        <v>0</v>
      </c>
    </row>
    <row r="4" spans="1:2" s="43" customFormat="1" ht="20.100000000000001" customHeight="1" x14ac:dyDescent="0.45">
      <c r="A4" s="507" t="s">
        <v>578</v>
      </c>
    </row>
    <row r="5" spans="1:2" x14ac:dyDescent="0.25">
      <c r="A5" s="446" t="s">
        <v>563</v>
      </c>
    </row>
    <row r="7" spans="1:2" s="458" customFormat="1" ht="18.75" x14ac:dyDescent="0.3">
      <c r="A7" s="457" t="s">
        <v>1</v>
      </c>
      <c r="B7" s="457" t="s">
        <v>2</v>
      </c>
    </row>
    <row r="8" spans="1:2" x14ac:dyDescent="0.25">
      <c r="A8" s="27" t="s">
        <v>3</v>
      </c>
      <c r="B8" t="s">
        <v>4</v>
      </c>
    </row>
    <row r="9" spans="1:2" x14ac:dyDescent="0.25">
      <c r="A9" s="27" t="s">
        <v>288</v>
      </c>
      <c r="B9" t="s">
        <v>288</v>
      </c>
    </row>
    <row r="10" spans="1:2" x14ac:dyDescent="0.25">
      <c r="A10" s="27" t="s">
        <v>273</v>
      </c>
      <c r="B10" t="s">
        <v>274</v>
      </c>
    </row>
    <row r="11" spans="1:2" x14ac:dyDescent="0.25">
      <c r="A11" s="27" t="s">
        <v>425</v>
      </c>
      <c r="B11" t="s">
        <v>426</v>
      </c>
    </row>
    <row r="12" spans="1:2" x14ac:dyDescent="0.25">
      <c r="A12" s="27" t="s">
        <v>247</v>
      </c>
      <c r="B12" t="s">
        <v>280</v>
      </c>
    </row>
    <row r="13" spans="1:2" x14ac:dyDescent="0.25">
      <c r="A13" s="166" t="s">
        <v>284</v>
      </c>
      <c r="B13" t="s">
        <v>285</v>
      </c>
    </row>
    <row r="14" spans="1:2" x14ac:dyDescent="0.25">
      <c r="A14" s="166" t="s">
        <v>289</v>
      </c>
      <c r="B14" t="s">
        <v>290</v>
      </c>
    </row>
    <row r="15" spans="1:2" x14ac:dyDescent="0.25">
      <c r="A15" s="166" t="s">
        <v>269</v>
      </c>
      <c r="B15" t="s">
        <v>270</v>
      </c>
    </row>
    <row r="16" spans="1:2" x14ac:dyDescent="0.25">
      <c r="A16" s="166" t="s">
        <v>5</v>
      </c>
      <c r="B16" t="s">
        <v>260</v>
      </c>
    </row>
    <row r="17" spans="1:2" x14ac:dyDescent="0.25">
      <c r="A17" s="166" t="s">
        <v>6</v>
      </c>
      <c r="B17" t="s">
        <v>281</v>
      </c>
    </row>
    <row r="18" spans="1:2" x14ac:dyDescent="0.25">
      <c r="A18" s="166" t="s">
        <v>582</v>
      </c>
      <c r="B18" t="s">
        <v>271</v>
      </c>
    </row>
    <row r="19" spans="1:2" x14ac:dyDescent="0.25">
      <c r="A19" s="166"/>
    </row>
    <row r="20" spans="1:2" s="458" customFormat="1" ht="18.75" x14ac:dyDescent="0.3">
      <c r="A20" s="459" t="s">
        <v>7</v>
      </c>
    </row>
    <row r="21" spans="1:2" s="337" customFormat="1" ht="18.75" x14ac:dyDescent="0.3">
      <c r="A21" s="336" t="s">
        <v>299</v>
      </c>
    </row>
    <row r="22" spans="1:2" x14ac:dyDescent="0.25">
      <c r="A22" s="42" t="s">
        <v>8</v>
      </c>
    </row>
    <row r="23" spans="1:2" x14ac:dyDescent="0.25">
      <c r="A23" s="42" t="s">
        <v>9</v>
      </c>
    </row>
    <row r="24" spans="1:2" x14ac:dyDescent="0.25">
      <c r="A24" s="42" t="s">
        <v>10</v>
      </c>
    </row>
    <row r="25" spans="1:2" x14ac:dyDescent="0.25">
      <c r="A25" s="42" t="s">
        <v>11</v>
      </c>
    </row>
    <row r="26" spans="1:2" x14ac:dyDescent="0.25">
      <c r="A26" s="42" t="s">
        <v>12</v>
      </c>
    </row>
    <row r="27" spans="1:2" x14ac:dyDescent="0.25">
      <c r="A27" s="42" t="s">
        <v>248</v>
      </c>
    </row>
    <row r="29" spans="1:2" s="460" customFormat="1" ht="18.75" x14ac:dyDescent="0.3">
      <c r="A29" s="459" t="s">
        <v>565</v>
      </c>
    </row>
    <row r="30" spans="1:2" x14ac:dyDescent="0.25">
      <c r="A30" s="42" t="s">
        <v>422</v>
      </c>
    </row>
    <row r="31" spans="1:2" x14ac:dyDescent="0.25">
      <c r="A31" s="42" t="s">
        <v>421</v>
      </c>
    </row>
    <row r="33" spans="1:1" s="460" customFormat="1" ht="18.75" x14ac:dyDescent="0.3">
      <c r="A33" s="459" t="s">
        <v>566</v>
      </c>
    </row>
    <row r="34" spans="1:1" x14ac:dyDescent="0.25">
      <c r="A34" s="42" t="s">
        <v>567</v>
      </c>
    </row>
  </sheetData>
  <hyperlinks>
    <hyperlink ref="A5"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zoomScale="80" zoomScaleNormal="80" zoomScalePageLayoutView="80" workbookViewId="0">
      <selection activeCell="A4" sqref="A4"/>
    </sheetView>
  </sheetViews>
  <sheetFormatPr defaultColWidth="11" defaultRowHeight="15.75" x14ac:dyDescent="0.25"/>
  <cols>
    <col min="1" max="1" width="52.625" style="252" customWidth="1"/>
    <col min="2" max="2" width="16.125" style="253" customWidth="1"/>
    <col min="3" max="3" width="16.625" style="253" bestFit="1" customWidth="1"/>
    <col min="4" max="4" width="15.375" style="253" bestFit="1" customWidth="1"/>
    <col min="5" max="5" width="16.625" style="253" customWidth="1"/>
    <col min="6" max="16384" width="11" style="253"/>
  </cols>
  <sheetData>
    <row r="1" spans="1:24" ht="18.75" x14ac:dyDescent="0.3">
      <c r="A1" s="323" t="s">
        <v>87</v>
      </c>
    </row>
    <row r="2" spans="1:24" x14ac:dyDescent="0.25">
      <c r="A2" s="12" t="s">
        <v>88</v>
      </c>
    </row>
    <row r="3" spans="1:24" x14ac:dyDescent="0.25">
      <c r="A3" s="12" t="s">
        <v>89</v>
      </c>
      <c r="B3" s="188">
        <v>21550</v>
      </c>
      <c r="C3" s="188">
        <v>22281</v>
      </c>
      <c r="D3" s="188">
        <v>24107</v>
      </c>
      <c r="E3" s="188">
        <v>24472</v>
      </c>
      <c r="F3" s="187"/>
      <c r="G3" s="187"/>
      <c r="H3" s="187"/>
      <c r="I3" s="187"/>
      <c r="J3" s="187"/>
      <c r="K3" s="187"/>
      <c r="L3" s="187"/>
      <c r="M3" s="187"/>
      <c r="N3" s="187"/>
    </row>
    <row r="4" spans="1:24" s="256" customFormat="1" ht="38.25" x14ac:dyDescent="0.25">
      <c r="A4" s="254" t="s">
        <v>14</v>
      </c>
      <c r="B4" s="189" t="s">
        <v>36</v>
      </c>
      <c r="C4" s="189" t="s">
        <v>36</v>
      </c>
      <c r="D4" s="370" t="s">
        <v>315</v>
      </c>
      <c r="E4" s="189" t="s">
        <v>315</v>
      </c>
      <c r="F4" s="255"/>
      <c r="G4" s="255"/>
      <c r="H4" s="255"/>
      <c r="I4" s="255"/>
      <c r="J4" s="255"/>
      <c r="K4" s="255"/>
      <c r="L4" s="255"/>
      <c r="M4" s="255"/>
      <c r="N4" s="255"/>
    </row>
    <row r="5" spans="1:24" s="187" customFormat="1" x14ac:dyDescent="0.25">
      <c r="A5" s="257" t="s">
        <v>141</v>
      </c>
      <c r="B5" s="188">
        <v>21699</v>
      </c>
      <c r="C5" s="188">
        <v>22511</v>
      </c>
      <c r="D5" s="188">
        <v>24435</v>
      </c>
      <c r="E5" s="188">
        <v>24757</v>
      </c>
    </row>
    <row r="6" spans="1:24" s="260" customFormat="1" x14ac:dyDescent="0.25">
      <c r="A6" s="258" t="s">
        <v>90</v>
      </c>
      <c r="B6" s="259">
        <v>186</v>
      </c>
      <c r="C6" s="259">
        <v>1149</v>
      </c>
      <c r="D6" s="371">
        <v>3083</v>
      </c>
      <c r="E6" s="259">
        <v>2237</v>
      </c>
    </row>
    <row r="7" spans="1:24" x14ac:dyDescent="0.25">
      <c r="A7" s="12"/>
      <c r="B7" s="190"/>
      <c r="C7" s="190"/>
      <c r="D7" s="190"/>
      <c r="E7" s="190"/>
      <c r="F7" s="190"/>
      <c r="G7" s="190"/>
      <c r="H7" s="190"/>
      <c r="I7" s="190"/>
      <c r="J7" s="190"/>
      <c r="K7" s="190"/>
      <c r="L7" s="190"/>
      <c r="M7" s="190"/>
      <c r="N7" s="190"/>
      <c r="O7" s="190"/>
      <c r="P7" s="190"/>
      <c r="Q7" s="190"/>
      <c r="R7" s="190"/>
      <c r="S7" s="190"/>
      <c r="T7" s="190"/>
      <c r="U7" s="190"/>
      <c r="V7" s="190"/>
      <c r="W7" s="190"/>
      <c r="X7" s="190"/>
    </row>
    <row r="8" spans="1:24" x14ac:dyDescent="0.25">
      <c r="A8" s="12" t="s">
        <v>91</v>
      </c>
      <c r="B8" s="190"/>
      <c r="C8" s="190"/>
      <c r="D8" s="190"/>
      <c r="E8" s="190"/>
      <c r="F8" s="190"/>
      <c r="G8" s="190"/>
      <c r="H8" s="190"/>
      <c r="I8" s="190"/>
      <c r="J8" s="190"/>
      <c r="K8" s="190"/>
      <c r="L8" s="190"/>
      <c r="M8" s="190"/>
      <c r="N8" s="190"/>
      <c r="O8" s="190"/>
      <c r="P8" s="190"/>
      <c r="Q8" s="190"/>
      <c r="R8" s="190"/>
      <c r="S8" s="190"/>
      <c r="T8" s="190"/>
      <c r="U8" s="190"/>
      <c r="V8" s="190"/>
      <c r="W8" s="190"/>
      <c r="X8" s="190"/>
    </row>
    <row r="9" spans="1:24" x14ac:dyDescent="0.25">
      <c r="A9" s="12" t="s">
        <v>92</v>
      </c>
      <c r="B9" s="190">
        <v>1385399.27</v>
      </c>
      <c r="C9" s="190">
        <v>1099215.55</v>
      </c>
      <c r="D9" s="190">
        <v>3756385.94</v>
      </c>
      <c r="E9" s="190">
        <v>2325926.2200000002</v>
      </c>
      <c r="F9" s="190"/>
      <c r="G9" s="190"/>
      <c r="H9" s="190"/>
      <c r="I9" s="190"/>
      <c r="J9" s="190"/>
      <c r="K9" s="190"/>
      <c r="L9" s="190"/>
      <c r="M9" s="190"/>
      <c r="N9" s="190"/>
      <c r="O9" s="190"/>
      <c r="P9" s="190"/>
      <c r="Q9" s="190"/>
      <c r="R9" s="190"/>
      <c r="S9" s="190"/>
      <c r="T9" s="190"/>
      <c r="U9" s="190"/>
      <c r="V9" s="190"/>
      <c r="W9" s="190"/>
      <c r="X9" s="190"/>
    </row>
    <row r="10" spans="1:24" x14ac:dyDescent="0.25">
      <c r="A10" s="12" t="s">
        <v>93</v>
      </c>
      <c r="B10" s="190">
        <v>40233213.289999999</v>
      </c>
      <c r="C10" s="190">
        <v>49419113.229999997</v>
      </c>
      <c r="D10" s="190">
        <v>69170888.680000007</v>
      </c>
      <c r="E10" s="190">
        <v>94457899.799999997</v>
      </c>
      <c r="F10" s="190"/>
      <c r="G10" s="190"/>
      <c r="H10" s="190"/>
      <c r="I10" s="190"/>
      <c r="J10" s="190"/>
      <c r="K10" s="190"/>
      <c r="L10" s="190"/>
      <c r="M10" s="190"/>
      <c r="N10" s="190"/>
      <c r="O10" s="190"/>
      <c r="P10" s="190"/>
      <c r="Q10" s="190"/>
      <c r="R10" s="190"/>
      <c r="S10" s="190"/>
      <c r="T10" s="190"/>
      <c r="U10" s="190"/>
      <c r="V10" s="190"/>
      <c r="W10" s="190"/>
      <c r="X10" s="190"/>
    </row>
    <row r="11" spans="1:24" x14ac:dyDescent="0.25">
      <c r="A11" s="12" t="s">
        <v>94</v>
      </c>
      <c r="B11" s="191">
        <f>SUM(B9:B10)</f>
        <v>41618612.560000002</v>
      </c>
      <c r="C11" s="191">
        <f>SUM(C9:C10)</f>
        <v>50518328.779999994</v>
      </c>
      <c r="D11" s="191">
        <f>D9+D10</f>
        <v>72927274.620000005</v>
      </c>
      <c r="E11" s="191">
        <f>E9+E10</f>
        <v>96783826.019999996</v>
      </c>
      <c r="F11" s="190"/>
      <c r="G11" s="190"/>
      <c r="H11" s="190"/>
      <c r="I11" s="190"/>
      <c r="J11" s="190"/>
      <c r="K11" s="190"/>
      <c r="L11" s="190"/>
      <c r="M11" s="190"/>
      <c r="N11" s="190"/>
      <c r="O11" s="190"/>
      <c r="P11" s="190"/>
      <c r="Q11" s="190"/>
      <c r="R11" s="190"/>
      <c r="S11" s="190"/>
      <c r="T11" s="190"/>
      <c r="U11" s="190"/>
      <c r="V11" s="190"/>
      <c r="W11" s="190"/>
      <c r="X11" s="190"/>
    </row>
    <row r="12" spans="1:24" x14ac:dyDescent="0.25">
      <c r="A12" s="12"/>
      <c r="B12" s="191"/>
      <c r="C12" s="190"/>
      <c r="D12" s="190"/>
      <c r="E12" s="190"/>
      <c r="F12" s="190"/>
      <c r="G12" s="190"/>
      <c r="H12" s="190"/>
      <c r="I12" s="190"/>
      <c r="J12" s="190"/>
      <c r="K12" s="190"/>
      <c r="L12" s="190"/>
      <c r="M12" s="190"/>
      <c r="N12" s="190"/>
      <c r="O12" s="190"/>
      <c r="P12" s="190"/>
      <c r="Q12" s="190"/>
      <c r="R12" s="190"/>
      <c r="S12" s="190"/>
      <c r="T12" s="190"/>
      <c r="U12" s="190"/>
      <c r="V12" s="190"/>
      <c r="W12" s="190"/>
      <c r="X12" s="190"/>
    </row>
    <row r="13" spans="1:24" x14ac:dyDescent="0.25">
      <c r="A13" s="12" t="s">
        <v>95</v>
      </c>
      <c r="B13" s="190">
        <v>10417882.58</v>
      </c>
      <c r="C13" s="190">
        <v>12258654.060000001</v>
      </c>
      <c r="D13" s="190">
        <v>16196347.09</v>
      </c>
      <c r="E13" s="190"/>
      <c r="F13" s="190"/>
      <c r="G13" s="190"/>
      <c r="H13" s="190"/>
      <c r="I13" s="190"/>
      <c r="J13" s="190"/>
      <c r="K13" s="190"/>
      <c r="L13" s="190"/>
      <c r="M13" s="190"/>
      <c r="N13" s="190"/>
      <c r="O13" s="190"/>
      <c r="P13" s="190"/>
      <c r="Q13" s="190"/>
      <c r="R13" s="190"/>
      <c r="S13" s="190"/>
      <c r="T13" s="190"/>
      <c r="U13" s="190"/>
      <c r="V13" s="190"/>
      <c r="W13" s="190"/>
      <c r="X13" s="190"/>
    </row>
    <row r="14" spans="1:24" x14ac:dyDescent="0.25">
      <c r="A14" s="12" t="s">
        <v>96</v>
      </c>
      <c r="B14" s="190"/>
      <c r="C14" s="190">
        <v>37160459.170000002</v>
      </c>
      <c r="D14" s="190"/>
      <c r="E14" s="190">
        <v>94692484.620000005</v>
      </c>
      <c r="F14" s="190"/>
      <c r="G14" s="190"/>
      <c r="H14" s="190"/>
      <c r="I14" s="190"/>
      <c r="J14" s="190"/>
      <c r="K14" s="190"/>
      <c r="L14" s="190"/>
      <c r="M14" s="190"/>
      <c r="N14" s="190"/>
      <c r="O14" s="190"/>
      <c r="P14" s="190"/>
      <c r="Q14" s="190"/>
      <c r="R14" s="190"/>
      <c r="S14" s="190"/>
      <c r="T14" s="190"/>
      <c r="U14" s="190"/>
      <c r="V14" s="190"/>
      <c r="W14" s="190"/>
      <c r="X14" s="190"/>
    </row>
    <row r="15" spans="1:24" x14ac:dyDescent="0.25">
      <c r="A15" s="12" t="s">
        <v>97</v>
      </c>
      <c r="B15" s="190">
        <v>29815330.710000001</v>
      </c>
      <c r="C15" s="190"/>
      <c r="D15" s="190">
        <v>52974541.590000004</v>
      </c>
      <c r="E15" s="190"/>
      <c r="F15" s="190"/>
      <c r="G15" s="190"/>
      <c r="H15" s="190"/>
      <c r="I15" s="190"/>
      <c r="J15" s="190"/>
      <c r="K15" s="190"/>
      <c r="L15" s="190"/>
      <c r="M15" s="190"/>
      <c r="N15" s="190"/>
      <c r="O15" s="190"/>
      <c r="P15" s="190"/>
      <c r="Q15" s="190"/>
      <c r="R15" s="190"/>
      <c r="S15" s="190"/>
      <c r="T15" s="190"/>
      <c r="U15" s="190"/>
      <c r="V15" s="190"/>
      <c r="W15" s="190"/>
      <c r="X15" s="190"/>
    </row>
    <row r="16" spans="1:24" ht="18" x14ac:dyDescent="0.4">
      <c r="A16" s="12" t="s">
        <v>62</v>
      </c>
      <c r="B16" s="261">
        <f>SUM(B13:B15)</f>
        <v>40233213.289999999</v>
      </c>
      <c r="C16" s="191">
        <f>SUM(C13:C15)</f>
        <v>49419113.230000004</v>
      </c>
      <c r="D16" s="191">
        <v>69170888.680000007</v>
      </c>
      <c r="E16" s="191">
        <f>E14</f>
        <v>94692484.620000005</v>
      </c>
      <c r="F16" s="190"/>
      <c r="G16" s="190"/>
      <c r="H16" s="190"/>
      <c r="I16" s="190"/>
      <c r="J16" s="190"/>
      <c r="K16" s="190"/>
      <c r="L16" s="190"/>
      <c r="M16" s="190"/>
      <c r="N16" s="190"/>
      <c r="O16" s="190"/>
      <c r="P16" s="190"/>
      <c r="Q16" s="190"/>
      <c r="R16" s="190"/>
      <c r="S16" s="190"/>
      <c r="T16" s="190"/>
      <c r="U16" s="190"/>
      <c r="V16" s="190"/>
      <c r="W16" s="190"/>
      <c r="X16" s="190"/>
    </row>
    <row r="17" spans="1:24" x14ac:dyDescent="0.25">
      <c r="A17" s="12"/>
      <c r="B17" s="190"/>
      <c r="C17" s="190"/>
      <c r="D17" s="190"/>
      <c r="E17" s="190"/>
      <c r="F17" s="190"/>
      <c r="G17" s="190"/>
      <c r="H17" s="190"/>
      <c r="I17" s="190"/>
      <c r="J17" s="190"/>
      <c r="K17" s="190"/>
      <c r="L17" s="190"/>
      <c r="M17" s="190"/>
      <c r="N17" s="190"/>
      <c r="O17" s="190"/>
      <c r="P17" s="190"/>
      <c r="Q17" s="190"/>
      <c r="R17" s="190"/>
      <c r="S17" s="190"/>
      <c r="T17" s="190"/>
      <c r="U17" s="190"/>
      <c r="V17" s="190"/>
      <c r="W17" s="190"/>
      <c r="X17" s="190"/>
    </row>
    <row r="18" spans="1:24" x14ac:dyDescent="0.25">
      <c r="A18" s="12" t="s">
        <v>98</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row>
    <row r="19" spans="1:24" x14ac:dyDescent="0.25">
      <c r="A19" s="12" t="s">
        <v>99</v>
      </c>
      <c r="B19" s="190">
        <v>7063998.8399999999</v>
      </c>
      <c r="C19" s="190">
        <v>6924048.3799999999</v>
      </c>
      <c r="D19" s="190"/>
      <c r="E19" s="190">
        <v>43157059.299999997</v>
      </c>
      <c r="F19" s="190"/>
      <c r="G19" s="190"/>
      <c r="H19" s="190"/>
      <c r="I19" s="190"/>
      <c r="J19" s="190"/>
      <c r="K19" s="190"/>
      <c r="L19" s="190"/>
      <c r="M19" s="190"/>
      <c r="N19" s="190"/>
      <c r="O19" s="190"/>
      <c r="P19" s="190"/>
      <c r="Q19" s="190"/>
      <c r="R19" s="190"/>
      <c r="S19" s="190"/>
      <c r="T19" s="190"/>
      <c r="U19" s="190"/>
      <c r="V19" s="190"/>
      <c r="W19" s="190"/>
      <c r="X19" s="190"/>
    </row>
    <row r="20" spans="1:24" x14ac:dyDescent="0.25">
      <c r="A20" s="12" t="s">
        <v>100</v>
      </c>
      <c r="B20" s="190">
        <v>34254552.780000001</v>
      </c>
      <c r="C20" s="190">
        <v>43332939.890000001</v>
      </c>
      <c r="D20" s="190"/>
      <c r="E20" s="190">
        <v>50726839.5</v>
      </c>
      <c r="F20" s="190"/>
      <c r="G20" s="190"/>
      <c r="H20" s="190"/>
      <c r="I20" s="190"/>
      <c r="J20" s="190"/>
      <c r="K20" s="190"/>
      <c r="L20" s="190"/>
      <c r="M20" s="190"/>
      <c r="N20" s="190"/>
      <c r="O20" s="190"/>
      <c r="P20" s="190"/>
      <c r="Q20" s="190"/>
      <c r="R20" s="190"/>
      <c r="S20" s="190"/>
      <c r="T20" s="190"/>
      <c r="U20" s="190"/>
      <c r="V20" s="190"/>
      <c r="W20" s="190"/>
      <c r="X20" s="190"/>
    </row>
    <row r="21" spans="1:24" x14ac:dyDescent="0.25">
      <c r="A21" s="12" t="s">
        <v>101</v>
      </c>
      <c r="B21" s="190">
        <v>291835.13</v>
      </c>
      <c r="C21" s="190">
        <v>254728.01</v>
      </c>
      <c r="D21" s="190"/>
      <c r="E21" s="190">
        <v>1698306.83</v>
      </c>
      <c r="F21" s="190"/>
      <c r="G21" s="190"/>
      <c r="H21" s="190"/>
      <c r="I21" s="190"/>
      <c r="J21" s="190"/>
      <c r="K21" s="190"/>
      <c r="L21" s="190"/>
      <c r="M21" s="190"/>
      <c r="N21" s="190"/>
      <c r="O21" s="190"/>
      <c r="P21" s="190"/>
      <c r="Q21" s="190"/>
      <c r="R21" s="190"/>
      <c r="S21" s="190"/>
      <c r="T21" s="190"/>
      <c r="U21" s="190"/>
      <c r="V21" s="190"/>
      <c r="W21" s="190"/>
      <c r="X21" s="190"/>
    </row>
    <row r="22" spans="1:24" x14ac:dyDescent="0.25">
      <c r="A22" s="12" t="s">
        <v>102</v>
      </c>
      <c r="B22" s="190">
        <v>8225.81</v>
      </c>
      <c r="C22" s="190">
        <v>6074.65</v>
      </c>
      <c r="D22" s="190"/>
      <c r="E22" s="190">
        <v>1887.58</v>
      </c>
      <c r="F22" s="190"/>
      <c r="G22" s="190"/>
      <c r="H22" s="190"/>
      <c r="I22" s="190"/>
      <c r="J22" s="190"/>
      <c r="K22" s="190"/>
      <c r="L22" s="190"/>
      <c r="M22" s="190"/>
      <c r="N22" s="190"/>
      <c r="O22" s="190"/>
      <c r="P22" s="190"/>
      <c r="Q22" s="190"/>
      <c r="R22" s="190"/>
      <c r="S22" s="190"/>
      <c r="T22" s="190"/>
      <c r="U22" s="190"/>
      <c r="V22" s="190"/>
      <c r="W22" s="190"/>
      <c r="X22" s="190"/>
    </row>
    <row r="23" spans="1:24" x14ac:dyDescent="0.25">
      <c r="A23" s="12" t="s">
        <v>103</v>
      </c>
      <c r="B23" s="190"/>
      <c r="C23" s="190">
        <v>537.85</v>
      </c>
      <c r="D23" s="190"/>
      <c r="E23" s="190">
        <v>341.16</v>
      </c>
      <c r="F23" s="190"/>
      <c r="G23" s="190"/>
      <c r="H23" s="190"/>
      <c r="I23" s="190"/>
      <c r="J23" s="190"/>
      <c r="K23" s="190"/>
      <c r="L23" s="190"/>
      <c r="M23" s="190"/>
      <c r="N23" s="190"/>
      <c r="O23" s="190"/>
      <c r="P23" s="190"/>
      <c r="Q23" s="190"/>
      <c r="R23" s="190"/>
      <c r="S23" s="190"/>
      <c r="T23" s="190"/>
      <c r="U23" s="190"/>
      <c r="V23" s="190"/>
      <c r="W23" s="190"/>
      <c r="X23" s="190"/>
    </row>
    <row r="24" spans="1:24" x14ac:dyDescent="0.25">
      <c r="A24" s="12" t="s">
        <v>329</v>
      </c>
      <c r="B24" s="190"/>
      <c r="C24" s="190"/>
      <c r="D24" s="190"/>
      <c r="E24" s="190">
        <v>1199391.6499999999</v>
      </c>
      <c r="F24" s="190"/>
      <c r="G24" s="190"/>
      <c r="H24" s="190"/>
      <c r="I24" s="190"/>
      <c r="J24" s="190"/>
      <c r="K24" s="190"/>
      <c r="L24" s="190"/>
      <c r="M24" s="190"/>
      <c r="N24" s="190"/>
      <c r="O24" s="190"/>
      <c r="P24" s="190"/>
      <c r="Q24" s="190"/>
      <c r="R24" s="190"/>
      <c r="S24" s="190"/>
      <c r="T24" s="190"/>
      <c r="U24" s="190"/>
      <c r="V24" s="190"/>
      <c r="W24" s="190"/>
      <c r="X24" s="190"/>
    </row>
    <row r="25" spans="1:24" x14ac:dyDescent="0.25">
      <c r="A25" s="12" t="s">
        <v>62</v>
      </c>
      <c r="B25" s="191">
        <f>SUM(B19:B22)</f>
        <v>41618612.56000001</v>
      </c>
      <c r="C25" s="191">
        <f>SUM(C19:C23)</f>
        <v>50518328.780000001</v>
      </c>
      <c r="D25" s="190">
        <v>72927274.620000005</v>
      </c>
      <c r="E25" s="191">
        <f>SUM(E19:E24)</f>
        <v>96783826.019999996</v>
      </c>
      <c r="F25" s="190"/>
      <c r="G25" s="190"/>
      <c r="H25" s="190"/>
      <c r="I25" s="190"/>
      <c r="J25" s="190"/>
      <c r="K25" s="190"/>
      <c r="L25" s="190"/>
      <c r="M25" s="190"/>
      <c r="N25" s="190"/>
      <c r="O25" s="190"/>
      <c r="P25" s="190"/>
      <c r="Q25" s="190"/>
      <c r="R25" s="190"/>
      <c r="S25" s="190"/>
      <c r="T25" s="190"/>
      <c r="U25" s="190"/>
      <c r="V25" s="190"/>
      <c r="W25" s="190"/>
      <c r="X25" s="190"/>
    </row>
    <row r="26" spans="1:24" x14ac:dyDescent="0.25">
      <c r="A26" s="12"/>
      <c r="B26" s="191"/>
      <c r="C26" s="190"/>
      <c r="D26" s="190"/>
      <c r="E26" s="190"/>
      <c r="F26" s="190"/>
      <c r="G26" s="190"/>
      <c r="H26" s="190"/>
      <c r="I26" s="190"/>
      <c r="J26" s="190"/>
      <c r="K26" s="190"/>
      <c r="L26" s="190"/>
      <c r="M26" s="190"/>
      <c r="N26" s="190"/>
      <c r="O26" s="190"/>
      <c r="P26" s="190"/>
      <c r="Q26" s="190"/>
      <c r="R26" s="190"/>
      <c r="S26" s="190"/>
      <c r="T26" s="190"/>
      <c r="U26" s="190"/>
      <c r="V26" s="190"/>
      <c r="W26" s="190"/>
      <c r="X26" s="190"/>
    </row>
    <row r="27" spans="1:24" x14ac:dyDescent="0.25">
      <c r="A27" s="12" t="s">
        <v>104</v>
      </c>
      <c r="B27" s="190">
        <f>B16</f>
        <v>40233213.289999999</v>
      </c>
      <c r="C27" s="190">
        <f>C16</f>
        <v>49419113.230000004</v>
      </c>
      <c r="D27" s="190">
        <v>69170888.680000007</v>
      </c>
      <c r="E27" s="190">
        <v>94457899.799999997</v>
      </c>
      <c r="F27" s="190"/>
      <c r="G27" s="190"/>
      <c r="H27" s="190"/>
      <c r="I27" s="190"/>
      <c r="J27" s="190"/>
      <c r="K27" s="190"/>
      <c r="L27" s="190"/>
      <c r="M27" s="190"/>
      <c r="N27" s="190"/>
      <c r="O27" s="190"/>
      <c r="P27" s="190"/>
      <c r="Q27" s="190"/>
      <c r="R27" s="190"/>
      <c r="S27" s="190"/>
      <c r="T27" s="190"/>
      <c r="U27" s="190"/>
      <c r="V27" s="190"/>
      <c r="W27" s="190"/>
      <c r="X27" s="190"/>
    </row>
    <row r="28" spans="1:24" x14ac:dyDescent="0.25">
      <c r="A28" s="12" t="s">
        <v>330</v>
      </c>
      <c r="B28" s="190"/>
      <c r="C28" s="190"/>
      <c r="D28" s="190"/>
      <c r="E28" s="190">
        <v>234584.82</v>
      </c>
      <c r="F28" s="190"/>
      <c r="G28" s="190"/>
      <c r="H28" s="190"/>
      <c r="I28" s="190"/>
      <c r="J28" s="190"/>
      <c r="K28" s="190"/>
      <c r="L28" s="190"/>
      <c r="M28" s="190"/>
      <c r="N28" s="190"/>
      <c r="O28" s="190"/>
      <c r="P28" s="190"/>
      <c r="Q28" s="190"/>
      <c r="R28" s="190"/>
      <c r="S28" s="190"/>
      <c r="T28" s="190"/>
      <c r="U28" s="190"/>
      <c r="V28" s="190"/>
      <c r="W28" s="190"/>
      <c r="X28" s="190"/>
    </row>
    <row r="29" spans="1:24" x14ac:dyDescent="0.25">
      <c r="A29" s="12" t="s">
        <v>62</v>
      </c>
      <c r="B29" s="191">
        <f>40233213.29</f>
        <v>40233213.289999999</v>
      </c>
      <c r="C29" s="191">
        <f>49419113.23</f>
        <v>49419113.229999997</v>
      </c>
      <c r="D29" s="191">
        <f>D27</f>
        <v>69170888.680000007</v>
      </c>
      <c r="E29" s="191">
        <f>E27+E28</f>
        <v>94692484.61999999</v>
      </c>
      <c r="F29" s="190"/>
      <c r="G29" s="190"/>
      <c r="H29" s="190"/>
      <c r="I29" s="190"/>
      <c r="J29" s="190"/>
      <c r="K29" s="190"/>
      <c r="L29" s="190"/>
      <c r="M29" s="190"/>
      <c r="N29" s="190"/>
      <c r="O29" s="190"/>
      <c r="P29" s="190"/>
      <c r="Q29" s="190"/>
      <c r="R29" s="190"/>
      <c r="S29" s="190"/>
      <c r="T29" s="190"/>
      <c r="U29" s="190"/>
      <c r="V29" s="190"/>
      <c r="W29" s="190"/>
      <c r="X29" s="190"/>
    </row>
    <row r="30" spans="1:24" x14ac:dyDescent="0.25">
      <c r="A30" s="12"/>
      <c r="B30" s="190"/>
      <c r="C30" s="190"/>
      <c r="D30" s="190"/>
      <c r="E30" s="190"/>
      <c r="F30" s="190"/>
      <c r="G30" s="190"/>
      <c r="H30" s="190"/>
      <c r="I30" s="190"/>
      <c r="J30" s="190"/>
      <c r="K30" s="190"/>
      <c r="L30" s="190"/>
      <c r="M30" s="190"/>
      <c r="N30" s="190"/>
      <c r="O30" s="190"/>
      <c r="P30" s="190"/>
      <c r="Q30" s="190"/>
      <c r="R30" s="190"/>
      <c r="S30" s="190"/>
      <c r="T30" s="190"/>
      <c r="U30" s="190"/>
      <c r="V30" s="190"/>
      <c r="W30" s="190"/>
      <c r="X30" s="190"/>
    </row>
    <row r="31" spans="1:24" x14ac:dyDescent="0.25">
      <c r="A31" s="12"/>
      <c r="B31" s="190"/>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1:24" x14ac:dyDescent="0.25">
      <c r="A32" s="12"/>
      <c r="B32" s="190" t="s">
        <v>105</v>
      </c>
      <c r="C32" s="190" t="s">
        <v>105</v>
      </c>
      <c r="D32" s="190"/>
      <c r="E32" s="190"/>
      <c r="F32" s="190"/>
      <c r="G32" s="190"/>
      <c r="H32" s="190"/>
      <c r="I32" s="190"/>
      <c r="J32" s="190"/>
      <c r="K32" s="190"/>
      <c r="L32" s="190"/>
      <c r="M32" s="190"/>
      <c r="N32" s="190"/>
      <c r="O32" s="190"/>
      <c r="P32" s="190"/>
      <c r="Q32" s="190"/>
      <c r="R32" s="190"/>
      <c r="S32" s="190"/>
      <c r="T32" s="190"/>
      <c r="U32" s="190"/>
      <c r="V32" s="190"/>
      <c r="W32" s="190"/>
      <c r="X32" s="190"/>
    </row>
    <row r="33" spans="1:24" x14ac:dyDescent="0.25">
      <c r="A33" s="12"/>
      <c r="B33" s="190"/>
      <c r="C33" s="190"/>
      <c r="D33" s="190"/>
      <c r="E33" s="190"/>
      <c r="F33" s="190"/>
      <c r="G33" s="190"/>
      <c r="H33" s="190"/>
      <c r="I33" s="190"/>
      <c r="J33" s="190"/>
      <c r="K33" s="190"/>
      <c r="L33" s="190"/>
      <c r="M33" s="190"/>
      <c r="N33" s="190"/>
      <c r="O33" s="190"/>
      <c r="P33" s="190"/>
      <c r="Q33" s="190"/>
      <c r="R33" s="190"/>
      <c r="S33" s="190"/>
      <c r="T33" s="190"/>
      <c r="U33" s="190"/>
      <c r="V33" s="190"/>
      <c r="W33" s="190"/>
      <c r="X33" s="190"/>
    </row>
    <row r="34" spans="1:24" x14ac:dyDescent="0.25">
      <c r="A34" s="12"/>
      <c r="B34" s="190"/>
      <c r="C34" s="190"/>
      <c r="D34" s="190"/>
      <c r="E34" s="190"/>
      <c r="F34" s="190"/>
      <c r="G34" s="190"/>
      <c r="H34" s="190"/>
      <c r="I34" s="190"/>
      <c r="J34" s="190"/>
      <c r="K34" s="190"/>
      <c r="L34" s="190"/>
      <c r="M34" s="190"/>
      <c r="N34" s="190"/>
      <c r="O34" s="190"/>
      <c r="P34" s="190"/>
      <c r="Q34" s="190"/>
      <c r="R34" s="190"/>
      <c r="S34" s="190"/>
      <c r="T34" s="190"/>
      <c r="U34" s="190"/>
      <c r="V34" s="190"/>
      <c r="W34" s="190"/>
      <c r="X34" s="190"/>
    </row>
    <row r="35" spans="1:24" x14ac:dyDescent="0.25">
      <c r="A35" s="12"/>
      <c r="B35" s="190"/>
      <c r="C35" s="190"/>
      <c r="D35" s="190"/>
      <c r="E35" s="190"/>
      <c r="F35" s="190"/>
      <c r="G35" s="190"/>
      <c r="H35" s="190"/>
      <c r="I35" s="190"/>
      <c r="J35" s="190"/>
      <c r="K35" s="190"/>
      <c r="L35" s="190"/>
      <c r="M35" s="190"/>
      <c r="N35" s="190"/>
      <c r="O35" s="190"/>
      <c r="P35" s="190"/>
      <c r="Q35" s="190"/>
      <c r="R35" s="190"/>
      <c r="S35" s="190"/>
      <c r="T35" s="190"/>
      <c r="U35" s="190"/>
      <c r="V35" s="190"/>
      <c r="W35" s="190"/>
      <c r="X35" s="190"/>
    </row>
    <row r="36" spans="1:24" x14ac:dyDescent="0.25">
      <c r="A36" s="12"/>
      <c r="B36" s="190"/>
      <c r="C36" s="190"/>
      <c r="D36" s="190"/>
      <c r="E36" s="190"/>
      <c r="F36" s="190"/>
      <c r="G36" s="190"/>
      <c r="H36" s="190"/>
      <c r="I36" s="190"/>
      <c r="J36" s="190"/>
      <c r="K36" s="190"/>
      <c r="L36" s="190"/>
      <c r="M36" s="190"/>
      <c r="N36" s="190"/>
      <c r="O36" s="190"/>
      <c r="P36" s="190"/>
      <c r="Q36" s="190"/>
      <c r="R36" s="190"/>
      <c r="S36" s="190"/>
      <c r="T36" s="190"/>
      <c r="U36" s="190"/>
      <c r="V36" s="190"/>
      <c r="W36" s="190"/>
      <c r="X36" s="190"/>
    </row>
    <row r="37" spans="1:24" x14ac:dyDescent="0.25">
      <c r="A37" s="12"/>
      <c r="B37" s="190"/>
      <c r="C37" s="190"/>
      <c r="D37" s="190"/>
      <c r="E37" s="190"/>
      <c r="F37" s="190"/>
      <c r="G37" s="190"/>
      <c r="H37" s="190"/>
      <c r="I37" s="190"/>
      <c r="J37" s="190"/>
      <c r="K37" s="190"/>
      <c r="L37" s="190"/>
      <c r="M37" s="190"/>
      <c r="N37" s="190"/>
      <c r="O37" s="190"/>
      <c r="P37" s="190"/>
      <c r="Q37" s="190"/>
      <c r="R37" s="190"/>
      <c r="S37" s="190"/>
      <c r="T37" s="190"/>
      <c r="U37" s="190"/>
      <c r="V37" s="190"/>
      <c r="W37" s="190"/>
      <c r="X37" s="190"/>
    </row>
    <row r="38" spans="1:24" x14ac:dyDescent="0.25">
      <c r="A38" s="12"/>
      <c r="B38" s="190"/>
      <c r="C38" s="190"/>
      <c r="D38" s="190"/>
      <c r="E38" s="190"/>
      <c r="F38" s="190"/>
      <c r="G38" s="190"/>
      <c r="H38" s="190"/>
      <c r="I38" s="190"/>
      <c r="J38" s="190"/>
      <c r="K38" s="190"/>
      <c r="L38" s="190"/>
      <c r="M38" s="190"/>
      <c r="N38" s="190"/>
      <c r="O38" s="190"/>
      <c r="P38" s="190"/>
      <c r="Q38" s="190"/>
      <c r="R38" s="190"/>
      <c r="S38" s="190"/>
      <c r="T38" s="190"/>
      <c r="U38" s="190"/>
      <c r="V38" s="190"/>
      <c r="W38" s="190"/>
      <c r="X38" s="190"/>
    </row>
    <row r="39" spans="1:24" x14ac:dyDescent="0.25">
      <c r="A39" s="12"/>
      <c r="B39" s="190"/>
      <c r="C39" s="190"/>
      <c r="D39" s="190"/>
      <c r="E39" s="190"/>
      <c r="F39" s="190"/>
      <c r="G39" s="190"/>
      <c r="H39" s="190"/>
      <c r="I39" s="190"/>
      <c r="J39" s="190"/>
      <c r="K39" s="190"/>
      <c r="L39" s="190"/>
      <c r="M39" s="190"/>
      <c r="N39" s="190"/>
      <c r="O39" s="190"/>
      <c r="P39" s="190"/>
      <c r="Q39" s="190"/>
      <c r="R39" s="190"/>
      <c r="S39" s="190"/>
      <c r="T39" s="190"/>
      <c r="U39" s="190"/>
      <c r="V39" s="190"/>
      <c r="W39" s="190"/>
      <c r="X39" s="190"/>
    </row>
    <row r="40" spans="1:24" x14ac:dyDescent="0.25">
      <c r="A40" s="12"/>
      <c r="B40" s="190"/>
      <c r="C40" s="190"/>
      <c r="D40" s="190"/>
      <c r="E40" s="190"/>
      <c r="F40" s="190"/>
      <c r="G40" s="190"/>
      <c r="H40" s="190"/>
      <c r="I40" s="190"/>
      <c r="J40" s="190"/>
      <c r="K40" s="190"/>
      <c r="L40" s="190"/>
      <c r="M40" s="190"/>
      <c r="N40" s="190"/>
      <c r="O40" s="190"/>
      <c r="P40" s="190"/>
      <c r="Q40" s="190"/>
      <c r="R40" s="190"/>
      <c r="S40" s="190"/>
      <c r="T40" s="190"/>
      <c r="U40" s="190"/>
      <c r="V40" s="190"/>
      <c r="W40" s="190"/>
      <c r="X40" s="190"/>
    </row>
    <row r="41" spans="1:24" x14ac:dyDescent="0.25">
      <c r="A41" s="12"/>
      <c r="B41" s="190"/>
      <c r="C41" s="190"/>
      <c r="D41" s="190"/>
      <c r="E41" s="190"/>
      <c r="F41" s="190"/>
      <c r="G41" s="190"/>
      <c r="H41" s="190"/>
      <c r="I41" s="190"/>
      <c r="J41" s="190"/>
      <c r="K41" s="190"/>
      <c r="L41" s="190"/>
      <c r="M41" s="190"/>
      <c r="N41" s="190"/>
      <c r="O41" s="190"/>
      <c r="P41" s="190"/>
      <c r="Q41" s="190"/>
      <c r="R41" s="190"/>
      <c r="S41" s="190"/>
      <c r="T41" s="190"/>
      <c r="U41" s="190"/>
      <c r="V41" s="190"/>
      <c r="W41" s="190"/>
      <c r="X41" s="190"/>
    </row>
    <row r="42" spans="1:24" x14ac:dyDescent="0.25">
      <c r="A42" s="12"/>
      <c r="B42" s="190"/>
      <c r="C42" s="190"/>
      <c r="D42" s="190"/>
      <c r="E42" s="190"/>
      <c r="F42" s="190"/>
      <c r="G42" s="190"/>
      <c r="H42" s="190"/>
      <c r="I42" s="190"/>
      <c r="J42" s="190"/>
      <c r="K42" s="190"/>
      <c r="L42" s="190"/>
      <c r="M42" s="190"/>
      <c r="N42" s="190"/>
      <c r="O42" s="190"/>
      <c r="P42" s="190"/>
      <c r="Q42" s="190"/>
      <c r="R42" s="190"/>
      <c r="S42" s="190"/>
      <c r="T42" s="190"/>
      <c r="U42" s="190"/>
      <c r="V42" s="190"/>
      <c r="W42" s="190"/>
      <c r="X42" s="190"/>
    </row>
    <row r="43" spans="1:24" x14ac:dyDescent="0.25">
      <c r="A43" s="12"/>
      <c r="B43" s="190"/>
      <c r="C43" s="190"/>
      <c r="D43" s="190"/>
      <c r="E43" s="190"/>
      <c r="F43" s="190"/>
      <c r="G43" s="190"/>
      <c r="H43" s="190"/>
      <c r="I43" s="190"/>
      <c r="J43" s="190"/>
      <c r="K43" s="190"/>
      <c r="L43" s="190"/>
      <c r="M43" s="190"/>
      <c r="N43" s="190"/>
      <c r="O43" s="190"/>
      <c r="P43" s="190"/>
      <c r="Q43" s="190"/>
      <c r="R43" s="190"/>
      <c r="S43" s="190"/>
      <c r="T43" s="190"/>
      <c r="U43" s="190"/>
      <c r="V43" s="190"/>
      <c r="W43" s="190"/>
      <c r="X43" s="190"/>
    </row>
    <row r="44" spans="1:24" x14ac:dyDescent="0.25">
      <c r="A44" s="12"/>
      <c r="B44" s="190"/>
      <c r="C44" s="190"/>
      <c r="D44" s="190"/>
      <c r="E44" s="190"/>
      <c r="F44" s="190"/>
      <c r="G44" s="190"/>
      <c r="H44" s="190"/>
      <c r="I44" s="190"/>
      <c r="J44" s="190"/>
      <c r="K44" s="190"/>
      <c r="L44" s="190"/>
      <c r="M44" s="190"/>
      <c r="N44" s="190"/>
      <c r="O44" s="190"/>
      <c r="P44" s="190"/>
      <c r="Q44" s="190"/>
      <c r="R44" s="190"/>
      <c r="S44" s="190"/>
      <c r="T44" s="190"/>
      <c r="U44" s="190"/>
      <c r="V44" s="190"/>
      <c r="W44" s="190"/>
      <c r="X44" s="190"/>
    </row>
    <row r="45" spans="1:24" x14ac:dyDescent="0.25">
      <c r="A45" s="12"/>
      <c r="B45" s="190"/>
      <c r="C45" s="190"/>
      <c r="D45" s="190"/>
      <c r="E45" s="190"/>
      <c r="F45" s="190"/>
      <c r="G45" s="190"/>
      <c r="H45" s="190"/>
      <c r="I45" s="190"/>
      <c r="J45" s="190"/>
      <c r="K45" s="190"/>
      <c r="L45" s="190"/>
      <c r="M45" s="190"/>
      <c r="N45" s="190"/>
      <c r="O45" s="190"/>
      <c r="P45" s="190"/>
      <c r="Q45" s="190"/>
      <c r="R45" s="190"/>
      <c r="S45" s="190"/>
      <c r="T45" s="190"/>
      <c r="U45" s="190"/>
      <c r="V45" s="190"/>
      <c r="W45" s="190"/>
      <c r="X45" s="190"/>
    </row>
    <row r="46" spans="1:24" x14ac:dyDescent="0.25">
      <c r="A46" s="12"/>
      <c r="B46" s="190"/>
      <c r="C46" s="190"/>
      <c r="D46" s="190"/>
      <c r="E46" s="190"/>
      <c r="F46" s="190"/>
      <c r="G46" s="190"/>
      <c r="H46" s="190"/>
      <c r="I46" s="190"/>
      <c r="J46" s="190"/>
      <c r="K46" s="190"/>
      <c r="L46" s="190"/>
      <c r="M46" s="190"/>
      <c r="N46" s="190"/>
      <c r="O46" s="190"/>
      <c r="P46" s="190"/>
      <c r="Q46" s="190"/>
      <c r="R46" s="190"/>
      <c r="S46" s="190"/>
      <c r="T46" s="190"/>
      <c r="U46" s="190"/>
      <c r="V46" s="190"/>
      <c r="W46" s="190"/>
      <c r="X46" s="190"/>
    </row>
    <row r="47" spans="1:24" x14ac:dyDescent="0.25">
      <c r="A47" s="12"/>
      <c r="B47" s="190"/>
      <c r="C47" s="190"/>
      <c r="D47" s="190"/>
      <c r="E47" s="190"/>
      <c r="F47" s="190"/>
      <c r="G47" s="190"/>
      <c r="H47" s="190"/>
      <c r="I47" s="190"/>
      <c r="J47" s="190"/>
      <c r="K47" s="190"/>
      <c r="L47" s="190"/>
      <c r="M47" s="190"/>
      <c r="N47" s="190"/>
      <c r="O47" s="190"/>
      <c r="P47" s="190"/>
      <c r="Q47" s="190"/>
      <c r="R47" s="190"/>
      <c r="S47" s="190"/>
      <c r="T47" s="190"/>
      <c r="U47" s="190"/>
      <c r="V47" s="190"/>
      <c r="W47" s="190"/>
      <c r="X47" s="190"/>
    </row>
    <row r="48" spans="1:24" x14ac:dyDescent="0.25">
      <c r="A48" s="12"/>
      <c r="B48" s="190"/>
      <c r="C48" s="190"/>
      <c r="D48" s="190"/>
      <c r="E48" s="190"/>
      <c r="F48" s="190"/>
      <c r="G48" s="190"/>
      <c r="H48" s="190"/>
      <c r="I48" s="190"/>
      <c r="J48" s="190"/>
      <c r="K48" s="190"/>
      <c r="L48" s="190"/>
      <c r="M48" s="190"/>
      <c r="N48" s="190"/>
      <c r="O48" s="190"/>
      <c r="P48" s="190"/>
      <c r="Q48" s="190"/>
      <c r="R48" s="190"/>
      <c r="S48" s="190"/>
      <c r="T48" s="190"/>
      <c r="U48" s="190"/>
      <c r="V48" s="190"/>
      <c r="W48" s="190"/>
      <c r="X48" s="190"/>
    </row>
    <row r="49" spans="1:24" x14ac:dyDescent="0.25">
      <c r="A49" s="12"/>
      <c r="B49" s="190"/>
      <c r="C49" s="190"/>
      <c r="D49" s="190"/>
      <c r="E49" s="190"/>
      <c r="F49" s="190"/>
      <c r="G49" s="190"/>
      <c r="H49" s="190"/>
      <c r="I49" s="190"/>
      <c r="J49" s="190"/>
      <c r="K49" s="190"/>
      <c r="L49" s="190"/>
      <c r="M49" s="190"/>
      <c r="N49" s="190"/>
      <c r="O49" s="190"/>
      <c r="P49" s="190"/>
      <c r="Q49" s="190"/>
      <c r="R49" s="190"/>
      <c r="S49" s="190"/>
      <c r="T49" s="190"/>
      <c r="U49" s="190"/>
      <c r="V49" s="190"/>
      <c r="W49" s="190"/>
      <c r="X49" s="190"/>
    </row>
    <row r="50" spans="1:24" x14ac:dyDescent="0.25">
      <c r="A50" s="12"/>
      <c r="B50" s="190"/>
      <c r="C50" s="190"/>
      <c r="D50" s="190"/>
      <c r="E50" s="190"/>
      <c r="F50" s="190"/>
      <c r="G50" s="190"/>
      <c r="H50" s="190"/>
      <c r="I50" s="190"/>
      <c r="J50" s="190"/>
      <c r="K50" s="190"/>
      <c r="L50" s="190"/>
      <c r="M50" s="190"/>
      <c r="N50" s="190"/>
      <c r="O50" s="190"/>
      <c r="P50" s="190"/>
      <c r="Q50" s="190"/>
      <c r="R50" s="190"/>
      <c r="S50" s="190"/>
      <c r="T50" s="190"/>
      <c r="U50" s="190"/>
      <c r="V50" s="190"/>
      <c r="W50" s="190"/>
      <c r="X50" s="190"/>
    </row>
    <row r="51" spans="1:24" x14ac:dyDescent="0.25">
      <c r="A51" s="12"/>
      <c r="B51" s="190"/>
      <c r="C51" s="190"/>
      <c r="D51" s="190"/>
      <c r="E51" s="190"/>
      <c r="F51" s="190"/>
      <c r="G51" s="190"/>
      <c r="H51" s="190"/>
      <c r="I51" s="190"/>
      <c r="J51" s="190"/>
      <c r="K51" s="190"/>
      <c r="L51" s="190"/>
      <c r="M51" s="190"/>
      <c r="N51" s="190"/>
      <c r="O51" s="190"/>
      <c r="P51" s="190"/>
      <c r="Q51" s="190"/>
      <c r="R51" s="190"/>
      <c r="S51" s="190"/>
      <c r="T51" s="190"/>
      <c r="U51" s="190"/>
      <c r="V51" s="190"/>
      <c r="W51" s="190"/>
      <c r="X51" s="190"/>
    </row>
    <row r="52" spans="1:24" x14ac:dyDescent="0.25">
      <c r="A52" s="12"/>
      <c r="B52" s="190"/>
      <c r="C52" s="190"/>
      <c r="D52" s="190"/>
      <c r="E52" s="190"/>
      <c r="F52" s="190"/>
      <c r="G52" s="190"/>
      <c r="H52" s="190"/>
      <c r="I52" s="190"/>
      <c r="J52" s="190"/>
      <c r="K52" s="190"/>
      <c r="L52" s="190"/>
      <c r="M52" s="190"/>
      <c r="N52" s="190"/>
      <c r="O52" s="190"/>
      <c r="P52" s="190"/>
      <c r="Q52" s="190"/>
      <c r="R52" s="190"/>
      <c r="S52" s="190"/>
      <c r="T52" s="190"/>
      <c r="U52" s="190"/>
      <c r="V52" s="190"/>
      <c r="W52" s="190"/>
      <c r="X52" s="190"/>
    </row>
    <row r="53" spans="1:24" x14ac:dyDescent="0.25">
      <c r="A53" s="12"/>
      <c r="B53" s="190"/>
      <c r="C53" s="190"/>
      <c r="D53" s="190"/>
      <c r="E53" s="190"/>
      <c r="F53" s="190"/>
      <c r="G53" s="190"/>
      <c r="H53" s="190"/>
      <c r="I53" s="190"/>
      <c r="J53" s="190"/>
      <c r="K53" s="190"/>
      <c r="L53" s="190"/>
      <c r="M53" s="190"/>
      <c r="N53" s="190"/>
      <c r="O53" s="190"/>
      <c r="P53" s="190"/>
      <c r="Q53" s="190"/>
      <c r="R53" s="190"/>
      <c r="S53" s="190"/>
      <c r="T53" s="190"/>
      <c r="U53" s="190"/>
      <c r="V53" s="190"/>
      <c r="W53" s="190"/>
      <c r="X53" s="190"/>
    </row>
    <row r="54" spans="1:24" x14ac:dyDescent="0.25">
      <c r="A54" s="12"/>
      <c r="B54" s="190"/>
      <c r="C54" s="190"/>
      <c r="D54" s="190"/>
      <c r="E54" s="190"/>
      <c r="F54" s="190"/>
      <c r="G54" s="190"/>
      <c r="H54" s="190"/>
      <c r="I54" s="190"/>
      <c r="J54" s="190"/>
      <c r="K54" s="190"/>
      <c r="L54" s="190"/>
      <c r="M54" s="190"/>
      <c r="N54" s="190"/>
      <c r="O54" s="190"/>
      <c r="P54" s="190"/>
      <c r="Q54" s="190"/>
      <c r="R54" s="190"/>
      <c r="S54" s="190"/>
      <c r="T54" s="190"/>
      <c r="U54" s="190"/>
      <c r="V54" s="190"/>
      <c r="W54" s="190"/>
      <c r="X54" s="190"/>
    </row>
    <row r="55" spans="1:24" x14ac:dyDescent="0.25">
      <c r="A55" s="12"/>
      <c r="B55" s="190"/>
      <c r="C55" s="190"/>
      <c r="D55" s="190"/>
      <c r="E55" s="190"/>
      <c r="F55" s="190"/>
      <c r="G55" s="190"/>
      <c r="H55" s="190"/>
      <c r="I55" s="190"/>
      <c r="J55" s="190"/>
      <c r="K55" s="190"/>
      <c r="L55" s="190"/>
      <c r="M55" s="190"/>
      <c r="N55" s="190"/>
      <c r="O55" s="190"/>
      <c r="P55" s="190"/>
      <c r="Q55" s="190"/>
      <c r="R55" s="190"/>
      <c r="S55" s="190"/>
      <c r="T55" s="190"/>
      <c r="U55" s="190"/>
      <c r="V55" s="190"/>
      <c r="W55" s="190"/>
      <c r="X55" s="190"/>
    </row>
    <row r="56" spans="1:24" x14ac:dyDescent="0.25">
      <c r="A56" s="12"/>
      <c r="B56" s="190"/>
      <c r="C56" s="190"/>
      <c r="D56" s="190"/>
      <c r="E56" s="190"/>
      <c r="F56" s="190"/>
      <c r="G56" s="190"/>
      <c r="H56" s="190"/>
      <c r="I56" s="190"/>
      <c r="J56" s="190"/>
      <c r="K56" s="190"/>
      <c r="L56" s="190"/>
      <c r="M56" s="190"/>
      <c r="N56" s="190"/>
      <c r="O56" s="190"/>
      <c r="P56" s="190"/>
      <c r="Q56" s="190"/>
      <c r="R56" s="190"/>
      <c r="S56" s="190"/>
      <c r="T56" s="190"/>
      <c r="U56" s="190"/>
      <c r="V56" s="190"/>
      <c r="W56" s="190"/>
      <c r="X56" s="190"/>
    </row>
    <row r="57" spans="1:24" x14ac:dyDescent="0.25">
      <c r="A57" s="12"/>
      <c r="B57" s="190"/>
      <c r="C57" s="190"/>
      <c r="D57" s="190"/>
      <c r="E57" s="190"/>
      <c r="F57" s="190"/>
      <c r="G57" s="190"/>
      <c r="H57" s="190"/>
      <c r="I57" s="190"/>
      <c r="J57" s="190"/>
      <c r="K57" s="190"/>
      <c r="L57" s="190"/>
      <c r="M57" s="190"/>
      <c r="N57" s="190"/>
      <c r="O57" s="190"/>
      <c r="P57" s="190"/>
      <c r="Q57" s="190"/>
      <c r="R57" s="190"/>
      <c r="S57" s="190"/>
      <c r="T57" s="190"/>
      <c r="U57" s="190"/>
      <c r="V57" s="190"/>
      <c r="W57" s="190"/>
      <c r="X57" s="190"/>
    </row>
    <row r="58" spans="1:24" x14ac:dyDescent="0.25">
      <c r="A58" s="12"/>
      <c r="B58" s="190"/>
      <c r="C58" s="190"/>
      <c r="D58" s="190"/>
      <c r="E58" s="190"/>
      <c r="F58" s="190"/>
      <c r="G58" s="190"/>
      <c r="H58" s="190"/>
      <c r="I58" s="190"/>
      <c r="J58" s="190"/>
      <c r="K58" s="190"/>
      <c r="L58" s="190"/>
      <c r="M58" s="190"/>
      <c r="N58" s="190"/>
      <c r="O58" s="190"/>
      <c r="P58" s="190"/>
      <c r="Q58" s="190"/>
      <c r="R58" s="190"/>
      <c r="S58" s="190"/>
      <c r="T58" s="190"/>
      <c r="U58" s="190"/>
      <c r="V58" s="190"/>
      <c r="W58" s="190"/>
      <c r="X58" s="190"/>
    </row>
    <row r="59" spans="1:24" x14ac:dyDescent="0.25">
      <c r="A59" s="12"/>
      <c r="B59" s="190"/>
      <c r="C59" s="190"/>
      <c r="D59" s="190"/>
      <c r="E59" s="190"/>
      <c r="F59" s="190"/>
      <c r="G59" s="190"/>
      <c r="H59" s="190"/>
      <c r="I59" s="190"/>
      <c r="J59" s="190"/>
      <c r="K59" s="190"/>
      <c r="L59" s="190"/>
      <c r="M59" s="190"/>
      <c r="N59" s="190"/>
      <c r="O59" s="190"/>
      <c r="P59" s="190"/>
      <c r="Q59" s="190"/>
      <c r="R59" s="190"/>
      <c r="S59" s="190"/>
      <c r="T59" s="190"/>
      <c r="U59" s="190"/>
      <c r="V59" s="190"/>
      <c r="W59" s="190"/>
      <c r="X59" s="190"/>
    </row>
    <row r="60" spans="1:24" x14ac:dyDescent="0.25">
      <c r="A60" s="12"/>
      <c r="B60" s="190"/>
      <c r="C60" s="190"/>
      <c r="D60" s="190"/>
      <c r="E60" s="190"/>
      <c r="F60" s="190"/>
      <c r="G60" s="190"/>
      <c r="H60" s="190"/>
      <c r="I60" s="190"/>
      <c r="J60" s="190"/>
      <c r="K60" s="190"/>
      <c r="L60" s="190"/>
      <c r="M60" s="190"/>
      <c r="N60" s="190"/>
      <c r="O60" s="190"/>
      <c r="P60" s="190"/>
      <c r="Q60" s="190"/>
      <c r="R60" s="190"/>
      <c r="S60" s="190"/>
      <c r="T60" s="190"/>
      <c r="U60" s="190"/>
      <c r="V60" s="190"/>
      <c r="W60" s="190"/>
      <c r="X60" s="190"/>
    </row>
    <row r="61" spans="1:24" x14ac:dyDescent="0.25">
      <c r="A61" s="12"/>
      <c r="B61" s="190"/>
      <c r="C61" s="190"/>
      <c r="D61" s="190"/>
      <c r="E61" s="190"/>
      <c r="F61" s="190"/>
      <c r="G61" s="190"/>
      <c r="H61" s="190"/>
      <c r="I61" s="190"/>
      <c r="J61" s="190"/>
      <c r="K61" s="190"/>
      <c r="L61" s="190"/>
      <c r="M61" s="190"/>
      <c r="N61" s="190"/>
      <c r="O61" s="190"/>
      <c r="P61" s="190"/>
      <c r="Q61" s="190"/>
      <c r="R61" s="190"/>
      <c r="S61" s="190"/>
      <c r="T61" s="190"/>
      <c r="U61" s="190"/>
      <c r="V61" s="190"/>
      <c r="W61" s="190"/>
      <c r="X61" s="190"/>
    </row>
    <row r="62" spans="1:24" x14ac:dyDescent="0.25">
      <c r="A62" s="12"/>
      <c r="B62" s="190"/>
      <c r="C62" s="190"/>
      <c r="D62" s="190"/>
      <c r="E62" s="190"/>
      <c r="F62" s="190"/>
      <c r="G62" s="190"/>
      <c r="H62" s="190"/>
      <c r="I62" s="190"/>
      <c r="J62" s="190"/>
      <c r="K62" s="190"/>
      <c r="L62" s="190"/>
      <c r="M62" s="190"/>
      <c r="N62" s="190"/>
      <c r="O62" s="190"/>
      <c r="P62" s="190"/>
      <c r="Q62" s="190"/>
      <c r="R62" s="190"/>
      <c r="S62" s="190"/>
      <c r="T62" s="190"/>
      <c r="U62" s="190"/>
      <c r="V62" s="190"/>
      <c r="W62" s="190"/>
      <c r="X62" s="190"/>
    </row>
    <row r="63" spans="1:24" x14ac:dyDescent="0.25">
      <c r="A63" s="12"/>
      <c r="B63" s="190"/>
      <c r="C63" s="190"/>
      <c r="D63" s="190"/>
      <c r="E63" s="190"/>
      <c r="F63" s="190"/>
      <c r="G63" s="190"/>
      <c r="H63" s="190"/>
      <c r="I63" s="190"/>
      <c r="J63" s="190"/>
      <c r="K63" s="190"/>
      <c r="L63" s="190"/>
      <c r="M63" s="190"/>
      <c r="N63" s="190"/>
      <c r="O63" s="190"/>
      <c r="P63" s="190"/>
      <c r="Q63" s="190"/>
      <c r="R63" s="190"/>
      <c r="S63" s="190"/>
      <c r="T63" s="190"/>
      <c r="U63" s="190"/>
      <c r="V63" s="190"/>
      <c r="W63" s="190"/>
      <c r="X63" s="190"/>
    </row>
    <row r="64" spans="1:24" x14ac:dyDescent="0.25">
      <c r="A64" s="12"/>
      <c r="B64" s="190"/>
      <c r="C64" s="190"/>
      <c r="D64" s="190"/>
      <c r="E64" s="190"/>
      <c r="F64" s="190"/>
      <c r="G64" s="190"/>
      <c r="H64" s="190"/>
      <c r="I64" s="190"/>
      <c r="J64" s="190"/>
      <c r="K64" s="190"/>
      <c r="L64" s="190"/>
      <c r="M64" s="190"/>
      <c r="N64" s="190"/>
      <c r="O64" s="190"/>
      <c r="P64" s="190"/>
      <c r="Q64" s="190"/>
      <c r="R64" s="190"/>
      <c r="S64" s="190"/>
      <c r="T64" s="190"/>
      <c r="U64" s="190"/>
      <c r="V64" s="190"/>
      <c r="W64" s="190"/>
      <c r="X64" s="190"/>
    </row>
    <row r="65" spans="1:24" x14ac:dyDescent="0.25">
      <c r="A65" s="12"/>
      <c r="B65" s="190"/>
      <c r="C65" s="190"/>
      <c r="D65" s="190"/>
      <c r="E65" s="190"/>
      <c r="F65" s="190"/>
      <c r="G65" s="190"/>
      <c r="H65" s="190"/>
      <c r="I65" s="190"/>
      <c r="J65" s="190"/>
      <c r="K65" s="190"/>
      <c r="L65" s="190"/>
      <c r="M65" s="190"/>
      <c r="N65" s="190"/>
      <c r="O65" s="190"/>
      <c r="P65" s="190"/>
      <c r="Q65" s="190"/>
      <c r="R65" s="190"/>
      <c r="S65" s="190"/>
      <c r="T65" s="190"/>
      <c r="U65" s="190"/>
      <c r="V65" s="190"/>
      <c r="W65" s="190"/>
      <c r="X65" s="190"/>
    </row>
    <row r="66" spans="1:24" x14ac:dyDescent="0.25">
      <c r="A66" s="12"/>
      <c r="B66" s="190"/>
      <c r="C66" s="190"/>
      <c r="D66" s="190"/>
      <c r="E66" s="190"/>
      <c r="F66" s="190"/>
      <c r="G66" s="190"/>
      <c r="H66" s="190"/>
      <c r="I66" s="190"/>
      <c r="J66" s="190"/>
      <c r="K66" s="190"/>
      <c r="L66" s="190"/>
      <c r="M66" s="190"/>
      <c r="N66" s="190"/>
      <c r="O66" s="190"/>
      <c r="P66" s="190"/>
      <c r="Q66" s="190"/>
      <c r="R66" s="190"/>
      <c r="S66" s="190"/>
      <c r="T66" s="190"/>
      <c r="U66" s="190"/>
      <c r="V66" s="190"/>
      <c r="W66" s="190"/>
      <c r="X66" s="190"/>
    </row>
    <row r="67" spans="1:24" x14ac:dyDescent="0.25">
      <c r="A67" s="12"/>
      <c r="B67" s="190"/>
      <c r="C67" s="190"/>
      <c r="D67" s="190"/>
      <c r="E67" s="190"/>
      <c r="F67" s="190"/>
      <c r="G67" s="190"/>
      <c r="H67" s="190"/>
      <c r="I67" s="190"/>
      <c r="J67" s="190"/>
      <c r="K67" s="190"/>
      <c r="L67" s="190"/>
      <c r="M67" s="190"/>
      <c r="N67" s="190"/>
      <c r="O67" s="190"/>
      <c r="P67" s="190"/>
      <c r="Q67" s="190"/>
      <c r="R67" s="190"/>
      <c r="S67" s="190"/>
      <c r="T67" s="190"/>
      <c r="U67" s="190"/>
      <c r="V67" s="190"/>
      <c r="W67" s="190"/>
      <c r="X67" s="190"/>
    </row>
    <row r="68" spans="1:24" x14ac:dyDescent="0.25">
      <c r="A68" s="12"/>
      <c r="B68" s="190"/>
      <c r="C68" s="190"/>
      <c r="D68" s="190"/>
      <c r="E68" s="190"/>
      <c r="F68" s="190"/>
      <c r="G68" s="190"/>
      <c r="H68" s="190"/>
      <c r="I68" s="190"/>
      <c r="J68" s="190"/>
      <c r="K68" s="190"/>
      <c r="L68" s="190"/>
      <c r="M68" s="190"/>
      <c r="N68" s="190"/>
      <c r="O68" s="190"/>
      <c r="P68" s="190"/>
      <c r="Q68" s="190"/>
      <c r="R68" s="190"/>
      <c r="S68" s="190"/>
      <c r="T68" s="190"/>
      <c r="U68" s="190"/>
      <c r="V68" s="190"/>
      <c r="W68" s="190"/>
      <c r="X68" s="190"/>
    </row>
    <row r="69" spans="1:24" x14ac:dyDescent="0.25">
      <c r="A69" s="12"/>
      <c r="B69" s="190"/>
      <c r="C69" s="190"/>
      <c r="D69" s="190"/>
      <c r="E69" s="190"/>
      <c r="F69" s="190"/>
      <c r="G69" s="190"/>
      <c r="H69" s="190"/>
      <c r="I69" s="190"/>
      <c r="J69" s="190"/>
      <c r="K69" s="190"/>
      <c r="L69" s="190"/>
      <c r="M69" s="190"/>
      <c r="N69" s="190"/>
      <c r="O69" s="190"/>
      <c r="P69" s="190"/>
      <c r="Q69" s="190"/>
      <c r="R69" s="190"/>
      <c r="S69" s="190"/>
      <c r="T69" s="190"/>
      <c r="U69" s="190"/>
      <c r="V69" s="190"/>
      <c r="W69" s="190"/>
      <c r="X69" s="190"/>
    </row>
    <row r="70" spans="1:24" x14ac:dyDescent="0.25">
      <c r="A70" s="12"/>
      <c r="B70" s="190"/>
      <c r="C70" s="190"/>
      <c r="D70" s="190"/>
      <c r="E70" s="190"/>
      <c r="F70" s="190"/>
      <c r="G70" s="190"/>
      <c r="H70" s="190"/>
      <c r="I70" s="190"/>
      <c r="J70" s="190"/>
      <c r="K70" s="190"/>
      <c r="L70" s="190"/>
      <c r="M70" s="190"/>
      <c r="N70" s="190"/>
      <c r="O70" s="190"/>
      <c r="P70" s="190"/>
      <c r="Q70" s="190"/>
      <c r="R70" s="190"/>
      <c r="S70" s="190"/>
      <c r="T70" s="190"/>
      <c r="U70" s="190"/>
      <c r="V70" s="190"/>
      <c r="W70" s="190"/>
      <c r="X70" s="190"/>
    </row>
    <row r="71" spans="1:24" x14ac:dyDescent="0.25">
      <c r="A71" s="12"/>
      <c r="B71" s="190"/>
      <c r="C71" s="190"/>
      <c r="D71" s="190"/>
      <c r="E71" s="190"/>
      <c r="F71" s="190"/>
      <c r="G71" s="190"/>
      <c r="H71" s="190"/>
      <c r="I71" s="190"/>
      <c r="J71" s="190"/>
      <c r="K71" s="190"/>
      <c r="L71" s="190"/>
      <c r="M71" s="190"/>
      <c r="N71" s="190"/>
      <c r="O71" s="190"/>
      <c r="P71" s="190"/>
      <c r="Q71" s="190"/>
      <c r="R71" s="190"/>
      <c r="S71" s="190"/>
      <c r="T71" s="190"/>
      <c r="U71" s="190"/>
      <c r="V71" s="190"/>
      <c r="W71" s="190"/>
      <c r="X71" s="190"/>
    </row>
    <row r="72" spans="1:24" x14ac:dyDescent="0.25">
      <c r="A72" s="12"/>
      <c r="B72" s="190"/>
      <c r="C72" s="190"/>
      <c r="D72" s="190"/>
      <c r="E72" s="190"/>
      <c r="F72" s="190"/>
      <c r="G72" s="190"/>
      <c r="H72" s="190"/>
      <c r="I72" s="190"/>
      <c r="J72" s="190"/>
      <c r="K72" s="190"/>
      <c r="L72" s="190"/>
      <c r="M72" s="190"/>
      <c r="N72" s="190"/>
      <c r="O72" s="190"/>
      <c r="P72" s="190"/>
      <c r="Q72" s="190"/>
      <c r="R72" s="190"/>
      <c r="S72" s="190"/>
      <c r="T72" s="190"/>
      <c r="U72" s="190"/>
      <c r="V72" s="190"/>
      <c r="W72" s="190"/>
      <c r="X72" s="190"/>
    </row>
    <row r="73" spans="1:24" x14ac:dyDescent="0.25">
      <c r="A73" s="12"/>
      <c r="B73" s="190"/>
      <c r="C73" s="190"/>
      <c r="D73" s="190"/>
      <c r="E73" s="190"/>
      <c r="F73" s="190"/>
      <c r="G73" s="190"/>
      <c r="H73" s="190"/>
      <c r="I73" s="190"/>
      <c r="J73" s="190"/>
      <c r="K73" s="190"/>
      <c r="L73" s="190"/>
      <c r="M73" s="190"/>
      <c r="N73" s="190"/>
      <c r="O73" s="190"/>
      <c r="P73" s="190"/>
      <c r="Q73" s="190"/>
      <c r="R73" s="190"/>
      <c r="S73" s="190"/>
      <c r="T73" s="190"/>
      <c r="U73" s="190"/>
      <c r="V73" s="190"/>
      <c r="W73" s="190"/>
      <c r="X73" s="190"/>
    </row>
    <row r="74" spans="1:24" x14ac:dyDescent="0.25">
      <c r="A74" s="12"/>
      <c r="B74" s="190"/>
      <c r="C74" s="190"/>
      <c r="D74" s="190"/>
      <c r="E74" s="190"/>
      <c r="F74" s="190"/>
      <c r="G74" s="190"/>
      <c r="H74" s="190"/>
      <c r="I74" s="190"/>
      <c r="J74" s="190"/>
      <c r="K74" s="190"/>
      <c r="L74" s="190"/>
      <c r="M74" s="190"/>
      <c r="N74" s="190"/>
      <c r="O74" s="190"/>
      <c r="P74" s="190"/>
      <c r="Q74" s="190"/>
      <c r="R74" s="190"/>
      <c r="S74" s="190"/>
      <c r="T74" s="190"/>
      <c r="U74" s="190"/>
      <c r="V74" s="190"/>
      <c r="W74" s="190"/>
      <c r="X74" s="190"/>
    </row>
    <row r="75" spans="1:24" x14ac:dyDescent="0.25">
      <c r="A75" s="12"/>
      <c r="B75" s="190"/>
      <c r="C75" s="190"/>
      <c r="D75" s="190"/>
      <c r="E75" s="190"/>
      <c r="F75" s="190"/>
      <c r="G75" s="190"/>
      <c r="H75" s="190"/>
      <c r="I75" s="190"/>
      <c r="J75" s="190"/>
      <c r="K75" s="190"/>
      <c r="L75" s="190"/>
      <c r="M75" s="190"/>
      <c r="N75" s="190"/>
      <c r="O75" s="190"/>
      <c r="P75" s="190"/>
      <c r="Q75" s="190"/>
      <c r="R75" s="190"/>
      <c r="S75" s="190"/>
      <c r="T75" s="190"/>
      <c r="U75" s="190"/>
      <c r="V75" s="190"/>
      <c r="W75" s="190"/>
      <c r="X75" s="190"/>
    </row>
    <row r="76" spans="1:24" x14ac:dyDescent="0.25">
      <c r="A76" s="12"/>
      <c r="B76" s="190"/>
      <c r="C76" s="190"/>
      <c r="D76" s="190"/>
      <c r="E76" s="190"/>
      <c r="F76" s="190"/>
      <c r="G76" s="190"/>
      <c r="H76" s="190"/>
      <c r="I76" s="190"/>
      <c r="J76" s="190"/>
      <c r="K76" s="190"/>
      <c r="L76" s="190"/>
      <c r="M76" s="190"/>
      <c r="N76" s="190"/>
      <c r="O76" s="190"/>
      <c r="P76" s="190"/>
      <c r="Q76" s="190"/>
      <c r="R76" s="190"/>
      <c r="S76" s="190"/>
      <c r="T76" s="190"/>
      <c r="U76" s="190"/>
      <c r="V76" s="190"/>
      <c r="W76" s="190"/>
      <c r="X76" s="190"/>
    </row>
    <row r="77" spans="1:24" x14ac:dyDescent="0.25">
      <c r="A77" s="12"/>
      <c r="B77" s="190"/>
      <c r="C77" s="190"/>
      <c r="D77" s="190"/>
      <c r="E77" s="190"/>
      <c r="F77" s="190"/>
      <c r="G77" s="190"/>
      <c r="H77" s="190"/>
      <c r="I77" s="190"/>
      <c r="J77" s="190"/>
      <c r="K77" s="190"/>
      <c r="L77" s="190"/>
      <c r="M77" s="190"/>
      <c r="N77" s="190"/>
      <c r="O77" s="190"/>
      <c r="P77" s="190"/>
      <c r="Q77" s="190"/>
      <c r="R77" s="190"/>
      <c r="S77" s="190"/>
      <c r="T77" s="190"/>
      <c r="U77" s="190"/>
      <c r="V77" s="190"/>
      <c r="W77" s="190"/>
      <c r="X77" s="190"/>
    </row>
    <row r="78" spans="1:24" x14ac:dyDescent="0.25">
      <c r="A78" s="12"/>
      <c r="B78" s="190"/>
      <c r="C78" s="190"/>
      <c r="D78" s="190"/>
      <c r="E78" s="190"/>
      <c r="F78" s="190"/>
      <c r="G78" s="190"/>
      <c r="H78" s="190"/>
      <c r="I78" s="190"/>
      <c r="J78" s="190"/>
      <c r="K78" s="190"/>
      <c r="L78" s="190"/>
      <c r="M78" s="190"/>
      <c r="N78" s="190"/>
      <c r="O78" s="190"/>
      <c r="P78" s="190"/>
      <c r="Q78" s="190"/>
      <c r="R78" s="190"/>
      <c r="S78" s="190"/>
      <c r="T78" s="190"/>
      <c r="U78" s="190"/>
      <c r="V78" s="190"/>
      <c r="W78" s="190"/>
      <c r="X78" s="190"/>
    </row>
    <row r="79" spans="1:24" x14ac:dyDescent="0.25">
      <c r="A79" s="12"/>
      <c r="B79" s="190"/>
      <c r="C79" s="190"/>
      <c r="D79" s="190"/>
      <c r="E79" s="190"/>
      <c r="F79" s="190"/>
      <c r="G79" s="190"/>
      <c r="H79" s="190"/>
      <c r="I79" s="190"/>
      <c r="J79" s="190"/>
      <c r="K79" s="190"/>
      <c r="L79" s="190"/>
      <c r="M79" s="190"/>
      <c r="N79" s="190"/>
      <c r="O79" s="190"/>
      <c r="P79" s="190"/>
      <c r="Q79" s="190"/>
      <c r="R79" s="190"/>
      <c r="S79" s="190"/>
      <c r="T79" s="190"/>
      <c r="U79" s="190"/>
      <c r="V79" s="190"/>
      <c r="W79" s="190"/>
      <c r="X79" s="190"/>
    </row>
    <row r="80" spans="1:24" x14ac:dyDescent="0.25">
      <c r="A80" s="12"/>
      <c r="B80" s="190"/>
      <c r="C80" s="190"/>
      <c r="D80" s="190"/>
      <c r="E80" s="190"/>
      <c r="F80" s="190"/>
      <c r="G80" s="190"/>
      <c r="H80" s="190"/>
      <c r="I80" s="190"/>
      <c r="J80" s="190"/>
      <c r="K80" s="190"/>
      <c r="L80" s="190"/>
      <c r="M80" s="190"/>
      <c r="N80" s="190"/>
      <c r="O80" s="190"/>
      <c r="P80" s="190"/>
      <c r="Q80" s="190"/>
      <c r="R80" s="190"/>
      <c r="S80" s="190"/>
      <c r="T80" s="190"/>
      <c r="U80" s="190"/>
      <c r="V80" s="190"/>
      <c r="W80" s="190"/>
      <c r="X80" s="190"/>
    </row>
    <row r="81" spans="1:24" x14ac:dyDescent="0.25">
      <c r="A81" s="12"/>
      <c r="B81" s="190"/>
      <c r="C81" s="190"/>
      <c r="D81" s="190"/>
      <c r="E81" s="190"/>
      <c r="F81" s="190"/>
      <c r="G81" s="190"/>
      <c r="H81" s="190"/>
      <c r="I81" s="190"/>
      <c r="J81" s="190"/>
      <c r="K81" s="190"/>
      <c r="L81" s="190"/>
      <c r="M81" s="190"/>
      <c r="N81" s="190"/>
      <c r="O81" s="190"/>
      <c r="P81" s="190"/>
      <c r="Q81" s="190"/>
      <c r="R81" s="190"/>
      <c r="S81" s="190"/>
      <c r="T81" s="190"/>
      <c r="U81" s="190"/>
      <c r="V81" s="190"/>
      <c r="W81" s="190"/>
      <c r="X81" s="190"/>
    </row>
    <row r="82" spans="1:24" x14ac:dyDescent="0.25">
      <c r="A82" s="12"/>
      <c r="B82" s="190"/>
      <c r="C82" s="190"/>
      <c r="D82" s="190"/>
      <c r="E82" s="190"/>
      <c r="F82" s="190"/>
      <c r="G82" s="190"/>
      <c r="H82" s="190"/>
      <c r="I82" s="190"/>
      <c r="J82" s="190"/>
      <c r="K82" s="190"/>
      <c r="L82" s="190"/>
      <c r="M82" s="190"/>
      <c r="N82" s="190"/>
      <c r="O82" s="190"/>
      <c r="P82" s="190"/>
      <c r="Q82" s="190"/>
      <c r="R82" s="190"/>
      <c r="S82" s="190"/>
      <c r="T82" s="190"/>
      <c r="U82" s="190"/>
      <c r="V82" s="190"/>
      <c r="W82" s="190"/>
      <c r="X82" s="190"/>
    </row>
    <row r="83" spans="1:24" x14ac:dyDescent="0.25">
      <c r="A83" s="12"/>
      <c r="B83" s="190"/>
      <c r="C83" s="190"/>
      <c r="D83" s="190"/>
      <c r="E83" s="190"/>
      <c r="F83" s="190"/>
      <c r="G83" s="190"/>
      <c r="H83" s="190"/>
      <c r="I83" s="190"/>
      <c r="J83" s="190"/>
      <c r="K83" s="190"/>
      <c r="L83" s="190"/>
      <c r="M83" s="190"/>
      <c r="N83" s="190"/>
      <c r="O83" s="190"/>
      <c r="P83" s="190"/>
      <c r="Q83" s="190"/>
      <c r="R83" s="190"/>
      <c r="S83" s="190"/>
      <c r="T83" s="190"/>
      <c r="U83" s="190"/>
      <c r="V83" s="190"/>
      <c r="W83" s="190"/>
      <c r="X83" s="190"/>
    </row>
    <row r="84" spans="1:24" x14ac:dyDescent="0.25">
      <c r="A84" s="12"/>
      <c r="B84" s="190"/>
      <c r="C84" s="190"/>
      <c r="D84" s="190"/>
      <c r="E84" s="190"/>
      <c r="F84" s="190"/>
      <c r="G84" s="190"/>
      <c r="H84" s="190"/>
      <c r="I84" s="190"/>
      <c r="J84" s="190"/>
      <c r="K84" s="190"/>
      <c r="L84" s="190"/>
      <c r="M84" s="190"/>
      <c r="N84" s="190"/>
      <c r="O84" s="190"/>
      <c r="P84" s="190"/>
      <c r="Q84" s="190"/>
      <c r="R84" s="190"/>
      <c r="S84" s="190"/>
      <c r="T84" s="190"/>
      <c r="U84" s="190"/>
      <c r="V84" s="190"/>
      <c r="W84" s="190"/>
      <c r="X84" s="190"/>
    </row>
    <row r="85" spans="1:24" x14ac:dyDescent="0.25">
      <c r="A85" s="12"/>
      <c r="B85" s="190"/>
      <c r="C85" s="190"/>
      <c r="D85" s="190"/>
      <c r="E85" s="190"/>
      <c r="F85" s="190"/>
      <c r="G85" s="190"/>
      <c r="H85" s="190"/>
      <c r="I85" s="190"/>
      <c r="J85" s="190"/>
      <c r="K85" s="190"/>
      <c r="L85" s="190"/>
      <c r="M85" s="190"/>
      <c r="N85" s="190"/>
      <c r="O85" s="190"/>
      <c r="P85" s="190"/>
      <c r="Q85" s="190"/>
      <c r="R85" s="190"/>
      <c r="S85" s="190"/>
      <c r="T85" s="190"/>
      <c r="U85" s="190"/>
      <c r="V85" s="190"/>
      <c r="W85" s="190"/>
      <c r="X85" s="190"/>
    </row>
    <row r="86" spans="1:24" x14ac:dyDescent="0.25">
      <c r="A86" s="12"/>
      <c r="B86" s="190"/>
      <c r="C86" s="190"/>
      <c r="D86" s="190"/>
      <c r="E86" s="190"/>
      <c r="F86" s="190"/>
      <c r="G86" s="190"/>
      <c r="H86" s="190"/>
      <c r="I86" s="190"/>
      <c r="J86" s="190"/>
      <c r="K86" s="190"/>
      <c r="L86" s="190"/>
      <c r="M86" s="190"/>
      <c r="N86" s="190"/>
      <c r="O86" s="190"/>
      <c r="P86" s="190"/>
      <c r="Q86" s="190"/>
      <c r="R86" s="190"/>
      <c r="S86" s="190"/>
      <c r="T86" s="190"/>
      <c r="U86" s="190"/>
      <c r="V86" s="190"/>
      <c r="W86" s="190"/>
      <c r="X86" s="190"/>
    </row>
    <row r="87" spans="1:24" x14ac:dyDescent="0.25">
      <c r="A87" s="12"/>
      <c r="B87" s="190"/>
      <c r="C87" s="190"/>
      <c r="D87" s="190"/>
      <c r="E87" s="190"/>
      <c r="F87" s="190"/>
      <c r="G87" s="190"/>
      <c r="H87" s="190"/>
      <c r="I87" s="190"/>
      <c r="J87" s="190"/>
      <c r="K87" s="190"/>
      <c r="L87" s="190"/>
      <c r="M87" s="190"/>
      <c r="N87" s="190"/>
      <c r="O87" s="190"/>
      <c r="P87" s="190"/>
      <c r="Q87" s="190"/>
      <c r="R87" s="190"/>
      <c r="S87" s="190"/>
      <c r="T87" s="190"/>
      <c r="U87" s="190"/>
      <c r="V87" s="190"/>
      <c r="W87" s="190"/>
      <c r="X87" s="190"/>
    </row>
    <row r="88" spans="1:24" x14ac:dyDescent="0.25">
      <c r="A88" s="12"/>
      <c r="B88" s="190"/>
      <c r="C88" s="190"/>
      <c r="D88" s="190"/>
      <c r="E88" s="190"/>
      <c r="F88" s="190"/>
      <c r="G88" s="190"/>
      <c r="H88" s="190"/>
      <c r="I88" s="190"/>
      <c r="J88" s="190"/>
      <c r="K88" s="190"/>
      <c r="L88" s="190"/>
      <c r="M88" s="190"/>
      <c r="N88" s="190"/>
      <c r="O88" s="190"/>
      <c r="P88" s="190"/>
      <c r="Q88" s="190"/>
      <c r="R88" s="190"/>
      <c r="S88" s="190"/>
      <c r="T88" s="190"/>
      <c r="U88" s="190"/>
      <c r="V88" s="190"/>
      <c r="W88" s="190"/>
      <c r="X88" s="190"/>
    </row>
    <row r="89" spans="1:24" x14ac:dyDescent="0.25">
      <c r="A89" s="12"/>
      <c r="B89" s="190"/>
      <c r="C89" s="190"/>
      <c r="D89" s="190"/>
      <c r="E89" s="190"/>
      <c r="F89" s="190"/>
      <c r="G89" s="190"/>
      <c r="H89" s="190"/>
      <c r="I89" s="190"/>
      <c r="J89" s="190"/>
      <c r="K89" s="190"/>
      <c r="L89" s="190"/>
      <c r="M89" s="190"/>
      <c r="N89" s="190"/>
      <c r="O89" s="190"/>
      <c r="P89" s="190"/>
      <c r="Q89" s="190"/>
      <c r="R89" s="190"/>
      <c r="S89" s="190"/>
      <c r="T89" s="190"/>
      <c r="U89" s="190"/>
      <c r="V89" s="190"/>
      <c r="W89" s="190"/>
      <c r="X89" s="190"/>
    </row>
    <row r="90" spans="1:24" x14ac:dyDescent="0.25">
      <c r="A90" s="12"/>
      <c r="B90" s="190"/>
      <c r="C90" s="190"/>
      <c r="D90" s="190"/>
      <c r="E90" s="190"/>
      <c r="F90" s="190"/>
      <c r="G90" s="190"/>
      <c r="H90" s="190"/>
      <c r="I90" s="190"/>
      <c r="J90" s="190"/>
      <c r="K90" s="190"/>
      <c r="L90" s="190"/>
      <c r="M90" s="190"/>
      <c r="N90" s="190"/>
      <c r="O90" s="190"/>
      <c r="P90" s="190"/>
      <c r="Q90" s="190"/>
      <c r="R90" s="190"/>
      <c r="S90" s="190"/>
      <c r="T90" s="190"/>
      <c r="U90" s="190"/>
      <c r="V90" s="190"/>
      <c r="W90" s="190"/>
      <c r="X90" s="190"/>
    </row>
    <row r="91" spans="1:24" x14ac:dyDescent="0.25">
      <c r="A91" s="12"/>
      <c r="B91" s="190"/>
      <c r="C91" s="190"/>
      <c r="D91" s="190"/>
      <c r="E91" s="190"/>
      <c r="F91" s="190"/>
      <c r="G91" s="190"/>
      <c r="H91" s="190"/>
      <c r="I91" s="190"/>
      <c r="J91" s="190"/>
      <c r="K91" s="190"/>
      <c r="L91" s="190"/>
      <c r="M91" s="190"/>
      <c r="N91" s="190"/>
      <c r="O91" s="190"/>
      <c r="P91" s="190"/>
      <c r="Q91" s="190"/>
      <c r="R91" s="190"/>
      <c r="S91" s="190"/>
      <c r="T91" s="190"/>
      <c r="U91" s="190"/>
      <c r="V91" s="190"/>
      <c r="W91" s="190"/>
      <c r="X91" s="190"/>
    </row>
    <row r="92" spans="1:24" x14ac:dyDescent="0.25">
      <c r="A92" s="12"/>
      <c r="B92" s="190"/>
      <c r="C92" s="190"/>
      <c r="D92" s="190"/>
      <c r="E92" s="190"/>
      <c r="F92" s="190"/>
      <c r="G92" s="190"/>
      <c r="H92" s="190"/>
      <c r="I92" s="190"/>
      <c r="J92" s="190"/>
      <c r="K92" s="190"/>
      <c r="L92" s="190"/>
      <c r="M92" s="190"/>
      <c r="N92" s="190"/>
      <c r="O92" s="190"/>
      <c r="P92" s="190"/>
      <c r="Q92" s="190"/>
      <c r="R92" s="190"/>
      <c r="S92" s="190"/>
      <c r="T92" s="190"/>
      <c r="U92" s="190"/>
      <c r="V92" s="190"/>
      <c r="W92" s="190"/>
      <c r="X92" s="190"/>
    </row>
    <row r="93" spans="1:24" x14ac:dyDescent="0.25">
      <c r="A93" s="12"/>
      <c r="B93" s="190"/>
      <c r="C93" s="190"/>
      <c r="D93" s="190"/>
      <c r="E93" s="190"/>
      <c r="F93" s="190"/>
      <c r="G93" s="190"/>
      <c r="H93" s="190"/>
      <c r="I93" s="190"/>
      <c r="J93" s="190"/>
      <c r="K93" s="190"/>
      <c r="L93" s="190"/>
      <c r="M93" s="190"/>
      <c r="N93" s="190"/>
      <c r="O93" s="190"/>
      <c r="P93" s="190"/>
      <c r="Q93" s="190"/>
      <c r="R93" s="190"/>
      <c r="S93" s="190"/>
      <c r="T93" s="190"/>
      <c r="U93" s="190"/>
      <c r="V93" s="190"/>
      <c r="W93" s="190"/>
      <c r="X93" s="190"/>
    </row>
    <row r="94" spans="1:24" x14ac:dyDescent="0.25">
      <c r="A94" s="12"/>
      <c r="B94" s="190"/>
      <c r="C94" s="190"/>
      <c r="D94" s="190"/>
      <c r="E94" s="190"/>
      <c r="F94" s="190"/>
      <c r="G94" s="190"/>
      <c r="H94" s="190"/>
      <c r="I94" s="190"/>
      <c r="J94" s="190"/>
      <c r="K94" s="190"/>
      <c r="L94" s="190"/>
      <c r="M94" s="190"/>
      <c r="N94" s="190"/>
      <c r="O94" s="190"/>
      <c r="P94" s="190"/>
      <c r="Q94" s="190"/>
      <c r="R94" s="190"/>
      <c r="S94" s="190"/>
      <c r="T94" s="190"/>
      <c r="U94" s="190"/>
      <c r="V94" s="190"/>
      <c r="W94" s="190"/>
      <c r="X94" s="190"/>
    </row>
    <row r="95" spans="1:24" x14ac:dyDescent="0.25">
      <c r="A95" s="12"/>
      <c r="B95" s="190"/>
      <c r="C95" s="190"/>
      <c r="D95" s="190"/>
      <c r="E95" s="190"/>
      <c r="F95" s="190"/>
      <c r="G95" s="190"/>
      <c r="H95" s="190"/>
      <c r="I95" s="190"/>
      <c r="J95" s="190"/>
      <c r="K95" s="190"/>
      <c r="L95" s="190"/>
      <c r="M95" s="190"/>
      <c r="N95" s="190"/>
      <c r="O95" s="190"/>
      <c r="P95" s="190"/>
      <c r="Q95" s="190"/>
      <c r="R95" s="190"/>
      <c r="S95" s="190"/>
      <c r="T95" s="190"/>
      <c r="U95" s="190"/>
      <c r="V95" s="190"/>
      <c r="W95" s="190"/>
      <c r="X95" s="190"/>
    </row>
    <row r="96" spans="1:24" x14ac:dyDescent="0.25">
      <c r="A96" s="12"/>
      <c r="B96" s="190"/>
      <c r="C96" s="190"/>
      <c r="D96" s="190"/>
      <c r="E96" s="190"/>
      <c r="F96" s="190"/>
      <c r="G96" s="190"/>
      <c r="H96" s="190"/>
      <c r="I96" s="190"/>
      <c r="J96" s="190"/>
      <c r="K96" s="190"/>
      <c r="L96" s="190"/>
      <c r="M96" s="190"/>
      <c r="N96" s="190"/>
      <c r="O96" s="190"/>
      <c r="P96" s="190"/>
      <c r="Q96" s="190"/>
      <c r="R96" s="190"/>
      <c r="S96" s="190"/>
      <c r="T96" s="190"/>
      <c r="U96" s="190"/>
      <c r="V96" s="190"/>
      <c r="W96" s="190"/>
      <c r="X96" s="190"/>
    </row>
    <row r="97" spans="1:24" x14ac:dyDescent="0.25">
      <c r="A97" s="12"/>
      <c r="B97" s="190"/>
      <c r="C97" s="190"/>
      <c r="D97" s="190"/>
      <c r="E97" s="190"/>
      <c r="F97" s="190"/>
      <c r="G97" s="190"/>
      <c r="H97" s="190"/>
      <c r="I97" s="190"/>
      <c r="J97" s="190"/>
      <c r="K97" s="190"/>
      <c r="L97" s="190"/>
      <c r="M97" s="190"/>
      <c r="N97" s="190"/>
      <c r="O97" s="190"/>
      <c r="P97" s="190"/>
      <c r="Q97" s="190"/>
      <c r="R97" s="190"/>
      <c r="S97" s="190"/>
      <c r="T97" s="190"/>
      <c r="U97" s="190"/>
      <c r="V97" s="190"/>
      <c r="W97" s="190"/>
      <c r="X97" s="190"/>
    </row>
    <row r="98" spans="1:24" x14ac:dyDescent="0.25">
      <c r="A98" s="12"/>
      <c r="B98" s="190"/>
      <c r="C98" s="190"/>
      <c r="D98" s="190"/>
      <c r="E98" s="190"/>
      <c r="F98" s="190"/>
      <c r="G98" s="190"/>
      <c r="H98" s="190"/>
      <c r="I98" s="190"/>
      <c r="J98" s="190"/>
      <c r="K98" s="190"/>
      <c r="L98" s="190"/>
      <c r="M98" s="190"/>
      <c r="N98" s="190"/>
      <c r="O98" s="190"/>
      <c r="P98" s="190"/>
      <c r="Q98" s="190"/>
      <c r="R98" s="190"/>
      <c r="S98" s="190"/>
      <c r="T98" s="190"/>
      <c r="U98" s="190"/>
      <c r="V98" s="190"/>
      <c r="W98" s="190"/>
      <c r="X98" s="190"/>
    </row>
    <row r="99" spans="1:24" x14ac:dyDescent="0.25">
      <c r="A99" s="12"/>
      <c r="B99" s="190"/>
      <c r="C99" s="190"/>
      <c r="D99" s="190"/>
      <c r="E99" s="190"/>
      <c r="F99" s="190"/>
      <c r="G99" s="190"/>
      <c r="H99" s="190"/>
      <c r="I99" s="190"/>
      <c r="J99" s="190"/>
      <c r="K99" s="190"/>
      <c r="L99" s="190"/>
      <c r="M99" s="190"/>
      <c r="N99" s="190"/>
      <c r="O99" s="190"/>
      <c r="P99" s="190"/>
      <c r="Q99" s="190"/>
      <c r="R99" s="190"/>
      <c r="S99" s="190"/>
      <c r="T99" s="190"/>
      <c r="U99" s="190"/>
      <c r="V99" s="190"/>
      <c r="W99" s="190"/>
      <c r="X99" s="190"/>
    </row>
    <row r="100" spans="1:24" x14ac:dyDescent="0.25">
      <c r="A100" s="12"/>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row>
    <row r="101" spans="1:24" x14ac:dyDescent="0.25">
      <c r="A101" s="12"/>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row>
    <row r="102" spans="1:24" x14ac:dyDescent="0.25">
      <c r="A102" s="12"/>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row>
    <row r="103" spans="1:24" x14ac:dyDescent="0.25">
      <c r="A103" s="12"/>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row>
    <row r="104" spans="1:24" x14ac:dyDescent="0.25">
      <c r="A104" s="12"/>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row>
    <row r="105" spans="1:24" x14ac:dyDescent="0.25">
      <c r="A105" s="12"/>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row>
    <row r="106" spans="1:24" x14ac:dyDescent="0.25">
      <c r="A106" s="12"/>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row>
    <row r="107" spans="1:24" x14ac:dyDescent="0.25">
      <c r="A107" s="12"/>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row>
    <row r="108" spans="1:24" x14ac:dyDescent="0.25">
      <c r="A108" s="12"/>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row>
    <row r="109" spans="1:24" x14ac:dyDescent="0.25">
      <c r="A109" s="12"/>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row>
    <row r="110" spans="1:24" x14ac:dyDescent="0.25">
      <c r="A110" s="12"/>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row>
    <row r="111" spans="1:24" x14ac:dyDescent="0.25">
      <c r="A111" s="12"/>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row>
    <row r="112" spans="1:24" x14ac:dyDescent="0.25">
      <c r="A112" s="12"/>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row>
    <row r="113" spans="2:24" x14ac:dyDescent="0.25">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row>
    <row r="114" spans="2:24" x14ac:dyDescent="0.25">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row>
    <row r="115" spans="2:24" x14ac:dyDescent="0.25">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row>
    <row r="116" spans="2:24" x14ac:dyDescent="0.25">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row>
    <row r="117" spans="2:24" x14ac:dyDescent="0.25">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row>
    <row r="118" spans="2:24" x14ac:dyDescent="0.25">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row>
    <row r="119" spans="2:24" x14ac:dyDescent="0.25">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row>
    <row r="120" spans="2:24" x14ac:dyDescent="0.25">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row>
    <row r="121" spans="2:24" x14ac:dyDescent="0.25">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row>
    <row r="122" spans="2:24" x14ac:dyDescent="0.25">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row>
    <row r="123" spans="2:24" x14ac:dyDescent="0.25">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row>
    <row r="124" spans="2:24" x14ac:dyDescent="0.25">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row>
    <row r="125" spans="2:24" x14ac:dyDescent="0.25">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row>
    <row r="126" spans="2:24" x14ac:dyDescent="0.25">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row>
    <row r="127" spans="2:24" x14ac:dyDescent="0.25">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row>
    <row r="128" spans="2:24" x14ac:dyDescent="0.25">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row>
    <row r="129" spans="2:24" x14ac:dyDescent="0.25">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row>
    <row r="130" spans="2:24" x14ac:dyDescent="0.25">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row>
    <row r="131" spans="2:24" x14ac:dyDescent="0.25">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row>
    <row r="132" spans="2:24" x14ac:dyDescent="0.25">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row>
    <row r="133" spans="2:24" x14ac:dyDescent="0.25">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row>
    <row r="134" spans="2:24" x14ac:dyDescent="0.25">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row>
    <row r="135" spans="2:24" x14ac:dyDescent="0.25">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row>
    <row r="136" spans="2:24" x14ac:dyDescent="0.25">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row>
    <row r="137" spans="2:24" x14ac:dyDescent="0.25">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row>
    <row r="138" spans="2:24" x14ac:dyDescent="0.25">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row>
    <row r="139" spans="2:24" x14ac:dyDescent="0.25">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row>
    <row r="140" spans="2:24" x14ac:dyDescent="0.25">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row>
    <row r="141" spans="2:24" x14ac:dyDescent="0.25">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row>
    <row r="142" spans="2:24" x14ac:dyDescent="0.25">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row>
    <row r="143" spans="2:24" x14ac:dyDescent="0.25">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row>
    <row r="144" spans="2:24" x14ac:dyDescent="0.25">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7"/>
  <sheetViews>
    <sheetView zoomScale="80" zoomScaleNormal="80" zoomScalePageLayoutView="80" workbookViewId="0">
      <selection activeCell="A4" sqref="A4"/>
    </sheetView>
  </sheetViews>
  <sheetFormatPr defaultColWidth="11" defaultRowHeight="15.75" x14ac:dyDescent="0.25"/>
  <cols>
    <col min="1" max="1" width="24.875" customWidth="1"/>
    <col min="2" max="2" width="16" customWidth="1"/>
  </cols>
  <sheetData>
    <row r="1" spans="1:60" x14ac:dyDescent="0.25">
      <c r="A1" t="s">
        <v>156</v>
      </c>
    </row>
    <row r="2" spans="1:60" x14ac:dyDescent="0.25">
      <c r="A2" t="s">
        <v>157</v>
      </c>
    </row>
    <row r="3" spans="1:60" x14ac:dyDescent="0.25">
      <c r="A3" t="s">
        <v>158</v>
      </c>
    </row>
    <row r="5" spans="1:60" s="252" customFormat="1" x14ac:dyDescent="0.25">
      <c r="A5" s="18" t="s">
        <v>159</v>
      </c>
      <c r="B5" s="23">
        <v>23011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row>
    <row r="6" spans="1:60" s="252" customFormat="1" ht="29.1" customHeight="1" x14ac:dyDescent="0.25">
      <c r="A6" s="18" t="s">
        <v>14</v>
      </c>
      <c r="B6" s="39" t="s">
        <v>36</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row>
    <row r="7" spans="1:60" s="253" customFormat="1" x14ac:dyDescent="0.25">
      <c r="A7" s="22" t="s">
        <v>68</v>
      </c>
      <c r="B7" s="19">
        <v>23274</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row>
    <row r="8" spans="1:60" s="253" customFormat="1" x14ac:dyDescent="0.25">
      <c r="A8" s="20" t="s">
        <v>154</v>
      </c>
      <c r="B8" s="21">
        <v>2223</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row>
    <row r="9" spans="1:60" s="253" customFormat="1" x14ac:dyDescent="0.25">
      <c r="A9" s="12" t="s">
        <v>160</v>
      </c>
      <c r="B9" s="326">
        <v>796737.19</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row>
    <row r="10" spans="1:60" s="253" customFormat="1" x14ac:dyDescent="0.25">
      <c r="A10" s="12" t="s">
        <v>161</v>
      </c>
      <c r="B10" s="326">
        <v>796737.19</v>
      </c>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row>
    <row r="11" spans="1:60" x14ac:dyDescent="0.25">
      <c r="A11" s="2"/>
      <c r="B11" s="17"/>
    </row>
    <row r="12" spans="1:60" x14ac:dyDescent="0.25">
      <c r="A12" s="2"/>
      <c r="B12" s="17"/>
    </row>
    <row r="13" spans="1:60" x14ac:dyDescent="0.25">
      <c r="A13" t="s">
        <v>156</v>
      </c>
    </row>
    <row r="14" spans="1:60" x14ac:dyDescent="0.25">
      <c r="A14" t="s">
        <v>162</v>
      </c>
    </row>
    <row r="15" spans="1:60" x14ac:dyDescent="0.25">
      <c r="A15" t="s">
        <v>158</v>
      </c>
    </row>
    <row r="17" spans="1:2" x14ac:dyDescent="0.25">
      <c r="A17" s="18" t="s">
        <v>159</v>
      </c>
      <c r="B17" s="23">
        <v>23011</v>
      </c>
    </row>
    <row r="18" spans="1:2" ht="24" x14ac:dyDescent="0.25">
      <c r="A18" s="40" t="s">
        <v>14</v>
      </c>
      <c r="B18" s="41" t="s">
        <v>36</v>
      </c>
    </row>
    <row r="19" spans="1:2" x14ac:dyDescent="0.25">
      <c r="A19" s="22" t="s">
        <v>68</v>
      </c>
      <c r="B19" s="19">
        <v>23274</v>
      </c>
    </row>
    <row r="20" spans="1:2" x14ac:dyDescent="0.25">
      <c r="A20" s="20" t="s">
        <v>154</v>
      </c>
      <c r="B20" s="21">
        <v>2224</v>
      </c>
    </row>
    <row r="21" spans="1:2" x14ac:dyDescent="0.25">
      <c r="A21" s="13" t="s">
        <v>163</v>
      </c>
      <c r="B21" s="24">
        <v>1341356.1499999999</v>
      </c>
    </row>
    <row r="22" spans="1:2" x14ac:dyDescent="0.25">
      <c r="A22" s="6" t="s">
        <v>164</v>
      </c>
      <c r="B22" s="24">
        <v>2301953.5</v>
      </c>
    </row>
    <row r="23" spans="1:2" x14ac:dyDescent="0.25">
      <c r="A23" s="6"/>
      <c r="B23" s="25">
        <f>SUM(B21:B22)</f>
        <v>3643309.65</v>
      </c>
    </row>
    <row r="24" spans="1:2" x14ac:dyDescent="0.25">
      <c r="A24" s="6" t="s">
        <v>165</v>
      </c>
      <c r="B24" s="24">
        <v>35000</v>
      </c>
    </row>
    <row r="25" spans="1:2" x14ac:dyDescent="0.25">
      <c r="A25" s="6" t="s">
        <v>166</v>
      </c>
      <c r="B25" s="24">
        <v>5471.29</v>
      </c>
    </row>
    <row r="26" spans="1:2" x14ac:dyDescent="0.25">
      <c r="A26" s="6"/>
      <c r="B26" s="26">
        <f>SUM(B23:B25)</f>
        <v>3683780.94</v>
      </c>
    </row>
    <row r="27" spans="1:2" x14ac:dyDescent="0.25">
      <c r="A27" s="6"/>
      <c r="B27" s="24"/>
    </row>
    <row r="28" spans="1:2" x14ac:dyDescent="0.25">
      <c r="A28" s="6"/>
      <c r="B28" s="24"/>
    </row>
    <row r="30" spans="1:2" x14ac:dyDescent="0.25">
      <c r="A30" t="s">
        <v>167</v>
      </c>
    </row>
    <row r="31" spans="1:2" x14ac:dyDescent="0.25">
      <c r="A31" t="s">
        <v>152</v>
      </c>
    </row>
    <row r="33" spans="1:2" x14ac:dyDescent="0.25">
      <c r="A33" s="18" t="s">
        <v>159</v>
      </c>
      <c r="B33" s="23">
        <v>23011</v>
      </c>
    </row>
    <row r="34" spans="1:2" x14ac:dyDescent="0.25">
      <c r="A34" s="22" t="s">
        <v>68</v>
      </c>
      <c r="B34" s="19">
        <v>23323</v>
      </c>
    </row>
    <row r="35" spans="1:2" x14ac:dyDescent="0.25">
      <c r="A35" s="20" t="s">
        <v>154</v>
      </c>
      <c r="B35" s="21">
        <v>2784</v>
      </c>
    </row>
    <row r="36" spans="1:2" x14ac:dyDescent="0.25">
      <c r="A36" s="13" t="s">
        <v>168</v>
      </c>
      <c r="B36" s="1">
        <v>68376078.849999994</v>
      </c>
    </row>
    <row r="37" spans="1:2" x14ac:dyDescent="0.25">
      <c r="A37" s="6" t="s">
        <v>169</v>
      </c>
      <c r="B37" s="1">
        <v>68376078.849999994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zoomScalePageLayoutView="80" workbookViewId="0">
      <selection activeCell="AA25" sqref="AA25"/>
    </sheetView>
  </sheetViews>
  <sheetFormatPr defaultColWidth="8.875" defaultRowHeight="15.75" x14ac:dyDescent="0.25"/>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8"/>
  <sheetViews>
    <sheetView workbookViewId="0">
      <pane xSplit="1" ySplit="6" topLeftCell="F7" activePane="bottomRight" state="frozen"/>
      <selection pane="topRight" activeCell="B1" sqref="B1"/>
      <selection pane="bottomLeft" activeCell="A7" sqref="A7"/>
      <selection pane="bottomRight" activeCell="A2" sqref="A2"/>
    </sheetView>
  </sheetViews>
  <sheetFormatPr defaultColWidth="11" defaultRowHeight="15.75" x14ac:dyDescent="0.25"/>
  <cols>
    <col min="1" max="1" width="29.625" customWidth="1"/>
    <col min="2" max="2" width="21" customWidth="1"/>
    <col min="3" max="3" width="19.875" customWidth="1"/>
    <col min="4" max="4" width="21.625" customWidth="1"/>
    <col min="5" max="5" width="20.5" customWidth="1"/>
    <col min="6" max="6" width="17.125" customWidth="1"/>
    <col min="7" max="7" width="17" customWidth="1"/>
    <col min="8" max="10" width="16.5" customWidth="1"/>
    <col min="11" max="48" width="16.5" hidden="1" customWidth="1"/>
    <col min="49" max="50" width="15.5" customWidth="1"/>
    <col min="51" max="51" width="19.125" customWidth="1"/>
    <col min="52" max="52" width="15.5" customWidth="1"/>
    <col min="53" max="53" width="17" customWidth="1"/>
    <col min="54" max="54" width="17.875" customWidth="1"/>
    <col min="55" max="55" width="16.875" customWidth="1"/>
    <col min="56" max="64" width="17" customWidth="1"/>
    <col min="65" max="66" width="21.375" customWidth="1"/>
    <col min="67" max="72" width="18.125" customWidth="1"/>
    <col min="73" max="75" width="17.375" customWidth="1"/>
    <col min="76" max="83" width="17.625" customWidth="1"/>
    <col min="84" max="87" width="16.375" customWidth="1"/>
    <col min="88" max="89" width="16.625" customWidth="1"/>
    <col min="90" max="90" width="17.125" customWidth="1"/>
    <col min="91" max="93" width="16.625" customWidth="1"/>
    <col min="94" max="94" width="16.625" bestFit="1" customWidth="1"/>
  </cols>
  <sheetData>
    <row r="1" spans="1:100" ht="18.75" x14ac:dyDescent="0.3">
      <c r="A1" s="102" t="s">
        <v>273</v>
      </c>
    </row>
    <row r="2" spans="1:100" x14ac:dyDescent="0.25">
      <c r="A2" s="6"/>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row>
    <row r="3" spans="1:100" x14ac:dyDescent="0.25">
      <c r="A3" s="6" t="s">
        <v>78</v>
      </c>
      <c r="B3" s="11">
        <v>13605</v>
      </c>
      <c r="C3" s="11">
        <v>13696</v>
      </c>
      <c r="D3" s="11">
        <v>13788</v>
      </c>
      <c r="E3" s="11">
        <v>13880</v>
      </c>
      <c r="F3" s="11">
        <v>13970</v>
      </c>
      <c r="G3" s="11">
        <v>14061</v>
      </c>
      <c r="H3" s="11">
        <v>14153</v>
      </c>
      <c r="I3" s="11">
        <v>14245</v>
      </c>
      <c r="J3" s="11">
        <v>14335</v>
      </c>
      <c r="K3" s="11">
        <v>14426</v>
      </c>
      <c r="L3" s="11">
        <v>14518</v>
      </c>
      <c r="M3" s="11">
        <v>14610</v>
      </c>
      <c r="N3" s="11">
        <v>14701</v>
      </c>
      <c r="O3" s="11">
        <v>14792</v>
      </c>
      <c r="P3" s="11">
        <v>14884</v>
      </c>
      <c r="Q3" s="11">
        <v>14976</v>
      </c>
      <c r="R3" s="11">
        <v>15066</v>
      </c>
      <c r="S3" s="11">
        <v>15157</v>
      </c>
      <c r="T3" s="11">
        <v>15249</v>
      </c>
      <c r="U3" s="11">
        <v>15341</v>
      </c>
      <c r="V3" s="11">
        <v>15431</v>
      </c>
      <c r="W3" s="11">
        <v>15522</v>
      </c>
      <c r="X3" s="11">
        <v>15614</v>
      </c>
      <c r="Y3" s="11">
        <v>15706</v>
      </c>
      <c r="Z3" s="11">
        <v>15796</v>
      </c>
      <c r="AA3" s="11">
        <v>15887</v>
      </c>
      <c r="AB3" s="11">
        <v>15979</v>
      </c>
      <c r="AC3" s="11">
        <v>16071</v>
      </c>
      <c r="AD3" s="11">
        <v>16162</v>
      </c>
      <c r="AE3" s="11">
        <v>16253</v>
      </c>
      <c r="AF3" s="11">
        <v>16345</v>
      </c>
      <c r="AG3" s="11">
        <v>16437</v>
      </c>
      <c r="AH3" s="11">
        <v>16527</v>
      </c>
      <c r="AI3" s="11">
        <v>16618</v>
      </c>
      <c r="AJ3" s="11">
        <v>16710</v>
      </c>
      <c r="AK3" s="11">
        <v>16802</v>
      </c>
      <c r="AL3" s="11">
        <v>16892</v>
      </c>
      <c r="AM3" s="11">
        <v>16983</v>
      </c>
      <c r="AN3" s="11">
        <v>17075</v>
      </c>
      <c r="AO3" s="11">
        <v>17167</v>
      </c>
      <c r="AP3" s="11">
        <v>17257</v>
      </c>
      <c r="AQ3" s="11">
        <v>17348</v>
      </c>
      <c r="AR3" s="11">
        <v>17440</v>
      </c>
      <c r="AS3" s="11">
        <v>17532</v>
      </c>
      <c r="AT3" s="11">
        <v>17623</v>
      </c>
      <c r="AU3" s="11">
        <v>17714</v>
      </c>
      <c r="AV3" s="11">
        <v>17806</v>
      </c>
      <c r="CQ3" s="8"/>
      <c r="CR3" s="8"/>
      <c r="CS3" s="8"/>
      <c r="CT3" s="8"/>
      <c r="CU3" s="8"/>
      <c r="CV3" s="8"/>
    </row>
    <row r="4" spans="1:100" s="38" customFormat="1" ht="25.5" x14ac:dyDescent="0.25">
      <c r="A4" s="33" t="s">
        <v>14</v>
      </c>
      <c r="B4" s="36" t="s">
        <v>12</v>
      </c>
      <c r="C4" s="36" t="s">
        <v>12</v>
      </c>
      <c r="D4" s="36" t="s">
        <v>12</v>
      </c>
      <c r="E4" s="36" t="s">
        <v>12</v>
      </c>
      <c r="F4" s="36" t="s">
        <v>12</v>
      </c>
      <c r="G4" s="36" t="s">
        <v>12</v>
      </c>
      <c r="H4" s="36" t="s">
        <v>12</v>
      </c>
      <c r="I4" s="36" t="s">
        <v>12</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CQ4" s="37"/>
      <c r="CR4" s="37"/>
      <c r="CS4" s="37"/>
      <c r="CT4" s="37"/>
      <c r="CU4" s="37"/>
      <c r="CV4" s="37"/>
    </row>
    <row r="5" spans="1:100" s="14" customFormat="1" x14ac:dyDescent="0.25">
      <c r="A5" s="15" t="s">
        <v>80</v>
      </c>
      <c r="B5" s="16">
        <v>169</v>
      </c>
      <c r="C5" s="16">
        <v>169</v>
      </c>
      <c r="D5" s="16">
        <v>169</v>
      </c>
      <c r="E5" s="16">
        <v>169</v>
      </c>
      <c r="F5" s="16">
        <v>175</v>
      </c>
      <c r="G5" s="16">
        <v>175</v>
      </c>
      <c r="H5" s="16">
        <v>175</v>
      </c>
      <c r="I5" s="16">
        <v>175</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row>
    <row r="6" spans="1:100" s="14" customFormat="1" x14ac:dyDescent="0.25">
      <c r="A6" s="34" t="s">
        <v>81</v>
      </c>
      <c r="B6" s="9">
        <v>13901</v>
      </c>
      <c r="C6" s="9">
        <v>13901</v>
      </c>
      <c r="D6" s="9">
        <v>13901</v>
      </c>
      <c r="E6" s="9">
        <v>13901</v>
      </c>
      <c r="F6" s="35">
        <v>14265</v>
      </c>
      <c r="G6" s="35">
        <v>14265</v>
      </c>
      <c r="H6" s="35">
        <v>14265</v>
      </c>
      <c r="I6" s="35">
        <v>14265</v>
      </c>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CQ6" s="9"/>
      <c r="CR6" s="9"/>
      <c r="CS6" s="9"/>
      <c r="CT6" s="9"/>
      <c r="CU6" s="9"/>
      <c r="CV6" s="9"/>
    </row>
    <row r="7" spans="1:100" x14ac:dyDescent="0.25">
      <c r="A7" s="6" t="s">
        <v>82</v>
      </c>
      <c r="B7" s="4">
        <v>92623371</v>
      </c>
      <c r="C7" s="4">
        <v>97561521</v>
      </c>
      <c r="D7" s="4">
        <v>103737621</v>
      </c>
      <c r="E7" s="4">
        <v>104975521</v>
      </c>
      <c r="F7" s="29">
        <v>105237921</v>
      </c>
      <c r="G7" s="29">
        <v>105253927</v>
      </c>
      <c r="H7" s="29">
        <v>105270927</v>
      </c>
      <c r="I7" s="29">
        <v>105300469</v>
      </c>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CQ7" s="1"/>
      <c r="CR7" s="1"/>
      <c r="CS7" s="1"/>
      <c r="CT7" s="1"/>
      <c r="CU7" s="1"/>
      <c r="CV7" s="1"/>
    </row>
    <row r="8" spans="1:100" x14ac:dyDescent="0.25">
      <c r="A8" s="6" t="s">
        <v>83</v>
      </c>
      <c r="B8" s="4">
        <v>91677513</v>
      </c>
      <c r="C8" s="4">
        <v>96743845</v>
      </c>
      <c r="D8" s="4">
        <v>102873628</v>
      </c>
      <c r="E8" s="4">
        <v>104390270</v>
      </c>
      <c r="F8" s="29">
        <v>104385944</v>
      </c>
      <c r="G8" s="29">
        <v>104434944</v>
      </c>
      <c r="H8" s="29">
        <v>104680479</v>
      </c>
      <c r="I8" s="29">
        <v>104774533</v>
      </c>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CQ8" s="7"/>
      <c r="CR8" s="7"/>
      <c r="CS8" s="7"/>
      <c r="CT8" s="7"/>
      <c r="CU8" s="7"/>
      <c r="CV8" s="7"/>
    </row>
    <row r="9" spans="1:100" x14ac:dyDescent="0.25">
      <c r="A9" s="6" t="s">
        <v>84</v>
      </c>
      <c r="B9" s="4">
        <v>75855794</v>
      </c>
      <c r="C9" s="4">
        <v>80263436</v>
      </c>
      <c r="D9" s="4">
        <v>85904757</v>
      </c>
      <c r="E9" s="4">
        <v>84223081</v>
      </c>
      <c r="F9" s="29">
        <v>79206762</v>
      </c>
      <c r="G9" s="29">
        <v>74418220</v>
      </c>
      <c r="H9" s="29">
        <v>73379839</v>
      </c>
      <c r="I9" s="29">
        <v>73054913</v>
      </c>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CQ9" s="1"/>
      <c r="CR9" s="1"/>
      <c r="CS9" s="1"/>
      <c r="CT9" s="1"/>
      <c r="CU9" s="1"/>
      <c r="CV9" s="1"/>
    </row>
    <row r="10" spans="1:100" s="27" customFormat="1" x14ac:dyDescent="0.25">
      <c r="A10" s="6" t="s">
        <v>85</v>
      </c>
      <c r="B10" s="30">
        <v>0.82</v>
      </c>
      <c r="C10" s="30">
        <v>0.82</v>
      </c>
      <c r="D10" s="30">
        <v>0.83</v>
      </c>
      <c r="E10" s="30">
        <v>0.8</v>
      </c>
      <c r="F10" s="31">
        <v>0.75</v>
      </c>
      <c r="G10" s="31">
        <v>0.71</v>
      </c>
      <c r="H10" s="31">
        <v>0.7</v>
      </c>
      <c r="I10" s="31">
        <v>0.69</v>
      </c>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CQ10" s="32"/>
      <c r="CR10" s="32"/>
      <c r="CS10" s="32"/>
      <c r="CT10" s="32"/>
      <c r="CU10" s="32"/>
      <c r="CV10" s="32"/>
    </row>
    <row r="11" spans="1:100" x14ac:dyDescent="0.25">
      <c r="A11" s="5"/>
      <c r="B11" s="4"/>
      <c r="C11" s="4"/>
      <c r="D11" s="4"/>
      <c r="E11" s="4"/>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row>
    <row r="12" spans="1:100" x14ac:dyDescent="0.25">
      <c r="A12" s="5"/>
      <c r="B12" s="4"/>
      <c r="C12" s="4"/>
      <c r="D12" s="4"/>
      <c r="E12" s="4"/>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row>
    <row r="13" spans="1:100" x14ac:dyDescent="0.25">
      <c r="A13" s="5"/>
      <c r="B13" s="4"/>
      <c r="C13" s="4"/>
      <c r="D13" s="4"/>
      <c r="E13" s="4"/>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100" x14ac:dyDescent="0.25">
      <c r="A14" s="5"/>
      <c r="B14" s="4"/>
      <c r="C14" s="4"/>
      <c r="D14" s="4"/>
      <c r="E14" s="4"/>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100" x14ac:dyDescent="0.25">
      <c r="A15" s="5"/>
      <c r="B15" s="4"/>
      <c r="C15" s="4"/>
      <c r="D15" s="4"/>
      <c r="E15" s="4"/>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100" x14ac:dyDescent="0.25">
      <c r="A16" s="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x14ac:dyDescent="0.25">
      <c r="A17" s="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x14ac:dyDescent="0.25">
      <c r="A18" t="s">
        <v>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V92"/>
  <sheetViews>
    <sheetView zoomScaleNormal="100" zoomScalePageLayoutView="80" workbookViewId="0">
      <pane xSplit="1" topLeftCell="B1" activePane="topRight" state="frozen"/>
      <selection pane="topRight" activeCell="A3" sqref="A3"/>
    </sheetView>
  </sheetViews>
  <sheetFormatPr defaultColWidth="15.625" defaultRowHeight="12.75" customHeight="1" x14ac:dyDescent="0.25"/>
  <cols>
    <col min="1" max="1" width="65.875" style="57" customWidth="1"/>
    <col min="2" max="51" width="15.625" style="57" customWidth="1"/>
    <col min="52" max="52" width="32.5" style="57" customWidth="1"/>
    <col min="53" max="56" width="15.625" style="57" customWidth="1"/>
    <col min="57" max="57" width="20.625" style="57" customWidth="1"/>
    <col min="58" max="58" width="15.625" style="57" customWidth="1"/>
    <col min="59" max="309" width="15.625" style="44"/>
    <col min="310" max="340" width="15.625" style="44" customWidth="1"/>
    <col min="341" max="342" width="15.625" style="44"/>
    <col min="343" max="347" width="15.625" style="44" customWidth="1"/>
    <col min="348" max="16384" width="15.625" style="44"/>
  </cols>
  <sheetData>
    <row r="1" spans="1:369" ht="15" customHeight="1" x14ac:dyDescent="0.3">
      <c r="A1" s="50" t="s">
        <v>423</v>
      </c>
      <c r="B1" s="50"/>
      <c r="C1" s="50"/>
      <c r="D1" s="50"/>
      <c r="E1" s="50"/>
      <c r="F1" s="50"/>
      <c r="G1" s="50"/>
      <c r="H1" s="50"/>
      <c r="I1" s="50"/>
      <c r="J1" s="50"/>
      <c r="K1" s="50"/>
      <c r="L1" s="50"/>
      <c r="M1" s="50"/>
      <c r="N1" s="50"/>
      <c r="O1" s="50"/>
      <c r="P1" s="50"/>
      <c r="Q1" s="50"/>
      <c r="R1" s="50"/>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MI1" s="167"/>
    </row>
    <row r="2" spans="1:369" ht="12.75" customHeight="1" x14ac:dyDescent="0.25">
      <c r="A2" s="403" t="s">
        <v>258</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4"/>
      <c r="BH2" s="404"/>
      <c r="BI2" s="404"/>
      <c r="BJ2" s="404"/>
      <c r="BK2" s="404"/>
      <c r="BL2" s="404"/>
      <c r="BM2" s="404"/>
      <c r="BN2" s="404"/>
      <c r="BO2" s="404"/>
      <c r="BP2" s="404"/>
      <c r="BQ2" s="404"/>
      <c r="BR2" s="404"/>
      <c r="BS2" s="404"/>
      <c r="BT2" s="404"/>
      <c r="BU2" s="404"/>
      <c r="BV2" s="404"/>
      <c r="BW2" s="404"/>
      <c r="BX2" s="404"/>
      <c r="BY2" s="404"/>
      <c r="BZ2" s="404"/>
      <c r="CA2" s="404"/>
      <c r="CB2" s="404"/>
      <c r="CC2" s="404"/>
      <c r="CD2" s="404"/>
      <c r="CE2" s="404"/>
      <c r="CF2" s="404"/>
      <c r="CG2" s="404"/>
      <c r="CH2" s="404"/>
      <c r="CI2" s="404"/>
      <c r="CJ2" s="404"/>
      <c r="CK2" s="404"/>
      <c r="CL2" s="404"/>
      <c r="CM2" s="404"/>
      <c r="CN2" s="404"/>
      <c r="CO2" s="404"/>
      <c r="CP2" s="404"/>
      <c r="CQ2" s="404"/>
      <c r="CR2" s="404"/>
      <c r="CS2" s="404"/>
      <c r="CT2" s="404"/>
      <c r="CU2" s="404"/>
      <c r="CV2" s="404"/>
      <c r="CW2" s="404"/>
      <c r="CX2" s="404"/>
      <c r="CY2" s="404"/>
      <c r="CZ2" s="404"/>
      <c r="DA2" s="404"/>
      <c r="DB2" s="404"/>
      <c r="DC2" s="404"/>
      <c r="DD2" s="404"/>
      <c r="DE2" s="404"/>
      <c r="DF2" s="404"/>
      <c r="DG2" s="404"/>
      <c r="DH2" s="404"/>
      <c r="DI2" s="404"/>
      <c r="DJ2" s="404"/>
      <c r="DK2" s="404"/>
      <c r="DL2" s="404"/>
      <c r="DM2" s="404"/>
      <c r="DN2" s="404"/>
      <c r="DO2" s="404"/>
      <c r="DP2" s="404"/>
      <c r="DQ2" s="404"/>
      <c r="DR2" s="404"/>
      <c r="DS2" s="404"/>
      <c r="DT2" s="404"/>
      <c r="DU2" s="404"/>
      <c r="DV2" s="404"/>
      <c r="DW2" s="404"/>
      <c r="DX2" s="404"/>
      <c r="DY2" s="404"/>
      <c r="DZ2" s="404"/>
      <c r="EA2" s="404"/>
      <c r="EB2" s="404"/>
      <c r="EC2" s="404"/>
      <c r="ED2" s="404"/>
      <c r="EE2" s="404"/>
      <c r="EF2" s="404"/>
      <c r="EG2" s="404"/>
      <c r="EH2" s="404"/>
      <c r="EI2" s="404"/>
      <c r="EJ2" s="404"/>
      <c r="EK2" s="404"/>
      <c r="EL2" s="404"/>
      <c r="EM2" s="404"/>
      <c r="EN2" s="404"/>
      <c r="EO2" s="404"/>
      <c r="EP2" s="404"/>
      <c r="EQ2" s="404"/>
      <c r="ER2" s="404"/>
      <c r="ES2" s="404"/>
      <c r="ET2" s="404"/>
      <c r="EU2" s="404"/>
      <c r="EV2" s="404"/>
      <c r="EW2" s="404"/>
      <c r="EX2" s="404"/>
      <c r="EY2" s="404"/>
      <c r="EZ2" s="404"/>
      <c r="FA2" s="404"/>
      <c r="FB2" s="404"/>
      <c r="FC2" s="404"/>
      <c r="FD2" s="404"/>
      <c r="FE2" s="404"/>
      <c r="FF2" s="404"/>
      <c r="FG2" s="404"/>
      <c r="FH2" s="404"/>
      <c r="FI2" s="404"/>
      <c r="FJ2" s="404"/>
      <c r="FK2" s="404"/>
      <c r="FL2" s="404"/>
      <c r="FM2" s="404"/>
      <c r="FN2" s="404"/>
      <c r="FO2" s="404"/>
      <c r="FP2" s="404"/>
      <c r="FQ2" s="404"/>
      <c r="FR2" s="404"/>
      <c r="FS2" s="404"/>
      <c r="FT2" s="404"/>
      <c r="FU2" s="404"/>
      <c r="FV2" s="404"/>
      <c r="FW2" s="404"/>
      <c r="FX2" s="404"/>
      <c r="FY2" s="404"/>
      <c r="FZ2" s="404"/>
      <c r="GA2" s="404"/>
      <c r="GB2" s="404"/>
      <c r="GC2" s="404"/>
      <c r="GD2" s="404"/>
      <c r="GE2" s="404"/>
      <c r="GF2" s="404"/>
      <c r="GG2" s="404"/>
      <c r="GH2" s="404"/>
      <c r="GI2" s="404"/>
      <c r="GJ2" s="404"/>
      <c r="GK2" s="404"/>
      <c r="GL2" s="404"/>
      <c r="GM2" s="404"/>
      <c r="GN2" s="404"/>
      <c r="GO2" s="404"/>
      <c r="GP2" s="404"/>
      <c r="GQ2" s="404"/>
      <c r="GR2" s="404"/>
      <c r="GS2" s="404"/>
      <c r="GT2" s="404"/>
      <c r="GU2" s="404"/>
      <c r="GV2" s="404"/>
      <c r="GW2" s="404"/>
      <c r="GX2" s="404"/>
      <c r="GY2" s="404"/>
      <c r="GZ2" s="404"/>
      <c r="HA2" s="404"/>
      <c r="HB2" s="404"/>
      <c r="HC2" s="404"/>
      <c r="HD2" s="404"/>
      <c r="HE2" s="404"/>
      <c r="HF2" s="404"/>
      <c r="HG2" s="404"/>
      <c r="HH2" s="404"/>
      <c r="HI2" s="404"/>
      <c r="HJ2" s="404"/>
      <c r="HK2" s="404"/>
      <c r="HL2" s="404"/>
      <c r="HM2" s="404"/>
      <c r="HN2" s="404"/>
      <c r="HO2" s="404"/>
      <c r="HP2" s="404"/>
      <c r="HQ2" s="404"/>
      <c r="HR2" s="404"/>
      <c r="HS2" s="404"/>
      <c r="HT2" s="404"/>
      <c r="HU2" s="404"/>
      <c r="HV2" s="404"/>
      <c r="HW2" s="404"/>
      <c r="HX2" s="404"/>
      <c r="HY2" s="404"/>
      <c r="HZ2" s="404"/>
      <c r="IA2" s="404"/>
      <c r="IB2" s="404"/>
      <c r="IC2" s="404"/>
      <c r="ID2" s="404"/>
      <c r="IE2" s="404"/>
      <c r="IF2" s="404"/>
      <c r="IG2" s="404"/>
      <c r="IH2" s="404"/>
      <c r="II2" s="404"/>
      <c r="IJ2" s="404"/>
      <c r="IK2" s="404"/>
      <c r="IL2" s="404"/>
      <c r="IM2" s="404"/>
      <c r="IN2" s="404"/>
      <c r="IO2" s="404"/>
      <c r="IP2" s="404"/>
      <c r="IQ2" s="404"/>
      <c r="IR2" s="404"/>
      <c r="IS2" s="404"/>
      <c r="IT2" s="404"/>
      <c r="IU2" s="404"/>
      <c r="IV2" s="404"/>
      <c r="IW2" s="404"/>
      <c r="IX2" s="404"/>
      <c r="IY2" s="404"/>
      <c r="IZ2" s="404"/>
      <c r="JA2" s="404"/>
      <c r="JB2" s="404"/>
      <c r="JC2" s="404"/>
      <c r="JD2" s="404"/>
      <c r="JE2" s="404"/>
      <c r="JF2" s="404"/>
      <c r="JG2" s="404"/>
      <c r="JH2" s="404"/>
      <c r="JI2" s="404"/>
      <c r="JJ2" s="404"/>
      <c r="JK2" s="404"/>
      <c r="JL2" s="404"/>
      <c r="JM2" s="404"/>
      <c r="JN2" s="404"/>
      <c r="JO2" s="404"/>
      <c r="JP2" s="404"/>
      <c r="JQ2" s="404"/>
      <c r="JR2" s="404"/>
      <c r="JS2" s="404"/>
      <c r="JT2" s="404"/>
      <c r="JU2" s="404"/>
      <c r="JV2" s="404"/>
      <c r="JW2" s="404"/>
      <c r="JX2" s="404"/>
      <c r="JY2" s="404"/>
      <c r="JZ2" s="404"/>
      <c r="KA2" s="404"/>
      <c r="KB2" s="404"/>
      <c r="KC2" s="404"/>
      <c r="KD2" s="404"/>
      <c r="KE2" s="404"/>
      <c r="KF2" s="404"/>
      <c r="KG2" s="404"/>
      <c r="KH2" s="404"/>
      <c r="KI2" s="404"/>
      <c r="KJ2" s="404"/>
      <c r="KK2" s="404"/>
      <c r="KL2" s="404"/>
      <c r="KM2" s="404"/>
      <c r="KN2" s="404"/>
      <c r="KO2" s="404"/>
      <c r="KP2" s="404"/>
      <c r="KQ2" s="404"/>
      <c r="KR2" s="404"/>
      <c r="KS2" s="404"/>
      <c r="KT2" s="404"/>
      <c r="KU2" s="404"/>
      <c r="KV2" s="404"/>
      <c r="KW2" s="404"/>
      <c r="KX2" s="404"/>
      <c r="KY2" s="404"/>
      <c r="KZ2" s="404"/>
      <c r="LA2" s="404"/>
      <c r="LB2" s="404"/>
      <c r="LC2" s="404"/>
      <c r="LD2" s="404"/>
      <c r="LE2" s="404"/>
      <c r="LF2" s="404"/>
      <c r="LG2" s="404"/>
      <c r="LH2" s="404"/>
      <c r="LI2" s="404"/>
      <c r="LJ2" s="404"/>
      <c r="LK2" s="404"/>
      <c r="LL2" s="404"/>
      <c r="LM2" s="404"/>
      <c r="LN2" s="404"/>
      <c r="LO2" s="404"/>
      <c r="LP2" s="404"/>
      <c r="LQ2" s="404"/>
      <c r="LR2" s="404"/>
      <c r="LS2" s="404"/>
      <c r="LT2" s="404"/>
      <c r="LU2" s="404"/>
      <c r="LV2" s="404"/>
      <c r="LW2" s="404"/>
      <c r="LX2" s="404"/>
      <c r="LY2" s="404"/>
      <c r="LZ2" s="404"/>
      <c r="MA2" s="404"/>
      <c r="MB2" s="404"/>
      <c r="MC2" s="404"/>
      <c r="MD2" s="404"/>
      <c r="ME2" s="404"/>
      <c r="MF2" s="404"/>
      <c r="MG2" s="404"/>
      <c r="MH2" s="404"/>
      <c r="MI2" s="405"/>
      <c r="MJ2" s="404"/>
      <c r="MK2" s="404"/>
      <c r="ML2" s="404"/>
      <c r="MM2" s="404"/>
      <c r="MN2" s="404"/>
      <c r="MO2" s="404"/>
      <c r="MP2" s="404"/>
      <c r="MQ2" s="404"/>
      <c r="MR2" s="404"/>
      <c r="MS2" s="404"/>
      <c r="MT2" s="404"/>
      <c r="MU2" s="404"/>
      <c r="MV2" s="404"/>
      <c r="MW2" s="404"/>
      <c r="MX2" s="404"/>
      <c r="MY2" s="404"/>
      <c r="MZ2" s="404"/>
      <c r="NA2" s="404"/>
      <c r="NB2" s="404"/>
      <c r="NC2" s="404"/>
      <c r="ND2" s="404"/>
      <c r="NE2" s="404"/>
    </row>
    <row r="3" spans="1:369" ht="12.75" customHeight="1" x14ac:dyDescent="0.25">
      <c r="A3" s="403"/>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4"/>
      <c r="BH3" s="404"/>
      <c r="BI3" s="404"/>
      <c r="BJ3" s="404"/>
      <c r="BK3" s="404"/>
      <c r="BL3" s="404"/>
      <c r="BM3" s="404"/>
      <c r="BN3" s="404"/>
      <c r="BO3" s="404"/>
      <c r="BP3" s="404"/>
      <c r="BQ3" s="404"/>
      <c r="BR3" s="404"/>
      <c r="BS3" s="404" t="s">
        <v>387</v>
      </c>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c r="FS3" s="404"/>
      <c r="FT3" s="404"/>
      <c r="FU3" s="404"/>
      <c r="FV3" s="404"/>
      <c r="FW3" s="404"/>
      <c r="FX3" s="404"/>
      <c r="FY3" s="404"/>
      <c r="FZ3" s="404"/>
      <c r="GA3" s="404"/>
      <c r="GB3" s="404"/>
      <c r="GC3" s="404"/>
      <c r="GD3" s="404"/>
      <c r="GE3" s="404"/>
      <c r="GF3" s="404"/>
      <c r="GG3" s="404"/>
      <c r="GH3" s="404"/>
      <c r="GI3" s="404"/>
      <c r="GJ3" s="404"/>
      <c r="GK3" s="404"/>
      <c r="GL3" s="404"/>
      <c r="GM3" s="404"/>
      <c r="GN3" s="404"/>
      <c r="GO3" s="404"/>
      <c r="GP3" s="404"/>
      <c r="GQ3" s="404"/>
      <c r="GR3" s="404"/>
      <c r="GS3" s="404"/>
      <c r="GT3" s="404"/>
      <c r="GU3" s="404"/>
      <c r="GV3" s="404"/>
      <c r="GW3" s="404"/>
      <c r="GX3" s="404"/>
      <c r="GY3" s="404"/>
      <c r="GZ3" s="404"/>
      <c r="HA3" s="404"/>
      <c r="HB3" s="404"/>
      <c r="HC3" s="404"/>
      <c r="HD3" s="404"/>
      <c r="HE3" s="404"/>
      <c r="HF3" s="404"/>
      <c r="HG3" s="404"/>
      <c r="HH3" s="404"/>
      <c r="HI3" s="404"/>
      <c r="HJ3" s="404"/>
      <c r="HK3" s="404"/>
      <c r="HL3" s="404"/>
      <c r="HM3" s="404"/>
      <c r="HN3" s="404"/>
      <c r="HO3" s="404"/>
      <c r="HP3" s="404"/>
      <c r="HQ3" s="404"/>
      <c r="HR3" s="404"/>
      <c r="HS3" s="404"/>
      <c r="HT3" s="404"/>
      <c r="HU3" s="404"/>
      <c r="HV3" s="404"/>
      <c r="HW3" s="404"/>
      <c r="HX3" s="404"/>
      <c r="HY3" s="404"/>
      <c r="HZ3" s="404"/>
      <c r="IA3" s="404"/>
      <c r="IB3" s="404"/>
      <c r="IC3" s="404"/>
      <c r="ID3" s="404"/>
      <c r="IE3" s="404"/>
      <c r="IF3" s="404"/>
      <c r="IG3" s="404"/>
      <c r="IH3" s="404"/>
      <c r="II3" s="404"/>
      <c r="IJ3" s="404"/>
      <c r="IK3" s="404"/>
      <c r="IL3" s="404"/>
      <c r="IM3" s="404"/>
      <c r="IN3" s="404"/>
      <c r="IO3" s="404"/>
      <c r="IP3" s="404"/>
      <c r="IQ3" s="404"/>
      <c r="IR3" s="404"/>
      <c r="IS3" s="404"/>
      <c r="IT3" s="404"/>
      <c r="IU3" s="404"/>
      <c r="IV3" s="404"/>
      <c r="IW3" s="404"/>
      <c r="IX3" s="404"/>
      <c r="IY3" s="404"/>
      <c r="IZ3" s="404"/>
      <c r="JA3" s="404"/>
      <c r="JB3" s="404"/>
      <c r="JC3" s="404"/>
      <c r="JD3" s="404"/>
      <c r="JE3" s="404"/>
      <c r="JF3" s="404"/>
      <c r="JG3" s="404"/>
      <c r="JH3" s="404"/>
      <c r="JI3" s="404"/>
      <c r="JJ3" s="404"/>
      <c r="JK3" s="404"/>
      <c r="JL3" s="404"/>
      <c r="JM3" s="404"/>
      <c r="JN3" s="404"/>
      <c r="JO3" s="404"/>
      <c r="JP3" s="404"/>
      <c r="JQ3" s="404"/>
      <c r="JR3" s="404"/>
      <c r="JS3" s="404"/>
      <c r="JT3" s="404"/>
      <c r="JU3" s="404"/>
      <c r="JV3" s="404"/>
      <c r="JW3" s="404"/>
      <c r="JX3" s="404"/>
      <c r="JY3" s="404"/>
      <c r="JZ3" s="404"/>
      <c r="KA3" s="404"/>
      <c r="KB3" s="404"/>
      <c r="KC3" s="404"/>
      <c r="KD3" s="404"/>
      <c r="KE3" s="404"/>
      <c r="KF3" s="404"/>
      <c r="KG3" s="404"/>
      <c r="KH3" s="404"/>
      <c r="KI3" s="404"/>
      <c r="KJ3" s="404"/>
      <c r="KK3" s="404"/>
      <c r="KL3" s="404"/>
      <c r="KM3" s="404"/>
      <c r="KN3" s="404"/>
      <c r="KO3" s="404"/>
      <c r="KP3" s="404"/>
      <c r="KQ3" s="404"/>
      <c r="KR3" s="404"/>
      <c r="KS3" s="404"/>
      <c r="KT3" s="404"/>
      <c r="KU3" s="404"/>
      <c r="KV3" s="404"/>
      <c r="KW3" s="404"/>
      <c r="KX3" s="404"/>
      <c r="KY3" s="404"/>
      <c r="KZ3" s="404"/>
      <c r="LA3" s="404"/>
      <c r="LB3" s="404"/>
      <c r="LC3" s="404"/>
      <c r="LD3" s="404"/>
      <c r="LE3" s="404"/>
      <c r="LF3" s="404"/>
      <c r="LG3" s="404"/>
      <c r="LH3" s="404"/>
      <c r="LI3" s="404"/>
      <c r="LJ3" s="404"/>
      <c r="LK3" s="404"/>
      <c r="LL3" s="404"/>
      <c r="LM3" s="404"/>
      <c r="LN3" s="404"/>
      <c r="LO3" s="404"/>
      <c r="LP3" s="404"/>
      <c r="LQ3" s="404"/>
      <c r="LR3" s="404"/>
      <c r="LS3" s="404"/>
      <c r="LT3" s="404"/>
      <c r="LU3" s="404"/>
      <c r="LV3" s="404"/>
      <c r="LW3" s="404"/>
      <c r="LX3" s="404"/>
      <c r="LY3" s="404"/>
      <c r="LZ3" s="404"/>
      <c r="MA3" s="404"/>
      <c r="MB3" s="404"/>
      <c r="MC3" s="404"/>
      <c r="MD3" s="404"/>
      <c r="ME3" s="404"/>
      <c r="MF3" s="404"/>
      <c r="MG3" s="404"/>
      <c r="MH3" s="404"/>
      <c r="MI3" s="405"/>
      <c r="MJ3" s="404"/>
      <c r="MK3" s="404"/>
      <c r="ML3" s="404"/>
      <c r="MM3" s="404"/>
      <c r="MN3" s="404"/>
      <c r="MO3" s="404"/>
      <c r="MP3" s="404"/>
      <c r="MQ3" s="404"/>
      <c r="MR3" s="404"/>
      <c r="MS3" s="404"/>
      <c r="MT3" s="404"/>
      <c r="MU3" s="404"/>
      <c r="MV3" s="404"/>
      <c r="MW3" s="404"/>
      <c r="MX3" s="404"/>
      <c r="MY3" s="404"/>
      <c r="MZ3" s="404"/>
      <c r="NA3" s="404"/>
      <c r="NB3" s="404"/>
      <c r="NC3" s="404"/>
      <c r="ND3" s="404"/>
      <c r="NE3" s="404"/>
    </row>
    <row r="4" spans="1:369" ht="12.75" customHeight="1" x14ac:dyDescent="0.25">
      <c r="A4" s="51" t="s">
        <v>177</v>
      </c>
      <c r="B4" s="51"/>
      <c r="C4" s="51"/>
      <c r="D4" s="51"/>
      <c r="E4" s="51"/>
      <c r="F4" s="51"/>
      <c r="G4" s="51"/>
      <c r="H4" s="51"/>
      <c r="I4" s="51"/>
      <c r="J4" s="51"/>
      <c r="K4" s="51"/>
      <c r="L4" s="51"/>
      <c r="M4" s="51"/>
      <c r="N4" s="51"/>
      <c r="O4" s="51"/>
      <c r="P4" s="51"/>
      <c r="Q4" s="51"/>
      <c r="R4" s="51"/>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29" t="s">
        <v>431</v>
      </c>
      <c r="BA4" s="47"/>
      <c r="BB4" s="47"/>
      <c r="BC4" s="47"/>
      <c r="BD4" s="47"/>
      <c r="BE4" s="429" t="s">
        <v>432</v>
      </c>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05"/>
      <c r="MJ4" s="404"/>
      <c r="MK4" s="404"/>
      <c r="ML4" s="404"/>
      <c r="MM4" s="404"/>
      <c r="MN4" s="404"/>
      <c r="MO4" s="404"/>
      <c r="MP4" s="404"/>
      <c r="MQ4" s="404"/>
      <c r="MR4" s="404"/>
      <c r="MS4" s="404"/>
      <c r="MT4" s="404"/>
      <c r="MU4" s="404"/>
      <c r="MV4" s="404"/>
      <c r="MW4" s="404"/>
      <c r="MX4" s="404"/>
      <c r="MY4" s="404"/>
      <c r="MZ4" s="404"/>
      <c r="NA4" s="404"/>
      <c r="NB4" s="404"/>
      <c r="NC4" s="404"/>
      <c r="ND4" s="404"/>
      <c r="NE4" s="404"/>
    </row>
    <row r="5" spans="1:369" s="86" customFormat="1" ht="12.75" customHeight="1" x14ac:dyDescent="0.25">
      <c r="A5" s="68" t="s">
        <v>13</v>
      </c>
      <c r="B5" s="81">
        <v>13850</v>
      </c>
      <c r="C5" s="81">
        <v>13881</v>
      </c>
      <c r="D5" s="81">
        <v>13912</v>
      </c>
      <c r="E5" s="81">
        <v>13940</v>
      </c>
      <c r="F5" s="81">
        <v>13971</v>
      </c>
      <c r="G5" s="81">
        <v>14001</v>
      </c>
      <c r="H5" s="81">
        <v>14032</v>
      </c>
      <c r="I5" s="81">
        <v>14062</v>
      </c>
      <c r="J5" s="81">
        <v>14093</v>
      </c>
      <c r="K5" s="81">
        <v>14124</v>
      </c>
      <c r="L5" s="81">
        <v>14154</v>
      </c>
      <c r="M5" s="81">
        <v>14185</v>
      </c>
      <c r="N5" s="81">
        <v>14215</v>
      </c>
      <c r="O5" s="81">
        <v>14246</v>
      </c>
      <c r="P5" s="81">
        <v>14277</v>
      </c>
      <c r="Q5" s="81">
        <v>14305</v>
      </c>
      <c r="R5" s="81">
        <v>14336</v>
      </c>
      <c r="S5" s="81">
        <v>14366</v>
      </c>
      <c r="T5" s="81">
        <v>14397</v>
      </c>
      <c r="U5" s="81">
        <v>14427</v>
      </c>
      <c r="V5" s="81">
        <v>14458</v>
      </c>
      <c r="W5" s="81">
        <v>14489</v>
      </c>
      <c r="X5" s="81">
        <v>14519</v>
      </c>
      <c r="Y5" s="81">
        <v>14550</v>
      </c>
      <c r="Z5" s="81">
        <v>14580</v>
      </c>
      <c r="AA5" s="81">
        <v>14611</v>
      </c>
      <c r="AB5" s="81">
        <v>14642</v>
      </c>
      <c r="AC5" s="81">
        <v>14671</v>
      </c>
      <c r="AD5" s="81">
        <v>14702</v>
      </c>
      <c r="AE5" s="81">
        <v>14732</v>
      </c>
      <c r="AF5" s="81">
        <v>14763</v>
      </c>
      <c r="AG5" s="81">
        <v>14793</v>
      </c>
      <c r="AH5" s="81">
        <v>14824</v>
      </c>
      <c r="AI5" s="81">
        <v>14855</v>
      </c>
      <c r="AJ5" s="81">
        <v>14885</v>
      </c>
      <c r="AK5" s="81">
        <v>14916</v>
      </c>
      <c r="AL5" s="81">
        <v>14946</v>
      </c>
      <c r="AM5" s="81">
        <v>14977</v>
      </c>
      <c r="AN5" s="81">
        <v>15008</v>
      </c>
      <c r="AO5" s="81">
        <v>15036</v>
      </c>
      <c r="AP5" s="81">
        <v>15067</v>
      </c>
      <c r="AQ5" s="81">
        <v>15097</v>
      </c>
      <c r="AR5" s="81">
        <v>15128</v>
      </c>
      <c r="AS5" s="81">
        <v>15158</v>
      </c>
      <c r="AT5" s="81">
        <v>15189</v>
      </c>
      <c r="AU5" s="81">
        <v>15220</v>
      </c>
      <c r="AV5" s="81">
        <v>15250</v>
      </c>
      <c r="AW5" s="81">
        <v>15281</v>
      </c>
      <c r="AX5" s="81">
        <v>15311</v>
      </c>
      <c r="AY5" s="81">
        <v>15342</v>
      </c>
      <c r="AZ5" s="429" t="s">
        <v>431</v>
      </c>
      <c r="BA5" s="429" t="s">
        <v>437</v>
      </c>
      <c r="BB5" s="429" t="s">
        <v>437</v>
      </c>
      <c r="BC5" s="429" t="s">
        <v>437</v>
      </c>
      <c r="BD5" s="429" t="s">
        <v>437</v>
      </c>
      <c r="BE5" s="429" t="s">
        <v>432</v>
      </c>
      <c r="BF5" s="81">
        <v>16893</v>
      </c>
      <c r="BG5" s="82">
        <v>16923</v>
      </c>
      <c r="BH5" s="82">
        <v>16954</v>
      </c>
      <c r="BI5" s="82">
        <v>16984</v>
      </c>
      <c r="BJ5" s="81">
        <v>17015</v>
      </c>
      <c r="BK5" s="81">
        <v>17046</v>
      </c>
      <c r="BL5" s="81">
        <v>17076</v>
      </c>
      <c r="BM5" s="83">
        <v>17107</v>
      </c>
      <c r="BN5" s="83">
        <v>17137</v>
      </c>
      <c r="BO5" s="81">
        <v>17168</v>
      </c>
      <c r="BP5" s="81">
        <v>17199</v>
      </c>
      <c r="BQ5" s="81">
        <v>17227</v>
      </c>
      <c r="BR5" s="83">
        <v>17258</v>
      </c>
      <c r="BS5" s="83">
        <v>17288</v>
      </c>
      <c r="BT5" s="83">
        <v>17319</v>
      </c>
      <c r="BU5" s="83">
        <v>17349</v>
      </c>
      <c r="BV5" s="83">
        <v>17380</v>
      </c>
      <c r="BW5" s="83">
        <v>17411</v>
      </c>
      <c r="BX5" s="83">
        <v>17441</v>
      </c>
      <c r="BY5" s="84">
        <v>17472</v>
      </c>
      <c r="BZ5" s="84">
        <v>17502</v>
      </c>
      <c r="CA5" s="81">
        <v>17533</v>
      </c>
      <c r="CB5" s="81">
        <v>17564</v>
      </c>
      <c r="CC5" s="81">
        <v>17593</v>
      </c>
      <c r="CD5" s="81">
        <v>17624</v>
      </c>
      <c r="CE5" s="363">
        <v>17654</v>
      </c>
      <c r="CF5" s="363">
        <v>17685</v>
      </c>
      <c r="CG5" s="363">
        <v>17715</v>
      </c>
      <c r="CH5" s="363">
        <v>17746</v>
      </c>
      <c r="CI5" s="363">
        <v>17777</v>
      </c>
      <c r="CJ5" s="363">
        <v>17807</v>
      </c>
      <c r="CK5" s="363">
        <v>17838</v>
      </c>
      <c r="CL5" s="363">
        <v>17868</v>
      </c>
      <c r="CM5" s="363">
        <v>17899</v>
      </c>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168"/>
    </row>
    <row r="6" spans="1:369" s="46" customFormat="1" ht="12.75" customHeight="1" x14ac:dyDescent="0.25">
      <c r="A6" s="87" t="s">
        <v>14</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429" t="s">
        <v>431</v>
      </c>
      <c r="BA6" s="87"/>
      <c r="BB6" s="87"/>
      <c r="BC6" s="87"/>
      <c r="BD6" s="87"/>
      <c r="BE6" s="429" t="s">
        <v>432</v>
      </c>
      <c r="BF6" s="88" t="s">
        <v>12</v>
      </c>
      <c r="BG6" s="89" t="s">
        <v>15</v>
      </c>
      <c r="BH6" s="89" t="s">
        <v>16</v>
      </c>
      <c r="BI6" s="89" t="s">
        <v>16</v>
      </c>
      <c r="BJ6" s="89" t="s">
        <v>16</v>
      </c>
      <c r="BK6" s="89" t="s">
        <v>16</v>
      </c>
      <c r="BL6" s="89" t="s">
        <v>16</v>
      </c>
      <c r="BM6" s="88" t="s">
        <v>12</v>
      </c>
      <c r="BN6" s="88" t="s">
        <v>12</v>
      </c>
      <c r="BO6" s="88" t="s">
        <v>8</v>
      </c>
      <c r="BP6" s="88"/>
      <c r="BQ6" s="88" t="s">
        <v>16</v>
      </c>
      <c r="BR6" s="88" t="s">
        <v>16</v>
      </c>
      <c r="BS6" s="88" t="s">
        <v>12</v>
      </c>
      <c r="BT6" s="88" t="s">
        <v>388</v>
      </c>
      <c r="BU6" s="88" t="s">
        <v>16</v>
      </c>
      <c r="BV6" s="88" t="s">
        <v>16</v>
      </c>
      <c r="BW6" s="88" t="s">
        <v>16</v>
      </c>
      <c r="BX6" s="88" t="s">
        <v>16</v>
      </c>
      <c r="BY6" s="89" t="s">
        <v>16</v>
      </c>
      <c r="BZ6" s="89" t="s">
        <v>22</v>
      </c>
      <c r="CA6" s="70" t="s">
        <v>11</v>
      </c>
      <c r="CB6" s="70" t="s">
        <v>11</v>
      </c>
      <c r="CC6" s="70" t="s">
        <v>11</v>
      </c>
      <c r="CD6" s="70" t="s">
        <v>11</v>
      </c>
      <c r="CE6" s="70" t="s">
        <v>11</v>
      </c>
      <c r="CF6" s="69"/>
      <c r="CG6" s="69" t="s">
        <v>11</v>
      </c>
      <c r="CH6" s="70" t="s">
        <v>11</v>
      </c>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169"/>
    </row>
    <row r="7" spans="1:369" s="86" customFormat="1" ht="12.75" customHeight="1" x14ac:dyDescent="0.25">
      <c r="A7" s="68" t="s">
        <v>179</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429" t="s">
        <v>431</v>
      </c>
      <c r="BA7" s="68"/>
      <c r="BB7" s="68"/>
      <c r="BC7" s="68"/>
      <c r="BD7" s="68"/>
      <c r="BE7" s="429" t="s">
        <v>432</v>
      </c>
      <c r="BF7" s="90">
        <v>16960</v>
      </c>
      <c r="BG7" s="91">
        <v>16987</v>
      </c>
      <c r="BH7" s="91">
        <v>17015</v>
      </c>
      <c r="BI7" s="91">
        <v>17042</v>
      </c>
      <c r="BJ7" s="90">
        <v>17083</v>
      </c>
      <c r="BK7" s="90">
        <v>17127</v>
      </c>
      <c r="BL7" s="90">
        <v>17155</v>
      </c>
      <c r="BM7" s="92">
        <v>17184</v>
      </c>
      <c r="BN7" s="92">
        <v>17212</v>
      </c>
      <c r="BO7" s="90">
        <v>17239</v>
      </c>
      <c r="BP7" s="90">
        <v>17267</v>
      </c>
      <c r="BQ7" s="90">
        <v>17309</v>
      </c>
      <c r="BR7" s="92">
        <v>17323</v>
      </c>
      <c r="BS7" s="92">
        <v>17366</v>
      </c>
      <c r="BT7" s="92">
        <v>17407</v>
      </c>
      <c r="BU7" s="92">
        <v>17449</v>
      </c>
      <c r="BV7" s="92">
        <v>17492</v>
      </c>
      <c r="BW7" s="92">
        <v>17498</v>
      </c>
      <c r="BX7" s="90">
        <v>17519</v>
      </c>
      <c r="BY7" s="93">
        <v>17561</v>
      </c>
      <c r="BZ7" s="93">
        <v>17563</v>
      </c>
      <c r="CA7" s="90">
        <v>17596</v>
      </c>
      <c r="CB7" s="90">
        <v>17624</v>
      </c>
      <c r="CC7" s="90">
        <v>17659</v>
      </c>
      <c r="CD7" s="90">
        <v>17694</v>
      </c>
      <c r="CE7" s="327">
        <v>17722</v>
      </c>
      <c r="CF7" s="85"/>
      <c r="CG7" s="327">
        <v>17792</v>
      </c>
      <c r="CH7" s="327">
        <v>17820</v>
      </c>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168"/>
    </row>
    <row r="8" spans="1:369" s="86" customFormat="1" ht="12.75" customHeight="1" x14ac:dyDescent="0.25">
      <c r="A8" s="94" t="s">
        <v>180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429" t="s">
        <v>431</v>
      </c>
      <c r="BA8" s="68"/>
      <c r="BB8" s="68"/>
      <c r="BC8" s="68"/>
      <c r="BD8" s="68"/>
      <c r="BE8" s="429" t="s">
        <v>432</v>
      </c>
      <c r="BF8" s="95">
        <v>169</v>
      </c>
      <c r="BG8" s="96">
        <v>406</v>
      </c>
      <c r="BH8" s="96">
        <v>537</v>
      </c>
      <c r="BI8" s="96">
        <v>693</v>
      </c>
      <c r="BJ8" s="95">
        <v>876</v>
      </c>
      <c r="BK8" s="95">
        <v>1315</v>
      </c>
      <c r="BL8" s="95">
        <v>1610</v>
      </c>
      <c r="BM8" s="97">
        <v>49</v>
      </c>
      <c r="BN8" s="97">
        <v>127</v>
      </c>
      <c r="BO8" s="95">
        <v>948</v>
      </c>
      <c r="BP8" s="95">
        <v>1281</v>
      </c>
      <c r="BQ8" s="95">
        <v>1585</v>
      </c>
      <c r="BR8" s="97">
        <v>1694</v>
      </c>
      <c r="BS8" s="97">
        <v>685</v>
      </c>
      <c r="BT8" s="97">
        <v>2750</v>
      </c>
      <c r="BU8" s="97">
        <v>3149</v>
      </c>
      <c r="BV8" s="97">
        <v>3557</v>
      </c>
      <c r="BW8" s="97">
        <v>3626</v>
      </c>
      <c r="BX8" s="95">
        <v>3983</v>
      </c>
      <c r="BY8" s="96">
        <v>466</v>
      </c>
      <c r="BZ8" s="96">
        <v>904</v>
      </c>
      <c r="CA8" s="97">
        <v>239</v>
      </c>
      <c r="CB8" s="97">
        <v>395</v>
      </c>
      <c r="CC8" s="97">
        <v>576</v>
      </c>
      <c r="CD8" s="97">
        <v>829</v>
      </c>
      <c r="CE8" s="362">
        <v>997</v>
      </c>
      <c r="CF8" s="85"/>
      <c r="CG8" s="364">
        <v>1381</v>
      </c>
      <c r="CH8" s="364">
        <v>1543</v>
      </c>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5"/>
      <c r="LP8" s="85"/>
      <c r="LQ8" s="85"/>
      <c r="LR8" s="85"/>
      <c r="LS8" s="85"/>
      <c r="LT8" s="85"/>
      <c r="LU8" s="85"/>
      <c r="LV8" s="85"/>
      <c r="LW8" s="85"/>
      <c r="LX8" s="85"/>
      <c r="LY8" s="85"/>
      <c r="LZ8" s="85"/>
      <c r="MA8" s="85"/>
      <c r="MB8" s="85"/>
      <c r="MC8" s="85"/>
      <c r="MD8" s="85"/>
      <c r="ME8" s="85"/>
      <c r="MF8" s="85"/>
      <c r="MG8" s="85"/>
      <c r="MH8" s="85"/>
      <c r="MI8" s="168"/>
    </row>
    <row r="9" spans="1:369" ht="12.75" customHeight="1" x14ac:dyDescent="0.25">
      <c r="A9" s="53" t="s">
        <v>178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429" t="s">
        <v>431</v>
      </c>
      <c r="BA9" s="68"/>
      <c r="BB9" s="68"/>
      <c r="BC9" s="68"/>
      <c r="BD9" s="68"/>
      <c r="BE9" s="429" t="s">
        <v>432</v>
      </c>
      <c r="BF9" s="406"/>
      <c r="BG9" s="59"/>
      <c r="BH9" s="59"/>
      <c r="BI9" s="59"/>
      <c r="BJ9" s="407"/>
      <c r="BK9" s="407"/>
      <c r="BL9" s="407"/>
      <c r="BM9" s="406"/>
      <c r="BN9" s="406"/>
      <c r="BO9" s="406"/>
      <c r="BP9" s="406"/>
      <c r="BQ9" s="406"/>
      <c r="BR9" s="406"/>
      <c r="BS9" s="406"/>
      <c r="BT9" s="406"/>
      <c r="BU9" s="406"/>
      <c r="BV9" s="406"/>
      <c r="BW9" s="68"/>
      <c r="BX9" s="68"/>
      <c r="BY9" s="52"/>
      <c r="BZ9" s="52"/>
      <c r="CA9" s="52"/>
      <c r="CB9" s="52"/>
      <c r="CC9" s="52"/>
      <c r="CD9" s="52"/>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c r="LP9" s="85"/>
      <c r="LQ9" s="85"/>
      <c r="LR9" s="85"/>
      <c r="LS9" s="85"/>
      <c r="LT9" s="85"/>
      <c r="LU9" s="85"/>
      <c r="LV9" s="85"/>
      <c r="LW9" s="85"/>
      <c r="LX9" s="85"/>
      <c r="LY9" s="85"/>
      <c r="LZ9" s="85"/>
      <c r="MA9" s="85"/>
      <c r="MB9" s="85"/>
      <c r="MC9" s="85"/>
      <c r="MD9" s="85"/>
      <c r="ME9" s="85"/>
      <c r="MF9" s="85"/>
      <c r="MG9" s="85"/>
      <c r="MH9" s="85"/>
      <c r="MI9" s="405"/>
      <c r="MJ9" s="404"/>
      <c r="MK9" s="404"/>
      <c r="ML9" s="404"/>
      <c r="MM9" s="404"/>
      <c r="MN9" s="404"/>
      <c r="MO9" s="404"/>
      <c r="MP9" s="404"/>
      <c r="MQ9" s="404"/>
      <c r="MR9" s="404"/>
      <c r="MS9" s="404"/>
      <c r="MT9" s="404"/>
      <c r="MU9" s="404"/>
      <c r="MV9" s="404"/>
      <c r="MW9" s="404"/>
      <c r="MX9" s="404"/>
      <c r="MY9" s="404"/>
      <c r="MZ9" s="404"/>
      <c r="NA9" s="404"/>
      <c r="NB9" s="404"/>
      <c r="NC9" s="404"/>
      <c r="ND9" s="404"/>
      <c r="NE9" s="404"/>
    </row>
    <row r="10" spans="1:369" ht="12.75" customHeight="1" x14ac:dyDescent="0.25">
      <c r="A10" s="408" t="s">
        <v>18</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429" t="s">
        <v>431</v>
      </c>
      <c r="BA10" s="68"/>
      <c r="BB10" s="68"/>
      <c r="BC10" s="68"/>
      <c r="BD10" s="68"/>
      <c r="BE10" s="429" t="s">
        <v>432</v>
      </c>
      <c r="BF10" s="409">
        <v>221974005.30000001</v>
      </c>
      <c r="BG10" s="409">
        <v>221974005.30000001</v>
      </c>
      <c r="BH10" s="409">
        <v>221974005.30000001</v>
      </c>
      <c r="BI10" s="409">
        <v>221974005.30000001</v>
      </c>
      <c r="BJ10" s="409">
        <v>221974005.30000001</v>
      </c>
      <c r="BK10" s="409">
        <v>221974005.30000001</v>
      </c>
      <c r="BL10" s="409">
        <v>221974005.30000001</v>
      </c>
      <c r="BM10" s="409">
        <v>221974005.30000001</v>
      </c>
      <c r="BN10" s="409">
        <v>221974005.30000001</v>
      </c>
      <c r="BO10" s="409">
        <v>221974005.30000001</v>
      </c>
      <c r="BP10" s="409">
        <v>221974005.30000001</v>
      </c>
      <c r="BQ10" s="409">
        <v>221974005.30000001</v>
      </c>
      <c r="BR10" s="409">
        <v>221974005.30000001</v>
      </c>
      <c r="BS10" s="409">
        <v>221974005.30000001</v>
      </c>
      <c r="BT10" s="409">
        <v>221974005.80000001</v>
      </c>
      <c r="BU10" s="409"/>
      <c r="BV10" s="409"/>
      <c r="BW10" s="68"/>
      <c r="BX10" s="68"/>
      <c r="BY10" s="52"/>
      <c r="BZ10" s="52"/>
      <c r="CA10" s="52"/>
      <c r="CB10" s="52"/>
      <c r="CC10" s="52"/>
      <c r="CD10" s="52"/>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405"/>
      <c r="MJ10" s="404"/>
      <c r="MK10" s="404"/>
      <c r="ML10" s="404"/>
      <c r="MM10" s="404"/>
      <c r="MN10" s="404"/>
      <c r="MO10" s="404"/>
      <c r="MP10" s="404"/>
      <c r="MQ10" s="404"/>
      <c r="MR10" s="404"/>
      <c r="MS10" s="404"/>
      <c r="MT10" s="404"/>
      <c r="MU10" s="404"/>
      <c r="MV10" s="404"/>
      <c r="MW10" s="404"/>
      <c r="MX10" s="404"/>
      <c r="MY10" s="404"/>
      <c r="MZ10" s="404"/>
      <c r="NA10" s="404"/>
      <c r="NB10" s="404"/>
      <c r="NC10" s="404"/>
      <c r="ND10" s="404"/>
      <c r="NE10" s="404"/>
    </row>
    <row r="11" spans="1:369" ht="12.75" customHeight="1" x14ac:dyDescent="0.25">
      <c r="A11" s="408" t="s">
        <v>19</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429" t="s">
        <v>431</v>
      </c>
      <c r="BA11" s="68"/>
      <c r="BB11" s="68"/>
      <c r="BC11" s="68"/>
      <c r="BD11" s="68"/>
      <c r="BE11" s="429" t="s">
        <v>432</v>
      </c>
      <c r="BF11" s="409">
        <v>19094355.399999999</v>
      </c>
      <c r="BG11" s="409">
        <v>23175148.100000001</v>
      </c>
      <c r="BH11" s="409">
        <v>27823672.699999999</v>
      </c>
      <c r="BI11" s="409">
        <v>29249152.399999999</v>
      </c>
      <c r="BJ11" s="409">
        <v>33305875.399999999</v>
      </c>
      <c r="BK11" s="409">
        <v>38879630</v>
      </c>
      <c r="BL11" s="409">
        <v>45348168.25</v>
      </c>
      <c r="BM11" s="409">
        <v>52309300.049999997</v>
      </c>
      <c r="BN11" s="409">
        <v>61613301.799999997</v>
      </c>
      <c r="BO11" s="409">
        <v>72150746.700000003</v>
      </c>
      <c r="BP11" s="409">
        <v>81635287.349999994</v>
      </c>
      <c r="BQ11" s="409">
        <v>90106916.950000003</v>
      </c>
      <c r="BR11" s="409">
        <v>96832360.25</v>
      </c>
      <c r="BS11" s="409">
        <v>105461591.59999999</v>
      </c>
      <c r="BT11" s="409">
        <v>112338845.75</v>
      </c>
      <c r="BU11" s="409"/>
      <c r="BV11" s="409"/>
      <c r="BW11" s="68"/>
      <c r="BX11" s="68"/>
      <c r="BY11" s="52"/>
      <c r="BZ11" s="52"/>
      <c r="CA11" s="52"/>
      <c r="CB11" s="52"/>
      <c r="CC11" s="52"/>
      <c r="CD11" s="52"/>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5"/>
      <c r="LP11" s="85"/>
      <c r="LQ11" s="85"/>
      <c r="LR11" s="85"/>
      <c r="LS11" s="85"/>
      <c r="LT11" s="85"/>
      <c r="LU11" s="85"/>
      <c r="LV11" s="85"/>
      <c r="LW11" s="85"/>
      <c r="LX11" s="85"/>
      <c r="LY11" s="85"/>
      <c r="LZ11" s="85"/>
      <c r="MA11" s="85"/>
      <c r="MB11" s="85"/>
      <c r="MC11" s="85"/>
      <c r="MD11" s="85"/>
      <c r="ME11" s="85"/>
      <c r="MF11" s="85"/>
      <c r="MG11" s="85"/>
      <c r="MH11" s="85"/>
      <c r="MI11" s="405"/>
      <c r="MJ11" s="404"/>
      <c r="MK11" s="404"/>
      <c r="ML11" s="404"/>
      <c r="MM11" s="404"/>
      <c r="MN11" s="404"/>
      <c r="MO11" s="404"/>
      <c r="MP11" s="404"/>
      <c r="MQ11" s="404"/>
      <c r="MR11" s="404"/>
      <c r="MS11" s="404"/>
      <c r="MT11" s="404"/>
      <c r="MU11" s="404"/>
      <c r="MV11" s="404"/>
      <c r="MW11" s="404"/>
      <c r="MX11" s="404"/>
      <c r="MY11" s="404"/>
      <c r="MZ11" s="404"/>
      <c r="NA11" s="404"/>
      <c r="NB11" s="404"/>
      <c r="NC11" s="404"/>
      <c r="ND11" s="404"/>
      <c r="NE11" s="404"/>
    </row>
    <row r="12" spans="1:369" ht="12.75" customHeight="1" x14ac:dyDescent="0.25">
      <c r="A12" s="408" t="s">
        <v>20</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429" t="s">
        <v>431</v>
      </c>
      <c r="BA12" s="68"/>
      <c r="BB12" s="68"/>
      <c r="BC12" s="68"/>
      <c r="BD12" s="68"/>
      <c r="BE12" s="429" t="s">
        <v>432</v>
      </c>
      <c r="BF12" s="409">
        <v>181267656.02000001</v>
      </c>
      <c r="BG12" s="409">
        <v>182898648.41999999</v>
      </c>
      <c r="BH12" s="409">
        <v>183728385.97</v>
      </c>
      <c r="BI12" s="409">
        <v>184939922.06</v>
      </c>
      <c r="BJ12" s="409">
        <v>186752320.5</v>
      </c>
      <c r="BK12" s="409">
        <v>196268755.34999999</v>
      </c>
      <c r="BL12" s="409">
        <v>212248741.75</v>
      </c>
      <c r="BM12" s="409">
        <v>219823602.09</v>
      </c>
      <c r="BN12" s="409">
        <v>230925548.78999999</v>
      </c>
      <c r="BO12" s="409">
        <v>245254958.78</v>
      </c>
      <c r="BP12" s="409">
        <v>256268791.68000001</v>
      </c>
      <c r="BQ12" s="409">
        <v>266158350.72999999</v>
      </c>
      <c r="BR12" s="409">
        <v>273550143.52999997</v>
      </c>
      <c r="BS12" s="409">
        <v>280761490.25999999</v>
      </c>
      <c r="BT12" s="409">
        <v>287861452.06</v>
      </c>
      <c r="BU12" s="409"/>
      <c r="BV12" s="409"/>
      <c r="BW12" s="68"/>
      <c r="BX12" s="68"/>
      <c r="BY12" s="52"/>
      <c r="BZ12" s="52"/>
      <c r="CA12" s="52"/>
      <c r="CB12" s="52"/>
      <c r="CC12" s="52"/>
      <c r="CD12" s="52"/>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5"/>
      <c r="JW12" s="85"/>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5"/>
      <c r="LP12" s="85"/>
      <c r="LQ12" s="85"/>
      <c r="LR12" s="85"/>
      <c r="LS12" s="85"/>
      <c r="LT12" s="85"/>
      <c r="LU12" s="85"/>
      <c r="LV12" s="85"/>
      <c r="LW12" s="85"/>
      <c r="LX12" s="85"/>
      <c r="LY12" s="85"/>
      <c r="LZ12" s="85"/>
      <c r="MA12" s="85"/>
      <c r="MB12" s="85"/>
      <c r="MC12" s="85"/>
      <c r="MD12" s="85"/>
      <c r="ME12" s="85"/>
      <c r="MF12" s="85"/>
      <c r="MG12" s="85"/>
      <c r="MH12" s="85"/>
      <c r="MI12" s="405"/>
      <c r="MJ12" s="404"/>
      <c r="MK12" s="404"/>
      <c r="ML12" s="404"/>
      <c r="MM12" s="404"/>
      <c r="MN12" s="404"/>
      <c r="MO12" s="404"/>
      <c r="MP12" s="404"/>
      <c r="MQ12" s="404"/>
      <c r="MR12" s="404"/>
      <c r="MS12" s="404"/>
      <c r="MT12" s="404"/>
      <c r="MU12" s="404"/>
      <c r="MV12" s="404"/>
      <c r="MW12" s="404"/>
      <c r="MX12" s="404"/>
      <c r="MY12" s="404"/>
      <c r="MZ12" s="404"/>
      <c r="NA12" s="404"/>
      <c r="NB12" s="404"/>
      <c r="NC12" s="404"/>
      <c r="ND12" s="404"/>
      <c r="NE12" s="404"/>
    </row>
    <row r="13" spans="1:369" ht="12.75" customHeight="1" x14ac:dyDescent="0.25">
      <c r="A13" s="408" t="s">
        <v>21</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429" t="s">
        <v>431</v>
      </c>
      <c r="BA13" s="68"/>
      <c r="BB13" s="68"/>
      <c r="BC13" s="68"/>
      <c r="BD13" s="68"/>
      <c r="BE13" s="429" t="s">
        <v>432</v>
      </c>
      <c r="BF13" s="409">
        <v>385335071.20999998</v>
      </c>
      <c r="BG13" s="409">
        <v>382381423.26999998</v>
      </c>
      <c r="BH13" s="409">
        <v>379262738.70999998</v>
      </c>
      <c r="BI13" s="409">
        <v>377233290.36000001</v>
      </c>
      <c r="BJ13" s="409">
        <v>377630023.11000001</v>
      </c>
      <c r="BK13" s="409">
        <v>377675578.67000002</v>
      </c>
      <c r="BL13" s="409">
        <v>390172489.61000001</v>
      </c>
      <c r="BM13" s="409">
        <v>389103098.82999998</v>
      </c>
      <c r="BN13" s="409">
        <v>389427681.64999998</v>
      </c>
      <c r="BO13" s="409">
        <v>394468231.24000001</v>
      </c>
      <c r="BP13" s="409">
        <v>395814327.20999998</v>
      </c>
      <c r="BQ13" s="409">
        <v>397638565.52999997</v>
      </c>
      <c r="BR13" s="409">
        <v>398710083.58999997</v>
      </c>
      <c r="BS13" s="409">
        <v>397267541.69999999</v>
      </c>
      <c r="BT13" s="409">
        <v>397323101.35000002</v>
      </c>
      <c r="BU13" s="409"/>
      <c r="BV13" s="409"/>
      <c r="BW13" s="68"/>
      <c r="BX13" s="68"/>
      <c r="BY13" s="52"/>
      <c r="BZ13" s="52"/>
      <c r="CA13" s="52"/>
      <c r="CB13" s="52"/>
      <c r="CC13" s="52"/>
      <c r="CD13" s="52"/>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405"/>
      <c r="MJ13" s="404"/>
      <c r="MK13" s="404"/>
      <c r="ML13" s="404"/>
      <c r="MM13" s="404"/>
      <c r="MN13" s="404"/>
      <c r="MO13" s="404"/>
      <c r="MP13" s="404"/>
      <c r="MQ13" s="404"/>
      <c r="MR13" s="404"/>
      <c r="MS13" s="404"/>
      <c r="MT13" s="404"/>
      <c r="MU13" s="404"/>
      <c r="MV13" s="404"/>
      <c r="MW13" s="404"/>
      <c r="MX13" s="404"/>
      <c r="MY13" s="404"/>
      <c r="MZ13" s="404"/>
      <c r="NA13" s="404"/>
      <c r="NB13" s="404"/>
      <c r="NC13" s="404"/>
      <c r="ND13" s="404"/>
      <c r="NE13" s="404"/>
    </row>
    <row r="14" spans="1:369" ht="12.75" customHeight="1" x14ac:dyDescent="0.25">
      <c r="A14" s="40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429" t="s">
        <v>431</v>
      </c>
      <c r="BA14" s="68"/>
      <c r="BB14" s="68"/>
      <c r="BC14" s="68"/>
      <c r="BD14" s="68"/>
      <c r="BE14" s="429" t="s">
        <v>432</v>
      </c>
      <c r="BF14" s="409"/>
      <c r="BG14" s="409"/>
      <c r="BH14" s="409"/>
      <c r="BI14" s="409"/>
      <c r="BJ14" s="450" t="s">
        <v>568</v>
      </c>
      <c r="BK14" s="450" t="s">
        <v>569</v>
      </c>
      <c r="BL14" s="409"/>
      <c r="BM14" s="450" t="s">
        <v>570</v>
      </c>
      <c r="BN14" s="450" t="s">
        <v>571</v>
      </c>
      <c r="BO14" s="450" t="s">
        <v>572</v>
      </c>
      <c r="BP14" s="450" t="s">
        <v>573</v>
      </c>
      <c r="BQ14" s="450" t="s">
        <v>574</v>
      </c>
      <c r="BR14" s="450" t="s">
        <v>575</v>
      </c>
      <c r="BS14" s="450" t="s">
        <v>576</v>
      </c>
      <c r="BT14" s="409"/>
      <c r="BU14" s="409"/>
      <c r="BV14" s="409"/>
      <c r="BW14" s="68"/>
      <c r="BX14" s="68"/>
      <c r="BY14" s="52"/>
      <c r="BZ14" s="52"/>
      <c r="CA14" s="52"/>
      <c r="CB14" s="52"/>
      <c r="CC14" s="52"/>
      <c r="CD14" s="52"/>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405"/>
      <c r="MJ14" s="404"/>
      <c r="MK14" s="404"/>
      <c r="ML14" s="404"/>
      <c r="MM14" s="404"/>
      <c r="MN14" s="404"/>
      <c r="MO14" s="404"/>
      <c r="MP14" s="404"/>
      <c r="MQ14" s="404"/>
      <c r="MR14" s="404"/>
      <c r="MS14" s="404"/>
      <c r="MT14" s="404"/>
      <c r="MU14" s="404"/>
      <c r="MV14" s="404"/>
      <c r="MW14" s="404"/>
      <c r="MX14" s="404"/>
      <c r="MY14" s="404"/>
      <c r="MZ14" s="404"/>
      <c r="NA14" s="404"/>
      <c r="NB14" s="404"/>
      <c r="NC14" s="404"/>
      <c r="ND14" s="404"/>
      <c r="NE14" s="404"/>
    </row>
    <row r="15" spans="1:369" ht="12.75" customHeight="1" x14ac:dyDescent="0.25">
      <c r="A15" s="399" t="s">
        <v>436</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429" t="s">
        <v>431</v>
      </c>
      <c r="BA15" s="68"/>
      <c r="BB15" s="68"/>
      <c r="BC15" s="68"/>
      <c r="BD15" s="68"/>
      <c r="BE15" s="429" t="s">
        <v>432</v>
      </c>
      <c r="BF15" s="68"/>
      <c r="BG15" s="68"/>
      <c r="BH15" s="68"/>
      <c r="BI15" s="68"/>
      <c r="BJ15" s="68"/>
      <c r="BK15" s="68"/>
      <c r="BL15" s="68"/>
      <c r="BM15" s="68"/>
      <c r="BN15" s="68"/>
      <c r="BO15" s="68"/>
      <c r="BP15" s="68"/>
      <c r="BQ15" s="68"/>
      <c r="BR15" s="68"/>
      <c r="BS15" s="68"/>
      <c r="BT15" s="68"/>
      <c r="BU15" s="409"/>
      <c r="BV15" s="409"/>
      <c r="BW15" s="68"/>
      <c r="BX15" s="68"/>
      <c r="BY15" s="52"/>
      <c r="BZ15" s="52"/>
      <c r="CA15" s="52"/>
      <c r="CB15" s="52"/>
      <c r="CC15" s="52"/>
      <c r="CD15" s="52"/>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85"/>
      <c r="JO15" s="85"/>
      <c r="JP15" s="85"/>
      <c r="JQ15" s="85"/>
      <c r="JR15" s="85"/>
      <c r="JS15" s="85"/>
      <c r="JT15" s="85"/>
      <c r="JU15" s="85"/>
      <c r="JV15" s="85"/>
      <c r="JW15" s="85"/>
      <c r="JX15" s="85"/>
      <c r="JY15" s="85"/>
      <c r="JZ15" s="85"/>
      <c r="KA15" s="85"/>
      <c r="KB15" s="85"/>
      <c r="KC15" s="85"/>
      <c r="KD15" s="85"/>
      <c r="KE15" s="85"/>
      <c r="KF15" s="85"/>
      <c r="KG15" s="85"/>
      <c r="KH15" s="85"/>
      <c r="KI15" s="85"/>
      <c r="KJ15" s="85"/>
      <c r="KK15" s="85"/>
      <c r="KL15" s="85"/>
      <c r="KM15" s="85"/>
      <c r="KN15" s="85"/>
      <c r="KO15" s="85"/>
      <c r="KP15" s="85"/>
      <c r="KQ15" s="85"/>
      <c r="KR15" s="85"/>
      <c r="KS15" s="85"/>
      <c r="KT15" s="85"/>
      <c r="KU15" s="85"/>
      <c r="KV15" s="85"/>
      <c r="KW15" s="85"/>
      <c r="KX15" s="85"/>
      <c r="KY15" s="85"/>
      <c r="KZ15" s="85"/>
      <c r="LA15" s="85"/>
      <c r="LB15" s="85"/>
      <c r="LC15" s="85"/>
      <c r="LD15" s="85"/>
      <c r="LE15" s="85"/>
      <c r="LF15" s="85"/>
      <c r="LG15" s="85"/>
      <c r="LH15" s="85"/>
      <c r="LI15" s="85"/>
      <c r="LJ15" s="85"/>
      <c r="LK15" s="85"/>
      <c r="LL15" s="85"/>
      <c r="LM15" s="85"/>
      <c r="LN15" s="85"/>
      <c r="LO15" s="85"/>
      <c r="LP15" s="85"/>
      <c r="LQ15" s="85"/>
      <c r="LR15" s="85"/>
      <c r="LS15" s="85"/>
      <c r="LT15" s="85"/>
      <c r="LU15" s="85"/>
      <c r="LV15" s="85"/>
      <c r="LW15" s="85"/>
      <c r="LX15" s="85"/>
      <c r="LY15" s="85"/>
      <c r="LZ15" s="85"/>
      <c r="MA15" s="85"/>
      <c r="MB15" s="85"/>
      <c r="MC15" s="85"/>
      <c r="MD15" s="85"/>
      <c r="ME15" s="85"/>
      <c r="MF15" s="85"/>
      <c r="MG15" s="85"/>
      <c r="MH15" s="85"/>
      <c r="MI15" s="405"/>
      <c r="MJ15" s="404"/>
      <c r="MK15" s="404"/>
      <c r="ML15" s="404"/>
      <c r="MM15" s="404"/>
      <c r="MN15" s="404"/>
      <c r="MO15" s="404"/>
      <c r="MP15" s="404"/>
      <c r="MQ15" s="404"/>
      <c r="MR15" s="404"/>
      <c r="MS15" s="404"/>
      <c r="MT15" s="404"/>
      <c r="MU15" s="404"/>
      <c r="MV15" s="404"/>
      <c r="MW15" s="404"/>
      <c r="MX15" s="404"/>
      <c r="MY15" s="404"/>
      <c r="MZ15" s="404"/>
      <c r="NA15" s="404"/>
      <c r="NB15" s="404"/>
      <c r="NC15" s="404"/>
      <c r="ND15" s="404"/>
      <c r="NE15" s="404"/>
    </row>
    <row r="16" spans="1:369" ht="12.75" customHeight="1" x14ac:dyDescent="0.25">
      <c r="A16" s="408" t="s">
        <v>389</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429" t="s">
        <v>431</v>
      </c>
      <c r="BA16" s="68"/>
      <c r="BB16" s="68"/>
      <c r="BC16" s="68"/>
      <c r="BD16" s="68"/>
      <c r="BE16" s="429" t="s">
        <v>432</v>
      </c>
      <c r="BF16" s="68"/>
      <c r="BG16" s="68"/>
      <c r="BH16" s="68"/>
      <c r="BI16" s="68"/>
      <c r="BJ16" s="68"/>
      <c r="BK16" s="68"/>
      <c r="BL16" s="68"/>
      <c r="BM16" s="68"/>
      <c r="BN16" s="68"/>
      <c r="BO16" s="68"/>
      <c r="BP16" s="68"/>
      <c r="BQ16" s="68"/>
      <c r="BR16" s="68"/>
      <c r="BS16" s="68"/>
      <c r="BT16" s="68"/>
      <c r="BU16" s="409">
        <v>221974005.30000001</v>
      </c>
      <c r="BV16" s="409">
        <v>221974005.30000001</v>
      </c>
      <c r="BW16" s="68"/>
      <c r="BX16" s="68"/>
      <c r="BY16" s="52"/>
      <c r="BZ16" s="52"/>
      <c r="CA16" s="52"/>
      <c r="CB16" s="52"/>
      <c r="CC16" s="52"/>
      <c r="CD16" s="52"/>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c r="IW16" s="85"/>
      <c r="IX16" s="85"/>
      <c r="IY16" s="85"/>
      <c r="IZ16" s="85"/>
      <c r="JA16" s="85"/>
      <c r="JB16" s="85"/>
      <c r="JC16" s="85"/>
      <c r="JD16" s="85"/>
      <c r="JE16" s="85"/>
      <c r="JF16" s="85"/>
      <c r="JG16" s="85"/>
      <c r="JH16" s="85"/>
      <c r="JI16" s="85"/>
      <c r="JJ16" s="85"/>
      <c r="JK16" s="85"/>
      <c r="JL16" s="85"/>
      <c r="JM16" s="85"/>
      <c r="JN16" s="85"/>
      <c r="JO16" s="85"/>
      <c r="JP16" s="85"/>
      <c r="JQ16" s="85"/>
      <c r="JR16" s="85"/>
      <c r="JS16" s="85"/>
      <c r="JT16" s="85"/>
      <c r="JU16" s="85"/>
      <c r="JV16" s="85"/>
      <c r="JW16" s="85"/>
      <c r="JX16" s="85"/>
      <c r="JY16" s="85"/>
      <c r="JZ16" s="85"/>
      <c r="KA16" s="85"/>
      <c r="KB16" s="85"/>
      <c r="KC16" s="85"/>
      <c r="KD16" s="85"/>
      <c r="KE16" s="85"/>
      <c r="KF16" s="85"/>
      <c r="KG16" s="85"/>
      <c r="KH16" s="85"/>
      <c r="KI16" s="85"/>
      <c r="KJ16" s="85"/>
      <c r="KK16" s="85"/>
      <c r="KL16" s="85"/>
      <c r="KM16" s="85"/>
      <c r="KN16" s="85"/>
      <c r="KO16" s="85"/>
      <c r="KP16" s="85"/>
      <c r="KQ16" s="85"/>
      <c r="KR16" s="85"/>
      <c r="KS16" s="85"/>
      <c r="KT16" s="85"/>
      <c r="KU16" s="85"/>
      <c r="KV16" s="85"/>
      <c r="KW16" s="85"/>
      <c r="KX16" s="85"/>
      <c r="KY16" s="85"/>
      <c r="KZ16" s="85"/>
      <c r="LA16" s="85"/>
      <c r="LB16" s="85"/>
      <c r="LC16" s="85"/>
      <c r="LD16" s="85"/>
      <c r="LE16" s="85"/>
      <c r="LF16" s="85"/>
      <c r="LG16" s="85"/>
      <c r="LH16" s="85"/>
      <c r="LI16" s="85"/>
      <c r="LJ16" s="85"/>
      <c r="LK16" s="85"/>
      <c r="LL16" s="85"/>
      <c r="LM16" s="85"/>
      <c r="LN16" s="85"/>
      <c r="LO16" s="85"/>
      <c r="LP16" s="85"/>
      <c r="LQ16" s="85"/>
      <c r="LR16" s="85"/>
      <c r="LS16" s="85"/>
      <c r="LT16" s="85"/>
      <c r="LU16" s="85"/>
      <c r="LV16" s="85"/>
      <c r="LW16" s="85"/>
      <c r="LX16" s="85"/>
      <c r="LY16" s="85"/>
      <c r="LZ16" s="85"/>
      <c r="MA16" s="85"/>
      <c r="MB16" s="85"/>
      <c r="MC16" s="85"/>
      <c r="MD16" s="85"/>
      <c r="ME16" s="85"/>
      <c r="MF16" s="85"/>
      <c r="MG16" s="85"/>
      <c r="MH16" s="85"/>
      <c r="MI16" s="405"/>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row>
    <row r="17" spans="1:369" ht="12.75" customHeight="1" x14ac:dyDescent="0.25">
      <c r="A17" s="408" t="s">
        <v>390</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429" t="s">
        <v>431</v>
      </c>
      <c r="BA17" s="68"/>
      <c r="BB17" s="68"/>
      <c r="BC17" s="68"/>
      <c r="BD17" s="68"/>
      <c r="BE17" s="429" t="s">
        <v>432</v>
      </c>
      <c r="BF17" s="68"/>
      <c r="BG17" s="68"/>
      <c r="BH17" s="68"/>
      <c r="BI17" s="68"/>
      <c r="BJ17" s="68"/>
      <c r="BK17" s="68"/>
      <c r="BL17" s="68"/>
      <c r="BM17" s="68"/>
      <c r="BN17" s="68"/>
      <c r="BO17" s="68"/>
      <c r="BP17" s="68"/>
      <c r="BQ17" s="68"/>
      <c r="BR17" s="68"/>
      <c r="BS17" s="68"/>
      <c r="BT17" s="68"/>
      <c r="BU17" s="409">
        <v>15280738.65</v>
      </c>
      <c r="BV17" s="409">
        <v>15280738.65</v>
      </c>
      <c r="BW17" s="68"/>
      <c r="BX17" s="68"/>
      <c r="BY17" s="52"/>
      <c r="BZ17" s="52"/>
      <c r="CA17" s="52"/>
      <c r="CB17" s="52"/>
      <c r="CC17" s="52"/>
      <c r="CD17" s="52"/>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c r="IW17" s="85"/>
      <c r="IX17" s="85"/>
      <c r="IY17" s="85"/>
      <c r="IZ17" s="85"/>
      <c r="JA17" s="85"/>
      <c r="JB17" s="85"/>
      <c r="JC17" s="85"/>
      <c r="JD17" s="85"/>
      <c r="JE17" s="85"/>
      <c r="JF17" s="85"/>
      <c r="JG17" s="85"/>
      <c r="JH17" s="85"/>
      <c r="JI17" s="85"/>
      <c r="JJ17" s="85"/>
      <c r="JK17" s="85"/>
      <c r="JL17" s="85"/>
      <c r="JM17" s="85"/>
      <c r="JN17" s="85"/>
      <c r="JO17" s="85"/>
      <c r="JP17" s="85"/>
      <c r="JQ17" s="85"/>
      <c r="JR17" s="85"/>
      <c r="JS17" s="85"/>
      <c r="JT17" s="85"/>
      <c r="JU17" s="85"/>
      <c r="JV17" s="85"/>
      <c r="JW17" s="85"/>
      <c r="JX17" s="85"/>
      <c r="JY17" s="85"/>
      <c r="JZ17" s="85"/>
      <c r="KA17" s="85"/>
      <c r="KB17" s="85"/>
      <c r="KC17" s="85"/>
      <c r="KD17" s="85"/>
      <c r="KE17" s="85"/>
      <c r="KF17" s="85"/>
      <c r="KG17" s="85"/>
      <c r="KH17" s="85"/>
      <c r="KI17" s="85"/>
      <c r="KJ17" s="85"/>
      <c r="KK17" s="85"/>
      <c r="KL17" s="85"/>
      <c r="KM17" s="85"/>
      <c r="KN17" s="85"/>
      <c r="KO17" s="85"/>
      <c r="KP17" s="85"/>
      <c r="KQ17" s="85"/>
      <c r="KR17" s="85"/>
      <c r="KS17" s="85"/>
      <c r="KT17" s="85"/>
      <c r="KU17" s="85"/>
      <c r="KV17" s="85"/>
      <c r="KW17" s="85"/>
      <c r="KX17" s="85"/>
      <c r="KY17" s="85"/>
      <c r="KZ17" s="85"/>
      <c r="LA17" s="85"/>
      <c r="LB17" s="85"/>
      <c r="LC17" s="85"/>
      <c r="LD17" s="85"/>
      <c r="LE17" s="85"/>
      <c r="LF17" s="85"/>
      <c r="LG17" s="85"/>
      <c r="LH17" s="85"/>
      <c r="LI17" s="85"/>
      <c r="LJ17" s="85"/>
      <c r="LK17" s="85"/>
      <c r="LL17" s="85"/>
      <c r="LM17" s="85"/>
      <c r="LN17" s="85"/>
      <c r="LO17" s="85"/>
      <c r="LP17" s="85"/>
      <c r="LQ17" s="85"/>
      <c r="LR17" s="85"/>
      <c r="LS17" s="85"/>
      <c r="LT17" s="85"/>
      <c r="LU17" s="85"/>
      <c r="LV17" s="85"/>
      <c r="LW17" s="85"/>
      <c r="LX17" s="85"/>
      <c r="LY17" s="85"/>
      <c r="LZ17" s="85"/>
      <c r="MA17" s="85"/>
      <c r="MB17" s="85"/>
      <c r="MC17" s="85"/>
      <c r="MD17" s="85"/>
      <c r="ME17" s="85"/>
      <c r="MF17" s="85"/>
      <c r="MG17" s="85"/>
      <c r="MH17" s="85"/>
      <c r="MI17" s="405"/>
      <c r="MJ17" s="404"/>
      <c r="MK17" s="404"/>
      <c r="ML17" s="404"/>
      <c r="MM17" s="404"/>
      <c r="MN17" s="404"/>
      <c r="MO17" s="404"/>
      <c r="MP17" s="404"/>
      <c r="MQ17" s="404"/>
      <c r="MR17" s="404"/>
      <c r="MS17" s="404"/>
      <c r="MT17" s="404"/>
      <c r="MU17" s="404"/>
      <c r="MV17" s="404"/>
      <c r="MW17" s="404"/>
      <c r="MX17" s="404"/>
      <c r="MY17" s="404"/>
      <c r="MZ17" s="404"/>
      <c r="NA17" s="404"/>
      <c r="NB17" s="404"/>
      <c r="NC17" s="404"/>
      <c r="ND17" s="404"/>
      <c r="NE17" s="404"/>
    </row>
    <row r="18" spans="1:369" ht="12.75" customHeight="1" x14ac:dyDescent="0.25">
      <c r="A18" s="408" t="s">
        <v>391</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429" t="s">
        <v>431</v>
      </c>
      <c r="BA18" s="68"/>
      <c r="BB18" s="68"/>
      <c r="BC18" s="68"/>
      <c r="BD18" s="68"/>
      <c r="BE18" s="429" t="s">
        <v>432</v>
      </c>
      <c r="BF18" s="68"/>
      <c r="BG18" s="68"/>
      <c r="BH18" s="68"/>
      <c r="BI18" s="68"/>
      <c r="BJ18" s="68"/>
      <c r="BK18" s="68"/>
      <c r="BL18" s="68"/>
      <c r="BM18" s="68"/>
      <c r="BN18" s="68"/>
      <c r="BO18" s="68"/>
      <c r="BP18" s="68"/>
      <c r="BQ18" s="68"/>
      <c r="BR18" s="68"/>
      <c r="BS18" s="68"/>
      <c r="BT18" s="68"/>
      <c r="BU18" s="409">
        <v>1530200</v>
      </c>
      <c r="BV18" s="409">
        <v>1530200</v>
      </c>
      <c r="BW18" s="68"/>
      <c r="BX18" s="68"/>
      <c r="BY18" s="52"/>
      <c r="BZ18" s="52"/>
      <c r="CA18" s="52"/>
      <c r="CB18" s="52"/>
      <c r="CC18" s="52"/>
      <c r="CD18" s="52"/>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c r="IW18" s="85"/>
      <c r="IX18" s="85"/>
      <c r="IY18" s="85"/>
      <c r="IZ18" s="85"/>
      <c r="JA18" s="85"/>
      <c r="JB18" s="85"/>
      <c r="JC18" s="85"/>
      <c r="JD18" s="85"/>
      <c r="JE18" s="85"/>
      <c r="JF18" s="85"/>
      <c r="JG18" s="85"/>
      <c r="JH18" s="85"/>
      <c r="JI18" s="85"/>
      <c r="JJ18" s="85"/>
      <c r="JK18" s="85"/>
      <c r="JL18" s="85"/>
      <c r="JM18" s="85"/>
      <c r="JN18" s="85"/>
      <c r="JO18" s="85"/>
      <c r="JP18" s="85"/>
      <c r="JQ18" s="85"/>
      <c r="JR18" s="85"/>
      <c r="JS18" s="85"/>
      <c r="JT18" s="85"/>
      <c r="JU18" s="85"/>
      <c r="JV18" s="85"/>
      <c r="JW18" s="85"/>
      <c r="JX18" s="85"/>
      <c r="JY18" s="85"/>
      <c r="JZ18" s="85"/>
      <c r="KA18" s="85"/>
      <c r="KB18" s="85"/>
      <c r="KC18" s="85"/>
      <c r="KD18" s="85"/>
      <c r="KE18" s="85"/>
      <c r="KF18" s="85"/>
      <c r="KG18" s="85"/>
      <c r="KH18" s="85"/>
      <c r="KI18" s="85"/>
      <c r="KJ18" s="85"/>
      <c r="KK18" s="85"/>
      <c r="KL18" s="85"/>
      <c r="KM18" s="85"/>
      <c r="KN18" s="85"/>
      <c r="KO18" s="85"/>
      <c r="KP18" s="85"/>
      <c r="KQ18" s="85"/>
      <c r="KR18" s="85"/>
      <c r="KS18" s="85"/>
      <c r="KT18" s="85"/>
      <c r="KU18" s="85"/>
      <c r="KV18" s="85"/>
      <c r="KW18" s="85"/>
      <c r="KX18" s="85"/>
      <c r="KY18" s="85"/>
      <c r="KZ18" s="85"/>
      <c r="LA18" s="85"/>
      <c r="LB18" s="85"/>
      <c r="LC18" s="85"/>
      <c r="LD18" s="85"/>
      <c r="LE18" s="85"/>
      <c r="LF18" s="85"/>
      <c r="LG18" s="85"/>
      <c r="LH18" s="85"/>
      <c r="LI18" s="85"/>
      <c r="LJ18" s="85"/>
      <c r="LK18" s="85"/>
      <c r="LL18" s="85"/>
      <c r="LM18" s="85"/>
      <c r="LN18" s="85"/>
      <c r="LO18" s="85"/>
      <c r="LP18" s="85"/>
      <c r="LQ18" s="85"/>
      <c r="LR18" s="85"/>
      <c r="LS18" s="85"/>
      <c r="LT18" s="85"/>
      <c r="LU18" s="85"/>
      <c r="LV18" s="85"/>
      <c r="LW18" s="85"/>
      <c r="LX18" s="85"/>
      <c r="LY18" s="85"/>
      <c r="LZ18" s="85"/>
      <c r="MA18" s="85"/>
      <c r="MB18" s="85"/>
      <c r="MC18" s="85"/>
      <c r="MD18" s="85"/>
      <c r="ME18" s="85"/>
      <c r="MF18" s="85"/>
      <c r="MG18" s="85"/>
      <c r="MH18" s="85"/>
      <c r="MI18" s="405"/>
      <c r="MJ18" s="404"/>
      <c r="MK18" s="404"/>
      <c r="ML18" s="404"/>
      <c r="MM18" s="404"/>
      <c r="MN18" s="404"/>
      <c r="MO18" s="404"/>
      <c r="MP18" s="404"/>
      <c r="MQ18" s="404"/>
      <c r="MR18" s="404"/>
      <c r="MS18" s="404"/>
      <c r="MT18" s="404"/>
      <c r="MU18" s="404"/>
      <c r="MV18" s="404"/>
      <c r="MW18" s="404"/>
      <c r="MX18" s="404"/>
      <c r="MY18" s="404"/>
      <c r="MZ18" s="404"/>
      <c r="NA18" s="404"/>
      <c r="NB18" s="404"/>
      <c r="NC18" s="404"/>
      <c r="ND18" s="404"/>
      <c r="NE18" s="404"/>
    </row>
    <row r="19" spans="1:369" ht="12.75" customHeight="1" x14ac:dyDescent="0.25">
      <c r="A19" s="408" t="s">
        <v>392</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429" t="s">
        <v>431</v>
      </c>
      <c r="BA19" s="68"/>
      <c r="BB19" s="68"/>
      <c r="BC19" s="68"/>
      <c r="BD19" s="68"/>
      <c r="BE19" s="429" t="s">
        <v>432</v>
      </c>
      <c r="BF19" s="68"/>
      <c r="BG19" s="68"/>
      <c r="BH19" s="68"/>
      <c r="BI19" s="68"/>
      <c r="BJ19" s="68"/>
      <c r="BK19" s="68"/>
      <c r="BL19" s="68"/>
      <c r="BM19" s="68"/>
      <c r="BN19" s="68"/>
      <c r="BO19" s="68"/>
      <c r="BP19" s="68"/>
      <c r="BQ19" s="68"/>
      <c r="BR19" s="68"/>
      <c r="BS19" s="68"/>
      <c r="BT19" s="68"/>
      <c r="BU19" s="409">
        <v>2236849.5</v>
      </c>
      <c r="BV19" s="409">
        <v>2236849.5</v>
      </c>
      <c r="BW19" s="68"/>
      <c r="BX19" s="68"/>
      <c r="BY19" s="52"/>
      <c r="BZ19" s="52"/>
      <c r="CA19" s="52"/>
      <c r="CB19" s="52"/>
      <c r="CC19" s="52"/>
      <c r="CD19" s="52"/>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c r="IW19" s="85"/>
      <c r="IX19" s="85"/>
      <c r="IY19" s="85"/>
      <c r="IZ19" s="85"/>
      <c r="JA19" s="85"/>
      <c r="JB19" s="85"/>
      <c r="JC19" s="85"/>
      <c r="JD19" s="85"/>
      <c r="JE19" s="85"/>
      <c r="JF19" s="85"/>
      <c r="JG19" s="85"/>
      <c r="JH19" s="85"/>
      <c r="JI19" s="85"/>
      <c r="JJ19" s="85"/>
      <c r="JK19" s="85"/>
      <c r="JL19" s="85"/>
      <c r="JM19" s="85"/>
      <c r="JN19" s="85"/>
      <c r="JO19" s="85"/>
      <c r="JP19" s="85"/>
      <c r="JQ19" s="85"/>
      <c r="JR19" s="85"/>
      <c r="JS19" s="85"/>
      <c r="JT19" s="85"/>
      <c r="JU19" s="85"/>
      <c r="JV19" s="85"/>
      <c r="JW19" s="85"/>
      <c r="JX19" s="85"/>
      <c r="JY19" s="85"/>
      <c r="JZ19" s="85"/>
      <c r="KA19" s="85"/>
      <c r="KB19" s="85"/>
      <c r="KC19" s="85"/>
      <c r="KD19" s="85"/>
      <c r="KE19" s="85"/>
      <c r="KF19" s="85"/>
      <c r="KG19" s="85"/>
      <c r="KH19" s="85"/>
      <c r="KI19" s="85"/>
      <c r="KJ19" s="85"/>
      <c r="KK19" s="85"/>
      <c r="KL19" s="85"/>
      <c r="KM19" s="85"/>
      <c r="KN19" s="85"/>
      <c r="KO19" s="85"/>
      <c r="KP19" s="85"/>
      <c r="KQ19" s="85"/>
      <c r="KR19" s="85"/>
      <c r="KS19" s="85"/>
      <c r="KT19" s="85"/>
      <c r="KU19" s="85"/>
      <c r="KV19" s="85"/>
      <c r="KW19" s="85"/>
      <c r="KX19" s="85"/>
      <c r="KY19" s="85"/>
      <c r="KZ19" s="85"/>
      <c r="LA19" s="85"/>
      <c r="LB19" s="85"/>
      <c r="LC19" s="85"/>
      <c r="LD19" s="85"/>
      <c r="LE19" s="85"/>
      <c r="LF19" s="85"/>
      <c r="LG19" s="85"/>
      <c r="LH19" s="85"/>
      <c r="LI19" s="85"/>
      <c r="LJ19" s="85"/>
      <c r="LK19" s="85"/>
      <c r="LL19" s="85"/>
      <c r="LM19" s="85"/>
      <c r="LN19" s="85"/>
      <c r="LO19" s="85"/>
      <c r="LP19" s="85"/>
      <c r="LQ19" s="85"/>
      <c r="LR19" s="85"/>
      <c r="LS19" s="85"/>
      <c r="LT19" s="85"/>
      <c r="LU19" s="85"/>
      <c r="LV19" s="85"/>
      <c r="LW19" s="85"/>
      <c r="LX19" s="85"/>
      <c r="LY19" s="85"/>
      <c r="LZ19" s="85"/>
      <c r="MA19" s="85"/>
      <c r="MB19" s="85"/>
      <c r="MC19" s="85"/>
      <c r="MD19" s="85"/>
      <c r="ME19" s="85"/>
      <c r="MF19" s="85"/>
      <c r="MG19" s="85"/>
      <c r="MH19" s="85"/>
      <c r="MI19" s="405"/>
      <c r="MJ19" s="404"/>
      <c r="MK19" s="404"/>
      <c r="ML19" s="404"/>
      <c r="MM19" s="404"/>
      <c r="MN19" s="404"/>
      <c r="MO19" s="404"/>
      <c r="MP19" s="404"/>
      <c r="MQ19" s="404"/>
      <c r="MR19" s="404"/>
      <c r="MS19" s="404"/>
      <c r="MT19" s="404"/>
      <c r="MU19" s="404"/>
      <c r="MV19" s="404"/>
      <c r="MW19" s="404"/>
      <c r="MX19" s="404"/>
      <c r="MY19" s="404"/>
      <c r="MZ19" s="404"/>
      <c r="NA19" s="404"/>
      <c r="NB19" s="404"/>
      <c r="NC19" s="404"/>
      <c r="ND19" s="404"/>
      <c r="NE19" s="404"/>
    </row>
    <row r="20" spans="1:369" ht="12.75" customHeight="1" x14ac:dyDescent="0.25">
      <c r="A20" s="408" t="s">
        <v>393</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429" t="s">
        <v>431</v>
      </c>
      <c r="BA20" s="68"/>
      <c r="BB20" s="68"/>
      <c r="BC20" s="68"/>
      <c r="BD20" s="68"/>
      <c r="BE20" s="429" t="s">
        <v>432</v>
      </c>
      <c r="BF20" s="68"/>
      <c r="BG20" s="68"/>
      <c r="BH20" s="68"/>
      <c r="BI20" s="68"/>
      <c r="BJ20" s="68"/>
      <c r="BK20" s="68"/>
      <c r="BL20" s="68"/>
      <c r="BM20" s="68"/>
      <c r="BN20" s="68"/>
      <c r="BO20" s="68"/>
      <c r="BP20" s="68"/>
      <c r="BQ20" s="68"/>
      <c r="BR20" s="68"/>
      <c r="BS20" s="68"/>
      <c r="BT20" s="68"/>
      <c r="BU20" s="409">
        <v>119631499.3</v>
      </c>
      <c r="BV20" s="409">
        <v>125411229.5</v>
      </c>
      <c r="BW20" s="68"/>
      <c r="BX20" s="68"/>
      <c r="BY20" s="52"/>
      <c r="BZ20" s="52"/>
      <c r="CA20" s="52"/>
      <c r="CB20" s="52"/>
      <c r="CC20" s="52"/>
      <c r="CD20" s="52"/>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c r="IW20" s="85"/>
      <c r="IX20" s="85"/>
      <c r="IY20" s="85"/>
      <c r="IZ20" s="85"/>
      <c r="JA20" s="85"/>
      <c r="JB20" s="85"/>
      <c r="JC20" s="85"/>
      <c r="JD20" s="85"/>
      <c r="JE20" s="85"/>
      <c r="JF20" s="85"/>
      <c r="JG20" s="85"/>
      <c r="JH20" s="85"/>
      <c r="JI20" s="85"/>
      <c r="JJ20" s="85"/>
      <c r="JK20" s="85"/>
      <c r="JL20" s="85"/>
      <c r="JM20" s="85"/>
      <c r="JN20" s="85"/>
      <c r="JO20" s="85"/>
      <c r="JP20" s="85"/>
      <c r="JQ20" s="85"/>
      <c r="JR20" s="85"/>
      <c r="JS20" s="85"/>
      <c r="JT20" s="85"/>
      <c r="JU20" s="85"/>
      <c r="JV20" s="85"/>
      <c r="JW20" s="85"/>
      <c r="JX20" s="85"/>
      <c r="JY20" s="85"/>
      <c r="JZ20" s="85"/>
      <c r="KA20" s="85"/>
      <c r="KB20" s="85"/>
      <c r="KC20" s="85"/>
      <c r="KD20" s="85"/>
      <c r="KE20" s="85"/>
      <c r="KF20" s="85"/>
      <c r="KG20" s="85"/>
      <c r="KH20" s="85"/>
      <c r="KI20" s="85"/>
      <c r="KJ20" s="85"/>
      <c r="KK20" s="85"/>
      <c r="KL20" s="85"/>
      <c r="KM20" s="85"/>
      <c r="KN20" s="85"/>
      <c r="KO20" s="85"/>
      <c r="KP20" s="85"/>
      <c r="KQ20" s="85"/>
      <c r="KR20" s="85"/>
      <c r="KS20" s="85"/>
      <c r="KT20" s="85"/>
      <c r="KU20" s="85"/>
      <c r="KV20" s="85"/>
      <c r="KW20" s="85"/>
      <c r="KX20" s="85"/>
      <c r="KY20" s="85"/>
      <c r="KZ20" s="85"/>
      <c r="LA20" s="85"/>
      <c r="LB20" s="85"/>
      <c r="LC20" s="85"/>
      <c r="LD20" s="85"/>
      <c r="LE20" s="85"/>
      <c r="LF20" s="85"/>
      <c r="LG20" s="85"/>
      <c r="LH20" s="85"/>
      <c r="LI20" s="85"/>
      <c r="LJ20" s="85"/>
      <c r="LK20" s="85"/>
      <c r="LL20" s="85"/>
      <c r="LM20" s="85"/>
      <c r="LN20" s="85"/>
      <c r="LO20" s="85"/>
      <c r="LP20" s="85"/>
      <c r="LQ20" s="85"/>
      <c r="LR20" s="85"/>
      <c r="LS20" s="85"/>
      <c r="LT20" s="85"/>
      <c r="LU20" s="85"/>
      <c r="LV20" s="85"/>
      <c r="LW20" s="85"/>
      <c r="LX20" s="85"/>
      <c r="LY20" s="85"/>
      <c r="LZ20" s="85"/>
      <c r="MA20" s="85"/>
      <c r="MB20" s="85"/>
      <c r="MC20" s="85"/>
      <c r="MD20" s="85"/>
      <c r="ME20" s="85"/>
      <c r="MF20" s="85"/>
      <c r="MG20" s="85"/>
      <c r="MH20" s="85"/>
      <c r="MI20" s="405"/>
      <c r="MJ20" s="404"/>
      <c r="MK20" s="404"/>
      <c r="ML20" s="404"/>
      <c r="MM20" s="404"/>
      <c r="MN20" s="404"/>
      <c r="MO20" s="404"/>
      <c r="MP20" s="404"/>
      <c r="MQ20" s="404"/>
      <c r="MR20" s="404"/>
      <c r="MS20" s="404"/>
      <c r="MT20" s="404"/>
      <c r="MU20" s="404"/>
      <c r="MV20" s="404"/>
      <c r="MW20" s="404"/>
      <c r="MX20" s="404"/>
      <c r="MY20" s="404"/>
      <c r="MZ20" s="404"/>
      <c r="NA20" s="404"/>
      <c r="NB20" s="404"/>
      <c r="NC20" s="404"/>
      <c r="ND20" s="404"/>
      <c r="NE20" s="404"/>
    </row>
    <row r="21" spans="1:369" ht="12.75" customHeight="1" x14ac:dyDescent="0.25">
      <c r="A21" s="408" t="s">
        <v>395</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429" t="s">
        <v>431</v>
      </c>
      <c r="BA21" s="68"/>
      <c r="BB21" s="68"/>
      <c r="BC21" s="68"/>
      <c r="BD21" s="68"/>
      <c r="BE21" s="429" t="s">
        <v>432</v>
      </c>
      <c r="BF21" s="68"/>
      <c r="BG21" s="68"/>
      <c r="BH21" s="68"/>
      <c r="BI21" s="68"/>
      <c r="BJ21" s="68"/>
      <c r="BK21" s="68"/>
      <c r="BL21" s="68"/>
      <c r="BM21" s="68"/>
      <c r="BN21" s="68"/>
      <c r="BO21" s="68"/>
      <c r="BP21" s="68"/>
      <c r="BQ21" s="68"/>
      <c r="BR21" s="68"/>
      <c r="BS21" s="68"/>
      <c r="BT21" s="68"/>
      <c r="BU21" s="409">
        <v>294862566.11000001</v>
      </c>
      <c r="BV21" s="409">
        <v>300642461.81</v>
      </c>
      <c r="BW21" s="68"/>
      <c r="BX21" s="68"/>
      <c r="BY21" s="52"/>
      <c r="BZ21" s="52"/>
      <c r="CA21" s="52"/>
      <c r="CB21" s="52"/>
      <c r="CC21" s="52"/>
      <c r="CD21" s="52"/>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c r="IW21" s="85"/>
      <c r="IX21" s="85"/>
      <c r="IY21" s="85"/>
      <c r="IZ21" s="85"/>
      <c r="JA21" s="85"/>
      <c r="JB21" s="85"/>
      <c r="JC21" s="85"/>
      <c r="JD21" s="85"/>
      <c r="JE21" s="85"/>
      <c r="JF21" s="85"/>
      <c r="JG21" s="85"/>
      <c r="JH21" s="85"/>
      <c r="JI21" s="85"/>
      <c r="JJ21" s="85"/>
      <c r="JK21" s="85"/>
      <c r="JL21" s="85"/>
      <c r="JM21" s="85"/>
      <c r="JN21" s="85"/>
      <c r="JO21" s="85"/>
      <c r="JP21" s="85"/>
      <c r="JQ21" s="85"/>
      <c r="JR21" s="85"/>
      <c r="JS21" s="85"/>
      <c r="JT21" s="85"/>
      <c r="JU21" s="85"/>
      <c r="JV21" s="85"/>
      <c r="JW21" s="85"/>
      <c r="JX21" s="85"/>
      <c r="JY21" s="85"/>
      <c r="JZ21" s="85"/>
      <c r="KA21" s="85"/>
      <c r="KB21" s="85"/>
      <c r="KC21" s="85"/>
      <c r="KD21" s="85"/>
      <c r="KE21" s="85"/>
      <c r="KF21" s="85"/>
      <c r="KG21" s="85"/>
      <c r="KH21" s="85"/>
      <c r="KI21" s="85"/>
      <c r="KJ21" s="85"/>
      <c r="KK21" s="85"/>
      <c r="KL21" s="85"/>
      <c r="KM21" s="85"/>
      <c r="KN21" s="85"/>
      <c r="KO21" s="85"/>
      <c r="KP21" s="85"/>
      <c r="KQ21" s="85"/>
      <c r="KR21" s="85"/>
      <c r="KS21" s="85"/>
      <c r="KT21" s="85"/>
      <c r="KU21" s="85"/>
      <c r="KV21" s="85"/>
      <c r="KW21" s="85"/>
      <c r="KX21" s="85"/>
      <c r="KY21" s="85"/>
      <c r="KZ21" s="85"/>
      <c r="LA21" s="85"/>
      <c r="LB21" s="85"/>
      <c r="LC21" s="85"/>
      <c r="LD21" s="85"/>
      <c r="LE21" s="85"/>
      <c r="LF21" s="85"/>
      <c r="LG21" s="85"/>
      <c r="LH21" s="85"/>
      <c r="LI21" s="85"/>
      <c r="LJ21" s="85"/>
      <c r="LK21" s="85"/>
      <c r="LL21" s="85"/>
      <c r="LM21" s="85"/>
      <c r="LN21" s="85"/>
      <c r="LO21" s="85"/>
      <c r="LP21" s="85"/>
      <c r="LQ21" s="85"/>
      <c r="LR21" s="85"/>
      <c r="LS21" s="85"/>
      <c r="LT21" s="85"/>
      <c r="LU21" s="85"/>
      <c r="LV21" s="85"/>
      <c r="LW21" s="85"/>
      <c r="LX21" s="85"/>
      <c r="LY21" s="85"/>
      <c r="LZ21" s="85"/>
      <c r="MA21" s="85"/>
      <c r="MB21" s="85"/>
      <c r="MC21" s="85"/>
      <c r="MD21" s="85"/>
      <c r="ME21" s="85"/>
      <c r="MF21" s="85"/>
      <c r="MG21" s="85"/>
      <c r="MH21" s="85"/>
      <c r="MI21" s="405"/>
      <c r="MJ21" s="404"/>
      <c r="MK21" s="404"/>
      <c r="ML21" s="404"/>
      <c r="MM21" s="404"/>
      <c r="MN21" s="404"/>
      <c r="MO21" s="404"/>
      <c r="MP21" s="404"/>
      <c r="MQ21" s="404"/>
      <c r="MR21" s="404"/>
      <c r="MS21" s="404"/>
      <c r="MT21" s="404"/>
      <c r="MU21" s="404"/>
      <c r="MV21" s="404"/>
      <c r="MW21" s="404"/>
      <c r="MX21" s="404"/>
      <c r="MY21" s="404"/>
      <c r="MZ21" s="404"/>
      <c r="NA21" s="404"/>
      <c r="NB21" s="404"/>
      <c r="NC21" s="404"/>
      <c r="ND21" s="404"/>
      <c r="NE21" s="404"/>
    </row>
    <row r="22" spans="1:369" ht="12.75" customHeight="1" x14ac:dyDescent="0.25">
      <c r="A22" s="408" t="s">
        <v>394</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429" t="s">
        <v>431</v>
      </c>
      <c r="BA22" s="68"/>
      <c r="BB22" s="68"/>
      <c r="BC22" s="68"/>
      <c r="BD22" s="68"/>
      <c r="BE22" s="429" t="s">
        <v>432</v>
      </c>
      <c r="BF22" s="68"/>
      <c r="BG22" s="68"/>
      <c r="BH22" s="68"/>
      <c r="BI22" s="68"/>
      <c r="BJ22" s="68"/>
      <c r="BK22" s="68"/>
      <c r="BL22" s="68"/>
      <c r="BM22" s="68"/>
      <c r="BN22" s="68"/>
      <c r="BO22" s="68"/>
      <c r="BP22" s="68"/>
      <c r="BQ22" s="68"/>
      <c r="BR22" s="68"/>
      <c r="BS22" s="68"/>
      <c r="BT22" s="68"/>
      <c r="BU22" s="409">
        <v>411668522.06</v>
      </c>
      <c r="BV22" s="409">
        <v>411597776.48000002</v>
      </c>
      <c r="BW22" s="68"/>
      <c r="BX22" s="68"/>
      <c r="BY22" s="52"/>
      <c r="BZ22" s="52"/>
      <c r="CA22" s="52"/>
      <c r="CB22" s="52"/>
      <c r="CC22" s="52"/>
      <c r="CD22" s="52"/>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c r="IW22" s="85"/>
      <c r="IX22" s="85"/>
      <c r="IY22" s="85"/>
      <c r="IZ22" s="85"/>
      <c r="JA22" s="85"/>
      <c r="JB22" s="85"/>
      <c r="JC22" s="85"/>
      <c r="JD22" s="85"/>
      <c r="JE22" s="85"/>
      <c r="JF22" s="85"/>
      <c r="JG22" s="85"/>
      <c r="JH22" s="85"/>
      <c r="JI22" s="85"/>
      <c r="JJ22" s="85"/>
      <c r="JK22" s="85"/>
      <c r="JL22" s="85"/>
      <c r="JM22" s="85"/>
      <c r="JN22" s="85"/>
      <c r="JO22" s="85"/>
      <c r="JP22" s="85"/>
      <c r="JQ22" s="85"/>
      <c r="JR22" s="85"/>
      <c r="JS22" s="85"/>
      <c r="JT22" s="85"/>
      <c r="JU22" s="85"/>
      <c r="JV22" s="85"/>
      <c r="JW22" s="85"/>
      <c r="JX22" s="85"/>
      <c r="JY22" s="85"/>
      <c r="JZ22" s="85"/>
      <c r="KA22" s="85"/>
      <c r="KB22" s="85"/>
      <c r="KC22" s="85"/>
      <c r="KD22" s="85"/>
      <c r="KE22" s="85"/>
      <c r="KF22" s="85"/>
      <c r="KG22" s="85"/>
      <c r="KH22" s="85"/>
      <c r="KI22" s="85"/>
      <c r="KJ22" s="85"/>
      <c r="KK22" s="85"/>
      <c r="KL22" s="85"/>
      <c r="KM22" s="85"/>
      <c r="KN22" s="85"/>
      <c r="KO22" s="85"/>
      <c r="KP22" s="85"/>
      <c r="KQ22" s="85"/>
      <c r="KR22" s="85"/>
      <c r="KS22" s="85"/>
      <c r="KT22" s="85"/>
      <c r="KU22" s="85"/>
      <c r="KV22" s="85"/>
      <c r="KW22" s="85"/>
      <c r="KX22" s="85"/>
      <c r="KY22" s="85"/>
      <c r="KZ22" s="85"/>
      <c r="LA22" s="85"/>
      <c r="LB22" s="85"/>
      <c r="LC22" s="85"/>
      <c r="LD22" s="85"/>
      <c r="LE22" s="85"/>
      <c r="LF22" s="85"/>
      <c r="LG22" s="85"/>
      <c r="LH22" s="85"/>
      <c r="LI22" s="85"/>
      <c r="LJ22" s="85"/>
      <c r="LK22" s="85"/>
      <c r="LL22" s="85"/>
      <c r="LM22" s="85"/>
      <c r="LN22" s="85"/>
      <c r="LO22" s="85"/>
      <c r="LP22" s="85"/>
      <c r="LQ22" s="85"/>
      <c r="LR22" s="85"/>
      <c r="LS22" s="85"/>
      <c r="LT22" s="85"/>
      <c r="LU22" s="85"/>
      <c r="LV22" s="85"/>
      <c r="LW22" s="85"/>
      <c r="LX22" s="85"/>
      <c r="LY22" s="85"/>
      <c r="LZ22" s="85"/>
      <c r="MA22" s="85"/>
      <c r="MB22" s="85"/>
      <c r="MC22" s="85"/>
      <c r="MD22" s="85"/>
      <c r="ME22" s="85"/>
      <c r="MF22" s="85"/>
      <c r="MG22" s="85"/>
      <c r="MH22" s="85"/>
      <c r="MI22" s="405"/>
      <c r="MJ22" s="404"/>
      <c r="MK22" s="404"/>
      <c r="ML22" s="404"/>
      <c r="MM22" s="404"/>
      <c r="MN22" s="404"/>
      <c r="MO22" s="404"/>
      <c r="MP22" s="404"/>
      <c r="MQ22" s="404"/>
      <c r="MR22" s="404"/>
      <c r="MS22" s="404"/>
      <c r="MT22" s="404"/>
      <c r="MU22" s="404"/>
      <c r="MV22" s="404"/>
      <c r="MW22" s="404"/>
      <c r="MX22" s="404"/>
      <c r="MY22" s="404"/>
      <c r="MZ22" s="404"/>
      <c r="NA22" s="404"/>
      <c r="NB22" s="404"/>
      <c r="NC22" s="404"/>
      <c r="ND22" s="404"/>
      <c r="NE22" s="404"/>
    </row>
    <row r="23" spans="1:369" ht="12.75" customHeight="1" x14ac:dyDescent="0.25">
      <c r="A23" s="403"/>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429" t="s">
        <v>431</v>
      </c>
      <c r="BA23" s="68"/>
      <c r="BB23" s="68"/>
      <c r="BC23" s="68"/>
      <c r="BD23" s="68"/>
      <c r="BE23" s="429" t="s">
        <v>432</v>
      </c>
      <c r="BF23" s="68"/>
      <c r="BG23" s="68"/>
      <c r="BH23" s="68"/>
      <c r="BI23" s="68"/>
      <c r="BJ23" s="68"/>
      <c r="BK23" s="68"/>
      <c r="BL23" s="68"/>
      <c r="BM23" s="68"/>
      <c r="BN23" s="68"/>
      <c r="BO23" s="68"/>
      <c r="BP23" s="68"/>
      <c r="BQ23" s="68"/>
      <c r="BR23" s="68"/>
      <c r="BS23" s="68"/>
      <c r="BT23" s="68"/>
      <c r="BU23" s="49"/>
      <c r="BV23" s="49"/>
      <c r="BW23" s="68"/>
      <c r="BX23" s="68"/>
      <c r="BY23" s="52"/>
      <c r="BZ23" s="52"/>
      <c r="CA23" s="52"/>
      <c r="CB23" s="52"/>
      <c r="CC23" s="52"/>
      <c r="CD23" s="52"/>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c r="IW23" s="85"/>
      <c r="IX23" s="85"/>
      <c r="IY23" s="85"/>
      <c r="IZ23" s="85"/>
      <c r="JA23" s="85"/>
      <c r="JB23" s="85"/>
      <c r="JC23" s="85"/>
      <c r="JD23" s="85"/>
      <c r="JE23" s="85"/>
      <c r="JF23" s="85"/>
      <c r="JG23" s="85"/>
      <c r="JH23" s="85"/>
      <c r="JI23" s="85"/>
      <c r="JJ23" s="85"/>
      <c r="JK23" s="85"/>
      <c r="JL23" s="85"/>
      <c r="JM23" s="85"/>
      <c r="JN23" s="85"/>
      <c r="JO23" s="85"/>
      <c r="JP23" s="85"/>
      <c r="JQ23" s="85"/>
      <c r="JR23" s="85"/>
      <c r="JS23" s="85"/>
      <c r="JT23" s="85"/>
      <c r="JU23" s="85"/>
      <c r="JV23" s="85"/>
      <c r="JW23" s="85"/>
      <c r="JX23" s="85"/>
      <c r="JY23" s="85"/>
      <c r="JZ23" s="85"/>
      <c r="KA23" s="85"/>
      <c r="KB23" s="85"/>
      <c r="KC23" s="85"/>
      <c r="KD23" s="85"/>
      <c r="KE23" s="85"/>
      <c r="KF23" s="85"/>
      <c r="KG23" s="85"/>
      <c r="KH23" s="85"/>
      <c r="KI23" s="85"/>
      <c r="KJ23" s="85"/>
      <c r="KK23" s="85"/>
      <c r="KL23" s="85"/>
      <c r="KM23" s="85"/>
      <c r="KN23" s="85"/>
      <c r="KO23" s="85"/>
      <c r="KP23" s="85"/>
      <c r="KQ23" s="85"/>
      <c r="KR23" s="85"/>
      <c r="KS23" s="85"/>
      <c r="KT23" s="85"/>
      <c r="KU23" s="85"/>
      <c r="KV23" s="85"/>
      <c r="KW23" s="85"/>
      <c r="KX23" s="85"/>
      <c r="KY23" s="85"/>
      <c r="KZ23" s="85"/>
      <c r="LA23" s="85"/>
      <c r="LB23" s="85"/>
      <c r="LC23" s="85"/>
      <c r="LD23" s="85"/>
      <c r="LE23" s="85"/>
      <c r="LF23" s="85"/>
      <c r="LG23" s="85"/>
      <c r="LH23" s="85"/>
      <c r="LI23" s="85"/>
      <c r="LJ23" s="85"/>
      <c r="LK23" s="85"/>
      <c r="LL23" s="85"/>
      <c r="LM23" s="85"/>
      <c r="LN23" s="85"/>
      <c r="LO23" s="85"/>
      <c r="LP23" s="85"/>
      <c r="LQ23" s="85"/>
      <c r="LR23" s="85"/>
      <c r="LS23" s="85"/>
      <c r="LT23" s="85"/>
      <c r="LU23" s="85"/>
      <c r="LV23" s="85"/>
      <c r="LW23" s="85"/>
      <c r="LX23" s="85"/>
      <c r="LY23" s="85"/>
      <c r="LZ23" s="85"/>
      <c r="MA23" s="85"/>
      <c r="MB23" s="85"/>
      <c r="MC23" s="85"/>
      <c r="MD23" s="85"/>
      <c r="ME23" s="85"/>
      <c r="MF23" s="85"/>
      <c r="MG23" s="85"/>
      <c r="MH23" s="85"/>
      <c r="MI23" s="405"/>
      <c r="MJ23" s="404"/>
      <c r="MK23" s="404"/>
      <c r="ML23" s="404"/>
      <c r="MM23" s="404"/>
      <c r="MN23" s="404"/>
      <c r="MO23" s="404"/>
      <c r="MP23" s="404"/>
      <c r="MQ23" s="404"/>
      <c r="MR23" s="404"/>
      <c r="MS23" s="404"/>
      <c r="MT23" s="404"/>
      <c r="MU23" s="404"/>
      <c r="MV23" s="404"/>
      <c r="MW23" s="404"/>
      <c r="MX23" s="404"/>
      <c r="MY23" s="404"/>
      <c r="MZ23" s="404"/>
      <c r="NA23" s="404"/>
      <c r="NB23" s="404"/>
      <c r="NC23" s="404"/>
      <c r="ND23" s="404"/>
      <c r="NE23" s="404"/>
    </row>
    <row r="24" spans="1:369" ht="12.75" customHeight="1" x14ac:dyDescent="0.25">
      <c r="A24" s="54" t="s">
        <v>430</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429" t="s">
        <v>431</v>
      </c>
      <c r="BA24" s="68"/>
      <c r="BB24" s="68"/>
      <c r="BC24" s="68"/>
      <c r="BD24" s="68"/>
      <c r="BE24" s="429" t="s">
        <v>432</v>
      </c>
      <c r="BF24" s="68"/>
      <c r="BG24" s="68"/>
      <c r="BH24" s="68"/>
      <c r="BI24" s="68"/>
      <c r="BJ24" s="68"/>
      <c r="BK24" s="68"/>
      <c r="BL24" s="68"/>
      <c r="BM24" s="68"/>
      <c r="BN24" s="68"/>
      <c r="BO24" s="68"/>
      <c r="BP24" s="68"/>
      <c r="BQ24" s="68"/>
      <c r="BR24" s="68"/>
      <c r="BS24" s="68"/>
      <c r="BT24" s="68"/>
      <c r="BU24" s="68"/>
      <c r="BV24" s="68"/>
      <c r="BW24" s="406"/>
      <c r="BX24" s="406"/>
      <c r="BY24" s="406"/>
      <c r="BZ24" s="406"/>
      <c r="CA24" s="406"/>
      <c r="CB24" s="406"/>
      <c r="CC24" s="406"/>
      <c r="CD24" s="406"/>
      <c r="CE24" s="367"/>
      <c r="CF24" s="367"/>
      <c r="CG24" s="367"/>
      <c r="CH24" s="367"/>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c r="IW24" s="85"/>
      <c r="IX24" s="85"/>
      <c r="IY24" s="85"/>
      <c r="IZ24" s="85"/>
      <c r="JA24" s="85"/>
      <c r="JB24" s="85"/>
      <c r="JC24" s="85"/>
      <c r="JD24" s="85"/>
      <c r="JE24" s="85"/>
      <c r="JF24" s="85"/>
      <c r="JG24" s="85"/>
      <c r="JH24" s="85"/>
      <c r="JI24" s="85"/>
      <c r="JJ24" s="85"/>
      <c r="JK24" s="85"/>
      <c r="JL24" s="85"/>
      <c r="JM24" s="85"/>
      <c r="JN24" s="85"/>
      <c r="JO24" s="85"/>
      <c r="JP24" s="85"/>
      <c r="JQ24" s="85"/>
      <c r="JR24" s="85"/>
      <c r="JS24" s="85"/>
      <c r="JT24" s="85"/>
      <c r="JU24" s="85"/>
      <c r="JV24" s="85"/>
      <c r="JW24" s="85"/>
      <c r="JX24" s="85"/>
      <c r="JY24" s="85"/>
      <c r="JZ24" s="85"/>
      <c r="KA24" s="85"/>
      <c r="KB24" s="85"/>
      <c r="KC24" s="85"/>
      <c r="KD24" s="85"/>
      <c r="KE24" s="85"/>
      <c r="KF24" s="85"/>
      <c r="KG24" s="85"/>
      <c r="KH24" s="85"/>
      <c r="KI24" s="85"/>
      <c r="KJ24" s="85"/>
      <c r="KK24" s="85"/>
      <c r="KL24" s="85"/>
      <c r="KM24" s="85"/>
      <c r="KN24" s="85"/>
      <c r="KO24" s="85"/>
      <c r="KP24" s="85"/>
      <c r="KQ24" s="85"/>
      <c r="KR24" s="85"/>
      <c r="KS24" s="85"/>
      <c r="KT24" s="85"/>
      <c r="KU24" s="85"/>
      <c r="KV24" s="85"/>
      <c r="KW24" s="85"/>
      <c r="KX24" s="85"/>
      <c r="KY24" s="85"/>
      <c r="KZ24" s="85"/>
      <c r="LA24" s="85"/>
      <c r="LB24" s="85"/>
      <c r="LC24" s="85"/>
      <c r="LD24" s="85"/>
      <c r="LE24" s="85"/>
      <c r="LF24" s="85"/>
      <c r="LG24" s="85"/>
      <c r="LH24" s="85"/>
      <c r="LI24" s="85"/>
      <c r="LJ24" s="85"/>
      <c r="LK24" s="85"/>
      <c r="LL24" s="85"/>
      <c r="LM24" s="85"/>
      <c r="LN24" s="85"/>
      <c r="LO24" s="85"/>
      <c r="LP24" s="85"/>
      <c r="LQ24" s="85"/>
      <c r="LR24" s="85"/>
      <c r="LS24" s="85"/>
      <c r="LT24" s="85"/>
      <c r="LU24" s="85"/>
      <c r="LV24" s="85"/>
      <c r="LW24" s="85"/>
      <c r="LX24" s="85"/>
      <c r="LY24" s="85"/>
      <c r="LZ24" s="85"/>
      <c r="MA24" s="85"/>
      <c r="MB24" s="85"/>
      <c r="MC24" s="85"/>
      <c r="MD24" s="85"/>
      <c r="ME24" s="85"/>
      <c r="MF24" s="85"/>
      <c r="MG24" s="85"/>
      <c r="MH24" s="85"/>
      <c r="MI24" s="405"/>
      <c r="MJ24" s="404"/>
      <c r="MK24" s="404"/>
      <c r="ML24" s="404"/>
      <c r="MM24" s="404"/>
      <c r="MN24" s="404"/>
      <c r="MO24" s="404"/>
      <c r="MP24" s="404"/>
      <c r="MQ24" s="404"/>
      <c r="MR24" s="404"/>
      <c r="MS24" s="404"/>
      <c r="MT24" s="404"/>
      <c r="MU24" s="404"/>
      <c r="MV24" s="404"/>
      <c r="MW24" s="404"/>
      <c r="MX24" s="404"/>
      <c r="MY24" s="404"/>
      <c r="MZ24" s="404"/>
      <c r="NA24" s="404"/>
      <c r="NB24" s="404"/>
      <c r="NC24" s="404"/>
      <c r="ND24" s="404"/>
      <c r="NE24" s="404"/>
    </row>
    <row r="25" spans="1:369" ht="12.75" customHeight="1" x14ac:dyDescent="0.25">
      <c r="A25" s="408" t="s">
        <v>23</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429" t="s">
        <v>431</v>
      </c>
      <c r="BA25" s="68"/>
      <c r="BB25" s="68"/>
      <c r="BC25" s="68"/>
      <c r="BD25" s="68"/>
      <c r="BE25" s="429" t="s">
        <v>432</v>
      </c>
      <c r="BF25" s="68"/>
      <c r="BG25" s="68"/>
      <c r="BH25" s="68"/>
      <c r="BI25" s="68"/>
      <c r="BJ25" s="68"/>
      <c r="BK25" s="68"/>
      <c r="BL25" s="68"/>
      <c r="BM25" s="68"/>
      <c r="BN25" s="68"/>
      <c r="BO25" s="68"/>
      <c r="BP25" s="68"/>
      <c r="BQ25" s="68"/>
      <c r="BR25" s="68"/>
      <c r="BS25" s="68"/>
      <c r="BT25" s="68"/>
      <c r="BU25" s="68"/>
      <c r="BV25" s="68"/>
      <c r="BW25" s="409">
        <v>238804963.96000001</v>
      </c>
      <c r="BX25" s="409">
        <v>238804963.96000001</v>
      </c>
      <c r="BY25" s="410">
        <v>238804963.94999999</v>
      </c>
      <c r="BZ25" s="410">
        <v>238804963.94999999</v>
      </c>
      <c r="CA25" s="410">
        <v>238804963.94999999</v>
      </c>
      <c r="CB25" s="410">
        <v>238804963.94999999</v>
      </c>
      <c r="CC25" s="410">
        <v>238804963.94999999</v>
      </c>
      <c r="CD25" s="410">
        <v>238804963.94999999</v>
      </c>
      <c r="CE25" s="411">
        <v>238804963.94999999</v>
      </c>
      <c r="CF25" s="411"/>
      <c r="CG25" s="368">
        <v>238804963.94999999</v>
      </c>
      <c r="CH25" s="411">
        <v>238804963.94999999</v>
      </c>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c r="IW25" s="85"/>
      <c r="IX25" s="85"/>
      <c r="IY25" s="85"/>
      <c r="IZ25" s="85"/>
      <c r="JA25" s="85"/>
      <c r="JB25" s="85"/>
      <c r="JC25" s="85"/>
      <c r="JD25" s="85"/>
      <c r="JE25" s="85"/>
      <c r="JF25" s="85"/>
      <c r="JG25" s="85"/>
      <c r="JH25" s="85"/>
      <c r="JI25" s="85"/>
      <c r="JJ25" s="85"/>
      <c r="JK25" s="85"/>
      <c r="JL25" s="85"/>
      <c r="JM25" s="85"/>
      <c r="JN25" s="85"/>
      <c r="JO25" s="85"/>
      <c r="JP25" s="85"/>
      <c r="JQ25" s="85"/>
      <c r="JR25" s="85"/>
      <c r="JS25" s="85"/>
      <c r="JT25" s="85"/>
      <c r="JU25" s="85"/>
      <c r="JV25" s="85"/>
      <c r="JW25" s="85"/>
      <c r="JX25" s="85"/>
      <c r="JY25" s="85"/>
      <c r="JZ25" s="85"/>
      <c r="KA25" s="85"/>
      <c r="KB25" s="85"/>
      <c r="KC25" s="85"/>
      <c r="KD25" s="85"/>
      <c r="KE25" s="85"/>
      <c r="KF25" s="85"/>
      <c r="KG25" s="85"/>
      <c r="KH25" s="85"/>
      <c r="KI25" s="85"/>
      <c r="KJ25" s="85"/>
      <c r="KK25" s="85"/>
      <c r="KL25" s="85"/>
      <c r="KM25" s="85"/>
      <c r="KN25" s="85"/>
      <c r="KO25" s="85"/>
      <c r="KP25" s="85"/>
      <c r="KQ25" s="85"/>
      <c r="KR25" s="85"/>
      <c r="KS25" s="85"/>
      <c r="KT25" s="85"/>
      <c r="KU25" s="85"/>
      <c r="KV25" s="85"/>
      <c r="KW25" s="85"/>
      <c r="KX25" s="85"/>
      <c r="KY25" s="85"/>
      <c r="KZ25" s="85"/>
      <c r="LA25" s="85"/>
      <c r="LB25" s="85"/>
      <c r="LC25" s="85"/>
      <c r="LD25" s="85"/>
      <c r="LE25" s="85"/>
      <c r="LF25" s="85"/>
      <c r="LG25" s="85"/>
      <c r="LH25" s="85"/>
      <c r="LI25" s="85"/>
      <c r="LJ25" s="85"/>
      <c r="LK25" s="85"/>
      <c r="LL25" s="85"/>
      <c r="LM25" s="85"/>
      <c r="LN25" s="85"/>
      <c r="LO25" s="85"/>
      <c r="LP25" s="85"/>
      <c r="LQ25" s="85"/>
      <c r="LR25" s="85"/>
      <c r="LS25" s="85"/>
      <c r="LT25" s="85"/>
      <c r="LU25" s="85"/>
      <c r="LV25" s="85"/>
      <c r="LW25" s="85"/>
      <c r="LX25" s="85"/>
      <c r="LY25" s="85"/>
      <c r="LZ25" s="85"/>
      <c r="MA25" s="85"/>
      <c r="MB25" s="85"/>
      <c r="MC25" s="85"/>
      <c r="MD25" s="85"/>
      <c r="ME25" s="85"/>
      <c r="MF25" s="85"/>
      <c r="MG25" s="85"/>
      <c r="MH25" s="85"/>
      <c r="MI25" s="405"/>
      <c r="MJ25" s="404"/>
      <c r="MK25" s="404"/>
      <c r="ML25" s="404"/>
      <c r="MM25" s="404"/>
      <c r="MN25" s="404"/>
      <c r="MO25" s="404"/>
      <c r="MP25" s="404"/>
      <c r="MQ25" s="404"/>
      <c r="MR25" s="404"/>
      <c r="MS25" s="404"/>
      <c r="MT25" s="404"/>
      <c r="MU25" s="404"/>
      <c r="MV25" s="404"/>
      <c r="MW25" s="404"/>
      <c r="MX25" s="404"/>
      <c r="MY25" s="404"/>
      <c r="MZ25" s="404"/>
      <c r="NA25" s="404"/>
      <c r="NB25" s="404"/>
      <c r="NC25" s="404"/>
      <c r="ND25" s="404"/>
      <c r="NE25" s="404"/>
    </row>
    <row r="26" spans="1:369" ht="12.75" customHeight="1" x14ac:dyDescent="0.25">
      <c r="A26" s="408" t="s">
        <v>24</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429" t="s">
        <v>431</v>
      </c>
      <c r="BA26" s="68"/>
      <c r="BB26" s="68"/>
      <c r="BC26" s="68"/>
      <c r="BD26" s="68"/>
      <c r="BE26" s="429" t="s">
        <v>432</v>
      </c>
      <c r="BF26" s="68"/>
      <c r="BG26" s="68"/>
      <c r="BH26" s="68"/>
      <c r="BI26" s="68"/>
      <c r="BJ26" s="68"/>
      <c r="BK26" s="68"/>
      <c r="BL26" s="68"/>
      <c r="BM26" s="68"/>
      <c r="BN26" s="68"/>
      <c r="BO26" s="68"/>
      <c r="BP26" s="68"/>
      <c r="BQ26" s="68"/>
      <c r="BR26" s="68"/>
      <c r="BS26" s="68"/>
      <c r="BT26" s="68"/>
      <c r="BU26" s="68"/>
      <c r="BV26" s="68"/>
      <c r="BW26" s="409">
        <v>2236849.59</v>
      </c>
      <c r="BX26" s="409">
        <v>2236849.59</v>
      </c>
      <c r="BY26" s="410">
        <v>2236849.59</v>
      </c>
      <c r="BZ26" s="410">
        <v>2236849.59</v>
      </c>
      <c r="CA26" s="410">
        <v>2236849.59</v>
      </c>
      <c r="CB26" s="410">
        <v>2236349.59</v>
      </c>
      <c r="CC26" s="410">
        <v>2236849.59</v>
      </c>
      <c r="CD26" s="410">
        <v>2236849.59</v>
      </c>
      <c r="CE26" s="411">
        <v>2236849.59</v>
      </c>
      <c r="CF26" s="411"/>
      <c r="CG26" s="368">
        <v>2236849.59</v>
      </c>
      <c r="CH26" s="411">
        <v>2236849.59</v>
      </c>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c r="IW26" s="85"/>
      <c r="IX26" s="85"/>
      <c r="IY26" s="85"/>
      <c r="IZ26" s="85"/>
      <c r="JA26" s="85"/>
      <c r="JB26" s="85"/>
      <c r="JC26" s="85"/>
      <c r="JD26" s="85"/>
      <c r="JE26" s="85"/>
      <c r="JF26" s="85"/>
      <c r="JG26" s="85"/>
      <c r="JH26" s="85"/>
      <c r="JI26" s="85"/>
      <c r="JJ26" s="85"/>
      <c r="JK26" s="85"/>
      <c r="JL26" s="85"/>
      <c r="JM26" s="85"/>
      <c r="JN26" s="85"/>
      <c r="JO26" s="85"/>
      <c r="JP26" s="85"/>
      <c r="JQ26" s="85"/>
      <c r="JR26" s="85"/>
      <c r="JS26" s="85"/>
      <c r="JT26" s="85"/>
      <c r="JU26" s="85"/>
      <c r="JV26" s="85"/>
      <c r="JW26" s="85"/>
      <c r="JX26" s="85"/>
      <c r="JY26" s="85"/>
      <c r="JZ26" s="85"/>
      <c r="KA26" s="85"/>
      <c r="KB26" s="85"/>
      <c r="KC26" s="85"/>
      <c r="KD26" s="85"/>
      <c r="KE26" s="85"/>
      <c r="KF26" s="85"/>
      <c r="KG26" s="85"/>
      <c r="KH26" s="85"/>
      <c r="KI26" s="85"/>
      <c r="KJ26" s="85"/>
      <c r="KK26" s="85"/>
      <c r="KL26" s="85"/>
      <c r="KM26" s="85"/>
      <c r="KN26" s="85"/>
      <c r="KO26" s="85"/>
      <c r="KP26" s="85"/>
      <c r="KQ26" s="85"/>
      <c r="KR26" s="85"/>
      <c r="KS26" s="85"/>
      <c r="KT26" s="85"/>
      <c r="KU26" s="85"/>
      <c r="KV26" s="85"/>
      <c r="KW26" s="85"/>
      <c r="KX26" s="85"/>
      <c r="KY26" s="85"/>
      <c r="KZ26" s="85"/>
      <c r="LA26" s="85"/>
      <c r="LB26" s="85"/>
      <c r="LC26" s="85"/>
      <c r="LD26" s="85"/>
      <c r="LE26" s="85"/>
      <c r="LF26" s="85"/>
      <c r="LG26" s="85"/>
      <c r="LH26" s="85"/>
      <c r="LI26" s="85"/>
      <c r="LJ26" s="85"/>
      <c r="LK26" s="85"/>
      <c r="LL26" s="85"/>
      <c r="LM26" s="85"/>
      <c r="LN26" s="85"/>
      <c r="LO26" s="85"/>
      <c r="LP26" s="85"/>
      <c r="LQ26" s="85"/>
      <c r="LR26" s="85"/>
      <c r="LS26" s="85"/>
      <c r="LT26" s="85"/>
      <c r="LU26" s="85"/>
      <c r="LV26" s="85"/>
      <c r="LW26" s="85"/>
      <c r="LX26" s="85"/>
      <c r="LY26" s="85"/>
      <c r="LZ26" s="85"/>
      <c r="MA26" s="85"/>
      <c r="MB26" s="85"/>
      <c r="MC26" s="85"/>
      <c r="MD26" s="85"/>
      <c r="ME26" s="85"/>
      <c r="MF26" s="85"/>
      <c r="MG26" s="85"/>
      <c r="MH26" s="85"/>
      <c r="MI26" s="405"/>
      <c r="MJ26" s="404"/>
      <c r="MK26" s="404"/>
      <c r="ML26" s="404"/>
      <c r="MM26" s="404"/>
      <c r="MN26" s="404"/>
      <c r="MO26" s="404"/>
      <c r="MP26" s="404"/>
      <c r="MQ26" s="404"/>
      <c r="MR26" s="404"/>
      <c r="MS26" s="404"/>
      <c r="MT26" s="404"/>
      <c r="MU26" s="404"/>
      <c r="MV26" s="404"/>
      <c r="MW26" s="404"/>
      <c r="MX26" s="404"/>
      <c r="MY26" s="404"/>
      <c r="MZ26" s="404"/>
      <c r="NA26" s="404"/>
      <c r="NB26" s="404"/>
      <c r="NC26" s="404"/>
      <c r="ND26" s="404"/>
      <c r="NE26" s="404"/>
    </row>
    <row r="27" spans="1:369" ht="12.75" customHeight="1" x14ac:dyDescent="0.25">
      <c r="A27" s="408" t="s">
        <v>25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429" t="s">
        <v>431</v>
      </c>
      <c r="BA27" s="68"/>
      <c r="BB27" s="68"/>
      <c r="BC27" s="68"/>
      <c r="BD27" s="68"/>
      <c r="BE27" s="429" t="s">
        <v>432</v>
      </c>
      <c r="BF27" s="68"/>
      <c r="BG27" s="68"/>
      <c r="BH27" s="68"/>
      <c r="BI27" s="68"/>
      <c r="BJ27" s="68"/>
      <c r="BK27" s="68"/>
      <c r="BL27" s="68"/>
      <c r="BM27" s="68"/>
      <c r="BN27" s="68"/>
      <c r="BO27" s="68"/>
      <c r="BP27" s="68"/>
      <c r="BQ27" s="68"/>
      <c r="BR27" s="68"/>
      <c r="BS27" s="68"/>
      <c r="BT27" s="68"/>
      <c r="BU27" s="68"/>
      <c r="BV27" s="68"/>
      <c r="BW27" s="409">
        <v>130816532.40000001</v>
      </c>
      <c r="BX27" s="406">
        <v>135362107</v>
      </c>
      <c r="BY27" s="409">
        <v>139148077</v>
      </c>
      <c r="BZ27" s="409">
        <v>142436327.5</v>
      </c>
      <c r="CA27" s="409">
        <v>146159172.5</v>
      </c>
      <c r="CB27" s="409">
        <v>148996092.5</v>
      </c>
      <c r="CC27" s="409">
        <v>151794023.25</v>
      </c>
      <c r="CD27" s="409">
        <v>155242118.25</v>
      </c>
      <c r="CE27" s="411">
        <v>160161818.25</v>
      </c>
      <c r="CF27" s="411"/>
      <c r="CG27" s="411">
        <v>194761231</v>
      </c>
      <c r="CH27" s="411">
        <v>210760946</v>
      </c>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c r="IW27" s="85"/>
      <c r="IX27" s="85"/>
      <c r="IY27" s="85"/>
      <c r="IZ27" s="85"/>
      <c r="JA27" s="85"/>
      <c r="JB27" s="85"/>
      <c r="JC27" s="85"/>
      <c r="JD27" s="85"/>
      <c r="JE27" s="85"/>
      <c r="JF27" s="85"/>
      <c r="JG27" s="85"/>
      <c r="JH27" s="85"/>
      <c r="JI27" s="85"/>
      <c r="JJ27" s="85"/>
      <c r="JK27" s="85"/>
      <c r="JL27" s="85"/>
      <c r="JM27" s="85"/>
      <c r="JN27" s="85"/>
      <c r="JO27" s="85"/>
      <c r="JP27" s="85"/>
      <c r="JQ27" s="85"/>
      <c r="JR27" s="85"/>
      <c r="JS27" s="85"/>
      <c r="JT27" s="85"/>
      <c r="JU27" s="85"/>
      <c r="JV27" s="85"/>
      <c r="JW27" s="85"/>
      <c r="JX27" s="85"/>
      <c r="JY27" s="85"/>
      <c r="JZ27" s="85"/>
      <c r="KA27" s="85"/>
      <c r="KB27" s="85"/>
      <c r="KC27" s="85"/>
      <c r="KD27" s="85"/>
      <c r="KE27" s="85"/>
      <c r="KF27" s="85"/>
      <c r="KG27" s="85"/>
      <c r="KH27" s="85"/>
      <c r="KI27" s="85"/>
      <c r="KJ27" s="85"/>
      <c r="KK27" s="85"/>
      <c r="KL27" s="85"/>
      <c r="KM27" s="85"/>
      <c r="KN27" s="85"/>
      <c r="KO27" s="85"/>
      <c r="KP27" s="85"/>
      <c r="KQ27" s="85"/>
      <c r="KR27" s="85"/>
      <c r="KS27" s="85"/>
      <c r="KT27" s="85"/>
      <c r="KU27" s="85"/>
      <c r="KV27" s="85"/>
      <c r="KW27" s="85"/>
      <c r="KX27" s="85"/>
      <c r="KY27" s="85"/>
      <c r="KZ27" s="85"/>
      <c r="LA27" s="85"/>
      <c r="LB27" s="85"/>
      <c r="LC27" s="85"/>
      <c r="LD27" s="85"/>
      <c r="LE27" s="85"/>
      <c r="LF27" s="85"/>
      <c r="LG27" s="85"/>
      <c r="LH27" s="85"/>
      <c r="LI27" s="85"/>
      <c r="LJ27" s="85"/>
      <c r="LK27" s="85"/>
      <c r="LL27" s="85"/>
      <c r="LM27" s="85"/>
      <c r="LN27" s="85"/>
      <c r="LO27" s="85"/>
      <c r="LP27" s="85"/>
      <c r="LQ27" s="85"/>
      <c r="LR27" s="85"/>
      <c r="LS27" s="85"/>
      <c r="LT27" s="85"/>
      <c r="LU27" s="85"/>
      <c r="LV27" s="85"/>
      <c r="LW27" s="85"/>
      <c r="LX27" s="85"/>
      <c r="LY27" s="85"/>
      <c r="LZ27" s="85"/>
      <c r="MA27" s="85"/>
      <c r="MB27" s="85"/>
      <c r="MC27" s="85"/>
      <c r="MD27" s="85"/>
      <c r="ME27" s="85"/>
      <c r="MF27" s="85"/>
      <c r="MG27" s="85"/>
      <c r="MH27" s="85"/>
      <c r="MI27" s="405"/>
      <c r="MJ27" s="404"/>
      <c r="MK27" s="404"/>
      <c r="ML27" s="404"/>
      <c r="MM27" s="404"/>
      <c r="MN27" s="404"/>
      <c r="MO27" s="404"/>
      <c r="MP27" s="404"/>
      <c r="MQ27" s="404"/>
      <c r="MR27" s="404"/>
      <c r="MS27" s="404"/>
      <c r="MT27" s="404"/>
      <c r="MU27" s="404"/>
      <c r="MV27" s="404"/>
      <c r="MW27" s="404"/>
      <c r="MX27" s="404"/>
      <c r="MY27" s="404"/>
      <c r="MZ27" s="404"/>
      <c r="NA27" s="404"/>
      <c r="NB27" s="404"/>
      <c r="NC27" s="404"/>
      <c r="ND27" s="404"/>
      <c r="NE27" s="404"/>
    </row>
    <row r="28" spans="1:369" ht="12.75" customHeight="1" x14ac:dyDescent="0.25">
      <c r="A28" s="408" t="s">
        <v>386</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429" t="s">
        <v>431</v>
      </c>
      <c r="BA28" s="68"/>
      <c r="BB28" s="68"/>
      <c r="BC28" s="68"/>
      <c r="BD28" s="68"/>
      <c r="BE28" s="429" t="s">
        <v>432</v>
      </c>
      <c r="BF28" s="68"/>
      <c r="BG28" s="68"/>
      <c r="BH28" s="68"/>
      <c r="BI28" s="68"/>
      <c r="BJ28" s="68"/>
      <c r="BK28" s="68"/>
      <c r="BL28" s="68"/>
      <c r="BM28" s="68"/>
      <c r="BN28" s="68"/>
      <c r="BO28" s="68"/>
      <c r="BP28" s="68"/>
      <c r="BQ28" s="68"/>
      <c r="BR28" s="68"/>
      <c r="BS28" s="68"/>
      <c r="BT28" s="68"/>
      <c r="BU28" s="68"/>
      <c r="BV28" s="68"/>
      <c r="BW28" s="409">
        <v>305816140.81</v>
      </c>
      <c r="BX28" s="406">
        <v>310718340.06</v>
      </c>
      <c r="BY28" s="409">
        <v>314690310.06</v>
      </c>
      <c r="BZ28" s="409">
        <v>317972060.06</v>
      </c>
      <c r="CA28" s="410">
        <v>321683405.06</v>
      </c>
      <c r="CB28" s="410">
        <v>323416792.51999998</v>
      </c>
      <c r="CC28" s="410">
        <v>326680082.26999998</v>
      </c>
      <c r="CD28" s="410">
        <v>330911520.38</v>
      </c>
      <c r="CE28" s="411">
        <v>335844224.26999998</v>
      </c>
      <c r="CF28" s="367"/>
      <c r="CG28" s="411">
        <v>371106481.56999999</v>
      </c>
      <c r="CH28" s="411">
        <v>386173546.56999999</v>
      </c>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c r="IW28" s="85"/>
      <c r="IX28" s="85"/>
      <c r="IY28" s="85"/>
      <c r="IZ28" s="85"/>
      <c r="JA28" s="85"/>
      <c r="JB28" s="85"/>
      <c r="JC28" s="85"/>
      <c r="JD28" s="85"/>
      <c r="JE28" s="85"/>
      <c r="JF28" s="85"/>
      <c r="JG28" s="85"/>
      <c r="JH28" s="85"/>
      <c r="JI28" s="85"/>
      <c r="JJ28" s="85"/>
      <c r="JK28" s="85"/>
      <c r="JL28" s="85"/>
      <c r="JM28" s="85"/>
      <c r="JN28" s="85"/>
      <c r="JO28" s="85"/>
      <c r="JP28" s="85"/>
      <c r="JQ28" s="85"/>
      <c r="JR28" s="85"/>
      <c r="JS28" s="85"/>
      <c r="JT28" s="85"/>
      <c r="JU28" s="85"/>
      <c r="JV28" s="85"/>
      <c r="JW28" s="85"/>
      <c r="JX28" s="85"/>
      <c r="JY28" s="85"/>
      <c r="JZ28" s="85"/>
      <c r="KA28" s="85"/>
      <c r="KB28" s="85"/>
      <c r="KC28" s="85"/>
      <c r="KD28" s="85"/>
      <c r="KE28" s="85"/>
      <c r="KF28" s="85"/>
      <c r="KG28" s="85"/>
      <c r="KH28" s="85"/>
      <c r="KI28" s="85"/>
      <c r="KJ28" s="85"/>
      <c r="KK28" s="85"/>
      <c r="KL28" s="85"/>
      <c r="KM28" s="85"/>
      <c r="KN28" s="85"/>
      <c r="KO28" s="85"/>
      <c r="KP28" s="85"/>
      <c r="KQ28" s="85"/>
      <c r="KR28" s="85"/>
      <c r="KS28" s="85"/>
      <c r="KT28" s="85"/>
      <c r="KU28" s="85"/>
      <c r="KV28" s="85"/>
      <c r="KW28" s="85"/>
      <c r="KX28" s="85"/>
      <c r="KY28" s="85"/>
      <c r="KZ28" s="85"/>
      <c r="LA28" s="85"/>
      <c r="LB28" s="85"/>
      <c r="LC28" s="85"/>
      <c r="LD28" s="85"/>
      <c r="LE28" s="85"/>
      <c r="LF28" s="85"/>
      <c r="LG28" s="85"/>
      <c r="LH28" s="85"/>
      <c r="LI28" s="85"/>
      <c r="LJ28" s="85"/>
      <c r="LK28" s="85"/>
      <c r="LL28" s="85"/>
      <c r="LM28" s="85"/>
      <c r="LN28" s="85"/>
      <c r="LO28" s="85"/>
      <c r="LP28" s="85"/>
      <c r="LQ28" s="85"/>
      <c r="LR28" s="85"/>
      <c r="LS28" s="85"/>
      <c r="LT28" s="85"/>
      <c r="LU28" s="85"/>
      <c r="LV28" s="85"/>
      <c r="LW28" s="85"/>
      <c r="LX28" s="85"/>
      <c r="LY28" s="85"/>
      <c r="LZ28" s="85"/>
      <c r="MA28" s="85"/>
      <c r="MB28" s="85"/>
      <c r="MC28" s="85"/>
      <c r="MD28" s="85"/>
      <c r="ME28" s="85"/>
      <c r="MF28" s="85"/>
      <c r="MG28" s="85"/>
      <c r="MH28" s="85"/>
      <c r="MI28" s="405"/>
      <c r="MJ28" s="404"/>
      <c r="MK28" s="404"/>
      <c r="ML28" s="404"/>
      <c r="MM28" s="404"/>
      <c r="MN28" s="404"/>
      <c r="MO28" s="404"/>
      <c r="MP28" s="404"/>
      <c r="MQ28" s="404"/>
      <c r="MR28" s="404"/>
      <c r="MS28" s="404"/>
      <c r="MT28" s="404"/>
      <c r="MU28" s="404"/>
      <c r="MV28" s="404"/>
      <c r="MW28" s="404"/>
      <c r="MX28" s="404"/>
      <c r="MY28" s="404"/>
      <c r="MZ28" s="404"/>
      <c r="NA28" s="404"/>
      <c r="NB28" s="404"/>
      <c r="NC28" s="404"/>
      <c r="ND28" s="404"/>
      <c r="NE28" s="404"/>
    </row>
    <row r="29" spans="1:369" ht="12.75" customHeight="1" x14ac:dyDescent="0.25">
      <c r="A29" s="408" t="s">
        <v>21</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429" t="s">
        <v>431</v>
      </c>
      <c r="BA29" s="68"/>
      <c r="BB29" s="68"/>
      <c r="BC29" s="68"/>
      <c r="BD29" s="68"/>
      <c r="BE29" s="429" t="s">
        <v>432</v>
      </c>
      <c r="BF29" s="68"/>
      <c r="BG29" s="68"/>
      <c r="BH29" s="68"/>
      <c r="BI29" s="68"/>
      <c r="BJ29" s="68"/>
      <c r="BK29" s="68"/>
      <c r="BL29" s="68"/>
      <c r="BM29" s="68"/>
      <c r="BN29" s="68"/>
      <c r="BO29" s="68"/>
      <c r="BP29" s="68"/>
      <c r="BQ29" s="68"/>
      <c r="BR29" s="68"/>
      <c r="BS29" s="68"/>
      <c r="BT29" s="68"/>
      <c r="BU29" s="68"/>
      <c r="BV29" s="68"/>
      <c r="BW29" s="409">
        <v>411650039.54000002</v>
      </c>
      <c r="BX29" s="406">
        <v>411756454.69</v>
      </c>
      <c r="BY29" s="409">
        <v>411924654.08999997</v>
      </c>
      <c r="BZ29" s="409">
        <v>412090411.44</v>
      </c>
      <c r="CA29" s="409">
        <v>411968967.88999999</v>
      </c>
      <c r="CB29" s="409">
        <v>411681867.93000001</v>
      </c>
      <c r="CC29" s="409">
        <v>411314915.48000002</v>
      </c>
      <c r="CD29" s="409">
        <v>411655142.55000001</v>
      </c>
      <c r="CE29" s="411">
        <v>412003649.41000003</v>
      </c>
      <c r="CF29" s="367"/>
      <c r="CG29" s="411">
        <v>412613016.95999998</v>
      </c>
      <c r="CH29" s="411">
        <v>412892093.95999998</v>
      </c>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c r="IW29" s="85"/>
      <c r="IX29" s="85"/>
      <c r="IY29" s="85"/>
      <c r="IZ29" s="85"/>
      <c r="JA29" s="85"/>
      <c r="JB29" s="85"/>
      <c r="JC29" s="85"/>
      <c r="JD29" s="85"/>
      <c r="JE29" s="85"/>
      <c r="JF29" s="85"/>
      <c r="JG29" s="85"/>
      <c r="JH29" s="85"/>
      <c r="JI29" s="85"/>
      <c r="JJ29" s="85"/>
      <c r="JK29" s="85"/>
      <c r="JL29" s="85"/>
      <c r="JM29" s="85"/>
      <c r="JN29" s="85"/>
      <c r="JO29" s="85"/>
      <c r="JP29" s="85"/>
      <c r="JQ29" s="85"/>
      <c r="JR29" s="85"/>
      <c r="JS29" s="85"/>
      <c r="JT29" s="85"/>
      <c r="JU29" s="85"/>
      <c r="JV29" s="85"/>
      <c r="JW29" s="85"/>
      <c r="JX29" s="85"/>
      <c r="JY29" s="85"/>
      <c r="JZ29" s="85"/>
      <c r="KA29" s="85"/>
      <c r="KB29" s="85"/>
      <c r="KC29" s="85"/>
      <c r="KD29" s="85"/>
      <c r="KE29" s="85"/>
      <c r="KF29" s="85"/>
      <c r="KG29" s="85"/>
      <c r="KH29" s="85"/>
      <c r="KI29" s="85"/>
      <c r="KJ29" s="85"/>
      <c r="KK29" s="85"/>
      <c r="KL29" s="85"/>
      <c r="KM29" s="85"/>
      <c r="KN29" s="85"/>
      <c r="KO29" s="85"/>
      <c r="KP29" s="85"/>
      <c r="KQ29" s="85"/>
      <c r="KR29" s="85"/>
      <c r="KS29" s="85"/>
      <c r="KT29" s="85"/>
      <c r="KU29" s="85"/>
      <c r="KV29" s="85"/>
      <c r="KW29" s="85"/>
      <c r="KX29" s="85"/>
      <c r="KY29" s="85"/>
      <c r="KZ29" s="85"/>
      <c r="LA29" s="85"/>
      <c r="LB29" s="85"/>
      <c r="LC29" s="85"/>
      <c r="LD29" s="85"/>
      <c r="LE29" s="85"/>
      <c r="LF29" s="85"/>
      <c r="LG29" s="85"/>
      <c r="LH29" s="85"/>
      <c r="LI29" s="85"/>
      <c r="LJ29" s="85"/>
      <c r="LK29" s="85"/>
      <c r="LL29" s="85"/>
      <c r="LM29" s="85"/>
      <c r="LN29" s="85"/>
      <c r="LO29" s="85"/>
      <c r="LP29" s="85"/>
      <c r="LQ29" s="85"/>
      <c r="LR29" s="85"/>
      <c r="LS29" s="85"/>
      <c r="LT29" s="85"/>
      <c r="LU29" s="85"/>
      <c r="LV29" s="85"/>
      <c r="LW29" s="85"/>
      <c r="LX29" s="85"/>
      <c r="LY29" s="85"/>
      <c r="LZ29" s="85"/>
      <c r="MA29" s="85"/>
      <c r="MB29" s="85"/>
      <c r="MC29" s="85"/>
      <c r="MD29" s="85"/>
      <c r="ME29" s="85"/>
      <c r="MF29" s="85"/>
      <c r="MG29" s="85"/>
      <c r="MH29" s="85"/>
      <c r="MI29" s="405"/>
      <c r="MJ29" s="404"/>
      <c r="MK29" s="404"/>
      <c r="ML29" s="404"/>
      <c r="MM29" s="404"/>
      <c r="MN29" s="404"/>
      <c r="MO29" s="404"/>
      <c r="MP29" s="404"/>
      <c r="MQ29" s="404"/>
      <c r="MR29" s="404"/>
      <c r="MS29" s="404"/>
      <c r="MT29" s="404"/>
      <c r="MU29" s="404"/>
      <c r="MV29" s="404"/>
      <c r="MW29" s="404"/>
      <c r="MX29" s="404"/>
      <c r="MY29" s="404"/>
      <c r="MZ29" s="404"/>
      <c r="NA29" s="404"/>
      <c r="NB29" s="404"/>
      <c r="NC29" s="404"/>
      <c r="ND29" s="404"/>
      <c r="NE29" s="404"/>
    </row>
    <row r="30" spans="1:369" ht="12.75" customHeight="1" x14ac:dyDescent="0.25">
      <c r="A30" s="40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429"/>
      <c r="BA30" s="68"/>
      <c r="BB30" s="68"/>
      <c r="BC30" s="68"/>
      <c r="BD30" s="68"/>
      <c r="BE30" s="429"/>
      <c r="BF30" s="68"/>
      <c r="BG30" s="68"/>
      <c r="BH30" s="68"/>
      <c r="BI30" s="68"/>
      <c r="BJ30" s="68"/>
      <c r="BK30" s="68"/>
      <c r="BL30" s="68"/>
      <c r="BM30" s="68"/>
      <c r="BN30" s="68"/>
      <c r="BO30" s="68"/>
      <c r="BP30" s="68"/>
      <c r="BQ30" s="68"/>
      <c r="BR30" s="68"/>
      <c r="BS30" s="68"/>
      <c r="BT30" s="68"/>
      <c r="BU30" s="68"/>
      <c r="BV30" s="68"/>
      <c r="BW30" s="409"/>
      <c r="BX30" s="406"/>
      <c r="BY30" s="409"/>
      <c r="BZ30" s="409"/>
      <c r="CA30" s="409"/>
      <c r="CB30" s="409"/>
      <c r="CC30" s="409"/>
      <c r="CD30" s="409"/>
      <c r="CE30" s="411"/>
      <c r="CF30" s="367"/>
      <c r="CG30" s="411"/>
      <c r="CH30" s="411"/>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c r="IW30" s="85"/>
      <c r="IX30" s="85"/>
      <c r="IY30" s="85"/>
      <c r="IZ30" s="85"/>
      <c r="JA30" s="85"/>
      <c r="JB30" s="85"/>
      <c r="JC30" s="85"/>
      <c r="JD30" s="85"/>
      <c r="JE30" s="85"/>
      <c r="JF30" s="85"/>
      <c r="JG30" s="85"/>
      <c r="JH30" s="85"/>
      <c r="JI30" s="85"/>
      <c r="JJ30" s="85"/>
      <c r="JK30" s="85"/>
      <c r="JL30" s="85"/>
      <c r="JM30" s="85"/>
      <c r="JN30" s="85"/>
      <c r="JO30" s="85"/>
      <c r="JP30" s="85"/>
      <c r="JQ30" s="85"/>
      <c r="JR30" s="85"/>
      <c r="JS30" s="85"/>
      <c r="JT30" s="85"/>
      <c r="JU30" s="85"/>
      <c r="JV30" s="85"/>
      <c r="JW30" s="85"/>
      <c r="JX30" s="85"/>
      <c r="JY30" s="85"/>
      <c r="JZ30" s="85"/>
      <c r="KA30" s="85"/>
      <c r="KB30" s="85"/>
      <c r="KC30" s="85"/>
      <c r="KD30" s="85"/>
      <c r="KE30" s="85"/>
      <c r="KF30" s="85"/>
      <c r="KG30" s="85"/>
      <c r="KH30" s="85"/>
      <c r="KI30" s="85"/>
      <c r="KJ30" s="85"/>
      <c r="KK30" s="85"/>
      <c r="KL30" s="85"/>
      <c r="KM30" s="85"/>
      <c r="KN30" s="85"/>
      <c r="KO30" s="85"/>
      <c r="KP30" s="85"/>
      <c r="KQ30" s="85"/>
      <c r="KR30" s="85"/>
      <c r="KS30" s="85"/>
      <c r="KT30" s="85"/>
      <c r="KU30" s="85"/>
      <c r="KV30" s="85"/>
      <c r="KW30" s="85"/>
      <c r="KX30" s="85"/>
      <c r="KY30" s="85"/>
      <c r="KZ30" s="85"/>
      <c r="LA30" s="85"/>
      <c r="LB30" s="85"/>
      <c r="LC30" s="85"/>
      <c r="LD30" s="85"/>
      <c r="LE30" s="85"/>
      <c r="LF30" s="85"/>
      <c r="LG30" s="85"/>
      <c r="LH30" s="85"/>
      <c r="LI30" s="85"/>
      <c r="LJ30" s="85"/>
      <c r="LK30" s="85"/>
      <c r="LL30" s="85"/>
      <c r="LM30" s="85"/>
      <c r="LN30" s="85"/>
      <c r="LO30" s="85"/>
      <c r="LP30" s="85"/>
      <c r="LQ30" s="85"/>
      <c r="LR30" s="85"/>
      <c r="LS30" s="85"/>
      <c r="LT30" s="85"/>
      <c r="LU30" s="85"/>
      <c r="LV30" s="85"/>
      <c r="LW30" s="85"/>
      <c r="LX30" s="85"/>
      <c r="LY30" s="85"/>
      <c r="LZ30" s="85"/>
      <c r="MA30" s="85"/>
      <c r="MB30" s="85"/>
      <c r="MC30" s="85"/>
      <c r="MD30" s="85"/>
      <c r="ME30" s="85"/>
      <c r="MF30" s="85"/>
      <c r="MG30" s="85"/>
      <c r="MH30" s="85"/>
      <c r="MI30" s="405"/>
      <c r="MJ30" s="404"/>
      <c r="MK30" s="404"/>
      <c r="ML30" s="404"/>
      <c r="MM30" s="404"/>
      <c r="MN30" s="404"/>
      <c r="MO30" s="404"/>
      <c r="MP30" s="404"/>
      <c r="MQ30" s="404"/>
      <c r="MR30" s="404"/>
      <c r="MS30" s="404"/>
      <c r="MT30" s="404"/>
      <c r="MU30" s="404"/>
      <c r="MV30" s="404"/>
      <c r="MW30" s="404"/>
      <c r="MX30" s="404"/>
      <c r="MY30" s="404"/>
      <c r="MZ30" s="404"/>
      <c r="NA30" s="404"/>
      <c r="NB30" s="404"/>
      <c r="NC30" s="404"/>
      <c r="ND30" s="404"/>
      <c r="NE30" s="404"/>
    </row>
    <row r="31" spans="1:369" ht="12.75" customHeight="1" x14ac:dyDescent="0.25">
      <c r="A31" s="55" t="s">
        <v>272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429" t="s">
        <v>431</v>
      </c>
      <c r="BA31" s="55"/>
      <c r="BB31" s="55"/>
      <c r="BC31" s="55"/>
      <c r="BD31" s="55"/>
      <c r="BE31" s="429" t="s">
        <v>432</v>
      </c>
      <c r="BF31" s="55"/>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05"/>
      <c r="MJ31" s="404"/>
      <c r="MK31" s="404"/>
      <c r="ML31" s="404"/>
      <c r="MM31" s="404"/>
      <c r="MN31" s="404"/>
      <c r="MO31" s="404"/>
      <c r="MP31" s="404"/>
      <c r="MQ31" s="404"/>
      <c r="MR31" s="404"/>
      <c r="MS31" s="404"/>
      <c r="MT31" s="404"/>
      <c r="MU31" s="404"/>
      <c r="MV31" s="404"/>
      <c r="MW31" s="404"/>
      <c r="MX31" s="404"/>
      <c r="MY31" s="404"/>
      <c r="MZ31" s="404"/>
      <c r="NA31" s="404"/>
      <c r="NB31" s="404"/>
      <c r="NC31" s="404"/>
      <c r="ND31" s="404"/>
      <c r="NE31" s="404"/>
    </row>
    <row r="32" spans="1:369" s="86" customFormat="1" ht="12.75" customHeight="1" x14ac:dyDescent="0.25">
      <c r="A32" s="68" t="s">
        <v>26</v>
      </c>
      <c r="B32" s="82"/>
      <c r="C32" s="91">
        <v>13881</v>
      </c>
      <c r="D32" s="91">
        <v>13912</v>
      </c>
      <c r="E32" s="91">
        <v>13940</v>
      </c>
      <c r="F32" s="91">
        <v>13971</v>
      </c>
      <c r="G32" s="91">
        <v>14001</v>
      </c>
      <c r="H32" s="91">
        <v>14032</v>
      </c>
      <c r="I32" s="91">
        <v>14062</v>
      </c>
      <c r="J32" s="91">
        <v>14093</v>
      </c>
      <c r="K32" s="91">
        <v>14124</v>
      </c>
      <c r="L32" s="91">
        <v>14154</v>
      </c>
      <c r="M32" s="91">
        <v>14185</v>
      </c>
      <c r="N32" s="91">
        <v>14215</v>
      </c>
      <c r="O32" s="93">
        <v>14246</v>
      </c>
      <c r="P32" s="91">
        <v>14277</v>
      </c>
      <c r="Q32" s="91">
        <v>14305</v>
      </c>
      <c r="R32" s="91">
        <v>14336</v>
      </c>
      <c r="S32" s="91">
        <v>14366</v>
      </c>
      <c r="T32" s="91">
        <v>14397</v>
      </c>
      <c r="U32" s="91">
        <v>14427</v>
      </c>
      <c r="V32" s="91">
        <v>14458</v>
      </c>
      <c r="W32" s="91">
        <v>14489</v>
      </c>
      <c r="X32" s="91">
        <v>14519</v>
      </c>
      <c r="Y32" s="91">
        <v>14550</v>
      </c>
      <c r="Z32" s="91">
        <v>14580</v>
      </c>
      <c r="AA32" s="91">
        <v>14611</v>
      </c>
      <c r="AB32" s="91">
        <v>14642</v>
      </c>
      <c r="AC32" s="91">
        <v>14671</v>
      </c>
      <c r="AD32" s="91">
        <v>14702</v>
      </c>
      <c r="AE32" s="91">
        <v>14732</v>
      </c>
      <c r="AF32" s="91">
        <v>14763</v>
      </c>
      <c r="AG32" s="91">
        <v>14793</v>
      </c>
      <c r="AH32" s="91">
        <v>14824</v>
      </c>
      <c r="AI32" s="91">
        <v>14855</v>
      </c>
      <c r="AJ32" s="91">
        <v>14885</v>
      </c>
      <c r="AK32" s="91">
        <v>14916</v>
      </c>
      <c r="AL32" s="91">
        <v>14946</v>
      </c>
      <c r="AM32" s="91">
        <v>14977</v>
      </c>
      <c r="AN32" s="91">
        <v>15008</v>
      </c>
      <c r="AO32" s="91">
        <v>15036</v>
      </c>
      <c r="AP32" s="91">
        <v>15067</v>
      </c>
      <c r="AQ32" s="91">
        <v>15097</v>
      </c>
      <c r="AR32" s="91">
        <v>15128</v>
      </c>
      <c r="AS32" s="91">
        <v>15158</v>
      </c>
      <c r="AT32" s="91">
        <v>15189</v>
      </c>
      <c r="AU32" s="91">
        <v>15220</v>
      </c>
      <c r="AV32" s="91">
        <v>15250</v>
      </c>
      <c r="AW32" s="91">
        <v>15281</v>
      </c>
      <c r="AX32" s="91">
        <v>15311</v>
      </c>
      <c r="AY32" s="91">
        <v>15342</v>
      </c>
      <c r="AZ32" s="429" t="s">
        <v>431</v>
      </c>
      <c r="BA32" s="93">
        <v>15706</v>
      </c>
      <c r="BB32" s="93">
        <v>16071</v>
      </c>
      <c r="BC32" s="93">
        <v>16437</v>
      </c>
      <c r="BD32" s="93">
        <v>16802</v>
      </c>
      <c r="BE32" s="429" t="s">
        <v>432</v>
      </c>
      <c r="BF32" s="90">
        <v>16893</v>
      </c>
      <c r="BG32" s="90">
        <v>16923</v>
      </c>
      <c r="BH32" s="90">
        <v>16954</v>
      </c>
      <c r="BI32" s="90">
        <v>16984</v>
      </c>
      <c r="BJ32" s="90">
        <v>17015</v>
      </c>
      <c r="BK32" s="90">
        <v>17046</v>
      </c>
      <c r="BL32" s="90">
        <v>17076</v>
      </c>
      <c r="BM32" s="90">
        <v>17107</v>
      </c>
      <c r="BN32" s="90">
        <v>17137</v>
      </c>
      <c r="BO32" s="90">
        <v>17168</v>
      </c>
      <c r="BP32" s="90">
        <v>17199</v>
      </c>
      <c r="BQ32" s="90">
        <v>17227</v>
      </c>
      <c r="BR32" s="90">
        <v>17258</v>
      </c>
      <c r="BS32" s="90">
        <v>17288</v>
      </c>
      <c r="BT32" s="90">
        <v>17319</v>
      </c>
      <c r="BU32" s="90">
        <v>17349</v>
      </c>
      <c r="BV32" s="90">
        <v>17380</v>
      </c>
      <c r="BW32" s="90">
        <v>17411</v>
      </c>
      <c r="BX32" s="90">
        <v>17441</v>
      </c>
      <c r="BY32" s="90">
        <v>17472</v>
      </c>
      <c r="BZ32" s="90">
        <v>17502</v>
      </c>
      <c r="CA32" s="90">
        <v>17533</v>
      </c>
      <c r="CB32" s="90">
        <v>17564</v>
      </c>
      <c r="CC32" s="90">
        <v>17593</v>
      </c>
      <c r="CD32" s="90">
        <v>17624</v>
      </c>
      <c r="CE32" s="90">
        <v>17654</v>
      </c>
      <c r="CF32" s="90">
        <v>17685</v>
      </c>
      <c r="CG32" s="90">
        <v>17715</v>
      </c>
      <c r="CH32" s="90">
        <v>17746</v>
      </c>
      <c r="CI32" s="90">
        <v>17777</v>
      </c>
      <c r="CJ32" s="90">
        <v>17807</v>
      </c>
      <c r="CK32" s="90">
        <v>17838</v>
      </c>
      <c r="CL32" s="90">
        <v>17868</v>
      </c>
      <c r="CM32" s="90">
        <v>17899</v>
      </c>
      <c r="CN32" s="90">
        <v>17930</v>
      </c>
      <c r="CO32" s="90">
        <v>17958</v>
      </c>
      <c r="CP32" s="90">
        <v>17989</v>
      </c>
      <c r="CQ32" s="90">
        <v>18019</v>
      </c>
      <c r="CR32" s="90">
        <v>18050</v>
      </c>
      <c r="CS32" s="90">
        <v>18080</v>
      </c>
      <c r="CT32" s="90">
        <v>18111</v>
      </c>
      <c r="CU32" s="90">
        <v>18142</v>
      </c>
      <c r="CV32" s="90">
        <v>18172</v>
      </c>
      <c r="CW32" s="90">
        <v>18203</v>
      </c>
      <c r="CX32" s="90">
        <v>18233</v>
      </c>
      <c r="CY32" s="90">
        <v>18264</v>
      </c>
      <c r="CZ32" s="90">
        <v>18295</v>
      </c>
      <c r="DA32" s="93">
        <v>18323</v>
      </c>
      <c r="DB32" s="90">
        <v>18354</v>
      </c>
      <c r="DC32" s="90">
        <v>18384</v>
      </c>
      <c r="DD32" s="90">
        <v>18415</v>
      </c>
      <c r="DE32" s="90">
        <v>18445</v>
      </c>
      <c r="DF32" s="90">
        <v>18476</v>
      </c>
      <c r="DG32" s="90">
        <v>18507</v>
      </c>
      <c r="DH32" s="90">
        <v>18537</v>
      </c>
      <c r="DI32" s="90">
        <v>18568</v>
      </c>
      <c r="DJ32" s="90">
        <v>18598</v>
      </c>
      <c r="DK32" s="90">
        <v>18629</v>
      </c>
      <c r="DL32" s="90">
        <v>18660</v>
      </c>
      <c r="DM32" s="90">
        <v>18688</v>
      </c>
      <c r="DN32" s="90">
        <v>18719</v>
      </c>
      <c r="DO32" s="90">
        <v>18749</v>
      </c>
      <c r="DP32" s="90">
        <v>18780</v>
      </c>
      <c r="DQ32" s="90">
        <v>18810</v>
      </c>
      <c r="DR32" s="90">
        <v>18841</v>
      </c>
      <c r="DS32" s="90">
        <v>18872</v>
      </c>
      <c r="DT32" s="90">
        <v>18902</v>
      </c>
      <c r="DU32" s="90">
        <v>18933</v>
      </c>
      <c r="DV32" s="90">
        <v>18963</v>
      </c>
      <c r="DW32" s="90">
        <v>18994</v>
      </c>
      <c r="DX32" s="90">
        <v>19025</v>
      </c>
      <c r="DY32" s="90">
        <v>19054</v>
      </c>
      <c r="DZ32" s="90">
        <v>19085</v>
      </c>
      <c r="EA32" s="90">
        <v>19115</v>
      </c>
      <c r="EB32" s="90">
        <v>19146</v>
      </c>
      <c r="EC32" s="90">
        <v>19176</v>
      </c>
      <c r="ED32" s="90">
        <v>19207</v>
      </c>
      <c r="EE32" s="90">
        <v>19238</v>
      </c>
      <c r="EF32" s="90">
        <v>19268</v>
      </c>
      <c r="EG32" s="90">
        <v>19299</v>
      </c>
      <c r="EH32" s="90">
        <v>19329</v>
      </c>
      <c r="EI32" s="90">
        <v>19360</v>
      </c>
      <c r="EJ32" s="90">
        <v>19391</v>
      </c>
      <c r="EK32" s="90">
        <v>19419</v>
      </c>
      <c r="EL32" s="90">
        <v>19450</v>
      </c>
      <c r="EM32" s="90">
        <v>19480</v>
      </c>
      <c r="EN32" s="90">
        <v>19511</v>
      </c>
      <c r="EO32" s="90">
        <v>19541</v>
      </c>
      <c r="EP32" s="90">
        <v>19572</v>
      </c>
      <c r="EQ32" s="90">
        <v>19603</v>
      </c>
      <c r="ER32" s="90">
        <v>19633</v>
      </c>
      <c r="ES32" s="90">
        <v>19664</v>
      </c>
      <c r="ET32" s="90">
        <v>19694</v>
      </c>
      <c r="EU32" s="90">
        <v>19725</v>
      </c>
      <c r="EV32" s="90">
        <v>19756</v>
      </c>
      <c r="EW32" s="90">
        <v>19784</v>
      </c>
      <c r="EX32" s="90">
        <v>19815</v>
      </c>
      <c r="EY32" s="90">
        <v>19845</v>
      </c>
      <c r="EZ32" s="90">
        <v>19876</v>
      </c>
      <c r="FA32" s="90">
        <v>19906</v>
      </c>
      <c r="FB32" s="90">
        <v>19937</v>
      </c>
      <c r="FC32" s="90">
        <v>19968</v>
      </c>
      <c r="FD32" s="90">
        <v>19998</v>
      </c>
      <c r="FE32" s="90">
        <v>20029</v>
      </c>
      <c r="FF32" s="90">
        <v>20059</v>
      </c>
      <c r="FG32" s="90">
        <v>20090</v>
      </c>
      <c r="FH32" s="90">
        <v>20121</v>
      </c>
      <c r="FI32" s="90">
        <v>20149</v>
      </c>
      <c r="FJ32" s="90">
        <v>20180</v>
      </c>
      <c r="FK32" s="90">
        <v>20210</v>
      </c>
      <c r="FL32" s="90">
        <v>20241</v>
      </c>
      <c r="FM32" s="90">
        <v>20271</v>
      </c>
      <c r="FN32" s="90">
        <v>20302</v>
      </c>
      <c r="FO32" s="90">
        <v>20333</v>
      </c>
      <c r="FP32" s="90">
        <v>20363</v>
      </c>
      <c r="FQ32" s="90">
        <v>20394</v>
      </c>
      <c r="FR32" s="90">
        <v>20424</v>
      </c>
      <c r="FS32" s="90">
        <v>20455</v>
      </c>
      <c r="FT32" s="90">
        <v>20486</v>
      </c>
      <c r="FU32" s="90">
        <v>20515</v>
      </c>
      <c r="FV32" s="90">
        <v>20546</v>
      </c>
      <c r="FW32" s="90">
        <v>20576</v>
      </c>
      <c r="FX32" s="90">
        <v>20607</v>
      </c>
      <c r="FY32" s="90">
        <v>20637</v>
      </c>
      <c r="FZ32" s="90">
        <v>20668</v>
      </c>
      <c r="GA32" s="90">
        <v>20699</v>
      </c>
      <c r="GB32" s="90">
        <v>20729</v>
      </c>
      <c r="GC32" s="90">
        <v>20760</v>
      </c>
      <c r="GD32" s="90">
        <v>20790</v>
      </c>
      <c r="GE32" s="90">
        <v>20821</v>
      </c>
      <c r="GF32" s="90">
        <v>20852</v>
      </c>
      <c r="GG32" s="90">
        <v>20880</v>
      </c>
      <c r="GH32" s="90">
        <v>20911</v>
      </c>
      <c r="GI32" s="90">
        <v>20941</v>
      </c>
      <c r="GJ32" s="90">
        <v>20972</v>
      </c>
      <c r="GK32" s="90">
        <v>21002</v>
      </c>
      <c r="GL32" s="90">
        <v>21033</v>
      </c>
      <c r="GM32" s="90">
        <v>21064</v>
      </c>
      <c r="GN32" s="90">
        <v>21094</v>
      </c>
      <c r="GO32" s="90">
        <v>21125</v>
      </c>
      <c r="GP32" s="90">
        <v>21155</v>
      </c>
      <c r="GQ32" s="90">
        <v>21186</v>
      </c>
      <c r="GR32" s="90">
        <v>21217</v>
      </c>
      <c r="GS32" s="90">
        <v>21245</v>
      </c>
      <c r="GT32" s="90">
        <v>21276</v>
      </c>
      <c r="GU32" s="90">
        <v>21306</v>
      </c>
      <c r="GV32" s="90">
        <v>21337</v>
      </c>
      <c r="GW32" s="90">
        <v>21367</v>
      </c>
      <c r="GX32" s="90">
        <v>21398</v>
      </c>
      <c r="GY32" s="90">
        <v>21429</v>
      </c>
      <c r="GZ32" s="90">
        <v>21459</v>
      </c>
      <c r="HA32" s="90">
        <v>21490</v>
      </c>
      <c r="HB32" s="90">
        <v>21520</v>
      </c>
      <c r="HC32" s="90">
        <v>21551</v>
      </c>
      <c r="HD32" s="90">
        <v>21582</v>
      </c>
      <c r="HE32" s="90">
        <v>21610</v>
      </c>
      <c r="HF32" s="90">
        <v>21641</v>
      </c>
      <c r="HG32" s="90">
        <v>21671</v>
      </c>
      <c r="HH32" s="90">
        <v>21702</v>
      </c>
      <c r="HI32" s="90">
        <v>21732</v>
      </c>
      <c r="HJ32" s="90">
        <v>21763</v>
      </c>
      <c r="HK32" s="90">
        <v>21794</v>
      </c>
      <c r="HL32" s="90">
        <v>21824</v>
      </c>
      <c r="HM32" s="90">
        <v>21855</v>
      </c>
      <c r="HN32" s="90">
        <v>21885</v>
      </c>
      <c r="HO32" s="90">
        <v>21916</v>
      </c>
      <c r="HP32" s="90">
        <v>21947</v>
      </c>
      <c r="HQ32" s="90">
        <v>21976</v>
      </c>
      <c r="HR32" s="90">
        <v>22007</v>
      </c>
      <c r="HS32" s="90">
        <v>22037</v>
      </c>
      <c r="HT32" s="90">
        <v>22068</v>
      </c>
      <c r="HU32" s="90">
        <v>22098</v>
      </c>
      <c r="HV32" s="90">
        <v>22129</v>
      </c>
      <c r="HW32" s="90">
        <v>22160</v>
      </c>
      <c r="HX32" s="90">
        <v>22190</v>
      </c>
      <c r="HY32" s="90">
        <v>22221</v>
      </c>
      <c r="HZ32" s="90">
        <v>22251</v>
      </c>
      <c r="IA32" s="90">
        <v>22282</v>
      </c>
      <c r="IB32" s="90">
        <v>22313</v>
      </c>
      <c r="IC32" s="90">
        <v>22341</v>
      </c>
      <c r="ID32" s="90">
        <v>22372</v>
      </c>
      <c r="IE32" s="90">
        <v>22402</v>
      </c>
      <c r="IF32" s="90">
        <v>22433</v>
      </c>
      <c r="IG32" s="90">
        <v>22463</v>
      </c>
      <c r="IH32" s="90">
        <v>22494</v>
      </c>
      <c r="II32" s="90">
        <v>22525</v>
      </c>
      <c r="IJ32" s="90">
        <v>22555</v>
      </c>
      <c r="IK32" s="90">
        <v>22586</v>
      </c>
      <c r="IL32" s="90">
        <v>22616</v>
      </c>
      <c r="IM32" s="90">
        <v>22647</v>
      </c>
      <c r="IN32" s="90">
        <v>22678</v>
      </c>
      <c r="IO32" s="90">
        <v>22706</v>
      </c>
      <c r="IP32" s="90">
        <v>22737</v>
      </c>
      <c r="IQ32" s="90">
        <v>22767</v>
      </c>
      <c r="IR32" s="90">
        <v>22798</v>
      </c>
      <c r="IS32" s="90">
        <v>22828</v>
      </c>
      <c r="IT32" s="90">
        <v>22859</v>
      </c>
      <c r="IU32" s="90">
        <v>22890</v>
      </c>
      <c r="IV32" s="90">
        <v>22920</v>
      </c>
      <c r="IW32" s="90">
        <v>22951</v>
      </c>
      <c r="IX32" s="90">
        <v>22981</v>
      </c>
      <c r="IY32" s="90">
        <v>23012</v>
      </c>
      <c r="IZ32" s="90">
        <v>23043</v>
      </c>
      <c r="JA32" s="90">
        <v>23071</v>
      </c>
      <c r="JB32" s="90">
        <v>23102</v>
      </c>
      <c r="JC32" s="90">
        <v>23132</v>
      </c>
      <c r="JD32" s="90">
        <v>23163</v>
      </c>
      <c r="JE32" s="90">
        <v>23193</v>
      </c>
      <c r="JF32" s="90">
        <v>23224</v>
      </c>
      <c r="JG32" s="90">
        <v>23255</v>
      </c>
      <c r="JH32" s="90">
        <v>23285</v>
      </c>
      <c r="JI32" s="90">
        <v>23316</v>
      </c>
      <c r="JJ32" s="90">
        <v>23346</v>
      </c>
      <c r="JK32" s="90">
        <v>23377</v>
      </c>
      <c r="JL32" s="90">
        <v>23408</v>
      </c>
      <c r="JM32" s="90">
        <v>23437</v>
      </c>
      <c r="JN32" s="90">
        <v>23468</v>
      </c>
      <c r="JO32" s="90">
        <v>23498</v>
      </c>
      <c r="JP32" s="90">
        <v>23529</v>
      </c>
      <c r="JQ32" s="90">
        <v>23559</v>
      </c>
      <c r="JR32" s="90">
        <v>23590</v>
      </c>
      <c r="JS32" s="90">
        <v>23621</v>
      </c>
      <c r="JT32" s="90">
        <v>23651</v>
      </c>
      <c r="JU32" s="90">
        <v>23682</v>
      </c>
      <c r="JV32" s="90">
        <v>23712</v>
      </c>
      <c r="JW32" s="90">
        <v>23743</v>
      </c>
      <c r="JX32" s="90">
        <v>23774</v>
      </c>
      <c r="JY32" s="90">
        <v>23802</v>
      </c>
      <c r="JZ32" s="90">
        <v>23833</v>
      </c>
      <c r="KA32" s="90">
        <v>23863</v>
      </c>
      <c r="KB32" s="90">
        <v>23894</v>
      </c>
      <c r="KC32" s="90">
        <v>23924</v>
      </c>
      <c r="KD32" s="90">
        <v>23955</v>
      </c>
      <c r="KE32" s="90">
        <v>23986</v>
      </c>
      <c r="KF32" s="90">
        <v>24016</v>
      </c>
      <c r="KG32" s="90">
        <v>24047</v>
      </c>
      <c r="KH32" s="90">
        <v>24077</v>
      </c>
      <c r="KI32" s="90">
        <v>24108</v>
      </c>
      <c r="KJ32" s="90">
        <v>24139</v>
      </c>
      <c r="KK32" s="90">
        <v>24167</v>
      </c>
      <c r="KL32" s="90">
        <v>24198</v>
      </c>
      <c r="KM32" s="90">
        <v>24228</v>
      </c>
      <c r="KN32" s="90">
        <v>24259</v>
      </c>
      <c r="KO32" s="90">
        <v>24289</v>
      </c>
      <c r="KP32" s="90">
        <v>24320</v>
      </c>
      <c r="KQ32" s="90">
        <v>24351</v>
      </c>
      <c r="KR32" s="90">
        <v>24381</v>
      </c>
      <c r="KS32" s="90">
        <v>24412</v>
      </c>
      <c r="KT32" s="90">
        <v>24442</v>
      </c>
      <c r="KU32" s="90">
        <v>24473</v>
      </c>
      <c r="KV32" s="90">
        <v>24504</v>
      </c>
      <c r="KW32" s="90">
        <v>24532</v>
      </c>
      <c r="KX32" s="90">
        <v>24563</v>
      </c>
      <c r="KY32" s="90">
        <v>24593</v>
      </c>
      <c r="KZ32" s="90">
        <v>24624</v>
      </c>
      <c r="LA32" s="90">
        <v>24654</v>
      </c>
      <c r="LB32" s="90">
        <v>24685</v>
      </c>
      <c r="LC32" s="90">
        <v>24716</v>
      </c>
      <c r="LD32" s="90">
        <v>24746</v>
      </c>
      <c r="LE32" s="90">
        <v>24777</v>
      </c>
      <c r="LF32" s="90">
        <v>24807</v>
      </c>
      <c r="LG32" s="90">
        <v>24838</v>
      </c>
      <c r="LH32" s="90">
        <v>24869</v>
      </c>
      <c r="LI32" s="90">
        <v>24898</v>
      </c>
      <c r="LJ32" s="90">
        <v>24929</v>
      </c>
      <c r="LK32" s="90">
        <v>24959</v>
      </c>
      <c r="LL32" s="90">
        <v>24990</v>
      </c>
      <c r="LM32" s="90">
        <v>25020</v>
      </c>
      <c r="LN32" s="90">
        <v>25051</v>
      </c>
      <c r="LO32" s="90">
        <v>25082</v>
      </c>
      <c r="LP32" s="90">
        <v>25112</v>
      </c>
      <c r="LQ32" s="90">
        <v>25143</v>
      </c>
      <c r="LR32" s="90">
        <v>25173</v>
      </c>
      <c r="LS32" s="90">
        <v>25204</v>
      </c>
      <c r="LT32" s="90">
        <v>25235</v>
      </c>
      <c r="LU32" s="90">
        <v>25263</v>
      </c>
      <c r="LV32" s="90">
        <v>25294</v>
      </c>
      <c r="LW32" s="90">
        <v>25324</v>
      </c>
      <c r="LX32" s="90">
        <v>25355</v>
      </c>
      <c r="LY32" s="90">
        <v>25385</v>
      </c>
      <c r="LZ32" s="90">
        <v>25416</v>
      </c>
      <c r="MA32" s="90">
        <v>25447</v>
      </c>
      <c r="MB32" s="90">
        <v>25477</v>
      </c>
      <c r="MC32" s="90">
        <v>25508</v>
      </c>
      <c r="MD32" s="90">
        <v>25538</v>
      </c>
      <c r="ME32" s="90">
        <v>25569</v>
      </c>
      <c r="MF32" s="90">
        <v>25600</v>
      </c>
      <c r="MG32" s="90">
        <v>25628</v>
      </c>
      <c r="MH32" s="90">
        <v>25659</v>
      </c>
      <c r="MI32" s="168"/>
    </row>
    <row r="33" spans="1:369" s="86" customFormat="1" ht="12.75" customHeight="1" x14ac:dyDescent="0.25">
      <c r="A33" s="87" t="s">
        <v>14</v>
      </c>
      <c r="B33" s="430"/>
      <c r="C33" s="430" t="s">
        <v>338</v>
      </c>
      <c r="D33" s="430" t="s">
        <v>338</v>
      </c>
      <c r="E33" s="430" t="s">
        <v>338</v>
      </c>
      <c r="F33" s="430" t="s">
        <v>338</v>
      </c>
      <c r="G33" s="430" t="s">
        <v>338</v>
      </c>
      <c r="H33" s="430"/>
      <c r="I33" s="430" t="s">
        <v>338</v>
      </c>
      <c r="J33" s="430" t="s">
        <v>338</v>
      </c>
      <c r="K33" s="430" t="s">
        <v>338</v>
      </c>
      <c r="L33" s="430" t="s">
        <v>338</v>
      </c>
      <c r="M33" s="430" t="s">
        <v>300</v>
      </c>
      <c r="N33" s="430" t="s">
        <v>300</v>
      </c>
      <c r="O33" s="430" t="s">
        <v>300</v>
      </c>
      <c r="P33" s="430" t="s">
        <v>300</v>
      </c>
      <c r="Q33" s="430" t="s">
        <v>300</v>
      </c>
      <c r="R33" s="430" t="s">
        <v>300</v>
      </c>
      <c r="S33" s="430" t="s">
        <v>300</v>
      </c>
      <c r="T33" s="430" t="s">
        <v>300</v>
      </c>
      <c r="U33" s="430" t="s">
        <v>300</v>
      </c>
      <c r="V33" s="430" t="s">
        <v>300</v>
      </c>
      <c r="W33" s="430" t="s">
        <v>300</v>
      </c>
      <c r="X33" s="430" t="s">
        <v>300</v>
      </c>
      <c r="Y33" s="430" t="s">
        <v>300</v>
      </c>
      <c r="Z33" s="430" t="s">
        <v>300</v>
      </c>
      <c r="AA33" s="430" t="s">
        <v>300</v>
      </c>
      <c r="AB33" s="430" t="s">
        <v>300</v>
      </c>
      <c r="AC33" s="430" t="s">
        <v>300</v>
      </c>
      <c r="AD33" s="430" t="s">
        <v>300</v>
      </c>
      <c r="AE33" s="430" t="s">
        <v>300</v>
      </c>
      <c r="AF33" s="430" t="s">
        <v>300</v>
      </c>
      <c r="AG33" s="430" t="s">
        <v>9</v>
      </c>
      <c r="AH33" s="430" t="s">
        <v>9</v>
      </c>
      <c r="AI33" s="430" t="s">
        <v>9</v>
      </c>
      <c r="AJ33" s="430" t="s">
        <v>9</v>
      </c>
      <c r="AK33" s="430" t="s">
        <v>9</v>
      </c>
      <c r="AL33" s="430" t="s">
        <v>9</v>
      </c>
      <c r="AM33" s="430" t="s">
        <v>300</v>
      </c>
      <c r="AN33" s="430" t="s">
        <v>300</v>
      </c>
      <c r="AO33" s="430" t="s">
        <v>300</v>
      </c>
      <c r="AP33" s="430" t="s">
        <v>300</v>
      </c>
      <c r="AQ33" s="430" t="s">
        <v>300</v>
      </c>
      <c r="AR33" s="430" t="s">
        <v>300</v>
      </c>
      <c r="AS33" s="430" t="s">
        <v>9</v>
      </c>
      <c r="AT33" s="430" t="s">
        <v>9</v>
      </c>
      <c r="AU33" s="430" t="s">
        <v>9</v>
      </c>
      <c r="AV33" s="430" t="s">
        <v>9</v>
      </c>
      <c r="AW33" s="430" t="s">
        <v>9</v>
      </c>
      <c r="AX33" s="430"/>
      <c r="AY33" s="430"/>
      <c r="AZ33" s="429" t="s">
        <v>431</v>
      </c>
      <c r="BA33" s="430"/>
      <c r="BB33" s="430"/>
      <c r="BC33" s="430"/>
      <c r="BD33" s="430"/>
      <c r="BE33" s="429" t="s">
        <v>432</v>
      </c>
      <c r="BF33" s="430"/>
      <c r="BG33" s="431" t="s">
        <v>12</v>
      </c>
      <c r="BH33" s="431" t="s">
        <v>28</v>
      </c>
      <c r="BI33" s="431" t="s">
        <v>8</v>
      </c>
      <c r="BJ33" s="430" t="s">
        <v>16</v>
      </c>
      <c r="BK33" s="430" t="s">
        <v>16</v>
      </c>
      <c r="BL33" s="430" t="s">
        <v>16</v>
      </c>
      <c r="BM33" s="430" t="s">
        <v>16</v>
      </c>
      <c r="BN33" s="431" t="s">
        <v>12</v>
      </c>
      <c r="BO33" s="431" t="s">
        <v>12</v>
      </c>
      <c r="BP33" s="431" t="s">
        <v>12</v>
      </c>
      <c r="BQ33" s="431"/>
      <c r="BR33" s="431" t="s">
        <v>16</v>
      </c>
      <c r="BS33" s="431" t="s">
        <v>16</v>
      </c>
      <c r="BT33" s="431" t="s">
        <v>12</v>
      </c>
      <c r="BU33" s="431" t="s">
        <v>388</v>
      </c>
      <c r="BV33" s="431" t="s">
        <v>16</v>
      </c>
      <c r="BW33" s="431" t="s">
        <v>16</v>
      </c>
      <c r="BX33" s="431" t="s">
        <v>16</v>
      </c>
      <c r="BY33" s="431" t="s">
        <v>16</v>
      </c>
      <c r="BZ33" s="431" t="s">
        <v>16</v>
      </c>
      <c r="CA33" s="431" t="s">
        <v>22</v>
      </c>
      <c r="CB33" s="431" t="s">
        <v>11</v>
      </c>
      <c r="CC33" s="431" t="s">
        <v>11</v>
      </c>
      <c r="CD33" s="431" t="s">
        <v>11</v>
      </c>
      <c r="CE33" s="431" t="s">
        <v>11</v>
      </c>
      <c r="CF33" s="97" t="s">
        <v>11</v>
      </c>
      <c r="CG33" s="431"/>
      <c r="CH33" s="85" t="s">
        <v>11</v>
      </c>
      <c r="CI33" s="97" t="s">
        <v>11</v>
      </c>
      <c r="CJ33" s="431" t="s">
        <v>11</v>
      </c>
      <c r="CK33" s="431" t="s">
        <v>11</v>
      </c>
      <c r="CL33" s="431" t="s">
        <v>12</v>
      </c>
      <c r="CM33" s="431" t="s">
        <v>12</v>
      </c>
      <c r="CN33" s="431" t="s">
        <v>12</v>
      </c>
      <c r="CO33" s="431" t="s">
        <v>12</v>
      </c>
      <c r="CP33" s="431" t="s">
        <v>11</v>
      </c>
      <c r="CQ33" s="431" t="s">
        <v>11</v>
      </c>
      <c r="CR33" s="431" t="s">
        <v>12</v>
      </c>
      <c r="CS33" s="431" t="s">
        <v>12</v>
      </c>
      <c r="CT33" s="431" t="s">
        <v>11</v>
      </c>
      <c r="CU33" s="431" t="s">
        <v>11</v>
      </c>
      <c r="CV33" s="431" t="s">
        <v>397</v>
      </c>
      <c r="CW33" s="431" t="s">
        <v>11</v>
      </c>
      <c r="CX33" s="431" t="s">
        <v>11</v>
      </c>
      <c r="CY33" s="431" t="s">
        <v>12</v>
      </c>
      <c r="CZ33" s="431" t="s">
        <v>12</v>
      </c>
      <c r="DA33" s="431" t="s">
        <v>12</v>
      </c>
      <c r="DB33" s="431" t="s">
        <v>12</v>
      </c>
      <c r="DC33" s="431" t="s">
        <v>12</v>
      </c>
      <c r="DD33" s="431" t="s">
        <v>12</v>
      </c>
      <c r="DE33" s="431" t="s">
        <v>12</v>
      </c>
      <c r="DF33" s="431" t="s">
        <v>12</v>
      </c>
      <c r="DG33" s="431" t="s">
        <v>12</v>
      </c>
      <c r="DH33" s="431" t="s">
        <v>12</v>
      </c>
      <c r="DI33" s="431" t="s">
        <v>12</v>
      </c>
      <c r="DJ33" s="431" t="s">
        <v>12</v>
      </c>
      <c r="DK33" s="431" t="s">
        <v>12</v>
      </c>
      <c r="DL33" s="431" t="s">
        <v>12</v>
      </c>
      <c r="DM33" s="431" t="s">
        <v>12</v>
      </c>
      <c r="DN33" s="431" t="s">
        <v>12</v>
      </c>
      <c r="DO33" s="431" t="s">
        <v>12</v>
      </c>
      <c r="DP33" s="431" t="s">
        <v>12</v>
      </c>
      <c r="DQ33" s="431" t="s">
        <v>12</v>
      </c>
      <c r="DR33" s="431" t="s">
        <v>12</v>
      </c>
      <c r="DS33" s="431" t="s">
        <v>12</v>
      </c>
      <c r="DT33" s="431" t="s">
        <v>12</v>
      </c>
      <c r="DU33" s="431" t="s">
        <v>12</v>
      </c>
      <c r="DV33" s="431" t="s">
        <v>12</v>
      </c>
      <c r="DW33" s="431" t="s">
        <v>11</v>
      </c>
      <c r="DX33" s="431" t="s">
        <v>11</v>
      </c>
      <c r="DY33" s="431" t="s">
        <v>11</v>
      </c>
      <c r="DZ33" s="431" t="s">
        <v>12</v>
      </c>
      <c r="EA33" s="431" t="s">
        <v>12</v>
      </c>
      <c r="EB33" s="431" t="s">
        <v>12</v>
      </c>
      <c r="EC33" s="431" t="s">
        <v>12</v>
      </c>
      <c r="ED33" s="431" t="s">
        <v>12</v>
      </c>
      <c r="EE33" s="431" t="s">
        <v>12</v>
      </c>
      <c r="EF33" s="431" t="s">
        <v>11</v>
      </c>
      <c r="EG33" s="431" t="s">
        <v>11</v>
      </c>
      <c r="EH33" s="431" t="s">
        <v>11</v>
      </c>
      <c r="EI33" s="431" t="s">
        <v>12</v>
      </c>
      <c r="EJ33" s="431" t="s">
        <v>12</v>
      </c>
      <c r="EK33" s="431" t="s">
        <v>12</v>
      </c>
      <c r="EL33" s="431" t="s">
        <v>11</v>
      </c>
      <c r="EM33" s="431" t="s">
        <v>11</v>
      </c>
      <c r="EN33" s="431" t="s">
        <v>11</v>
      </c>
      <c r="EO33" s="431" t="s">
        <v>11</v>
      </c>
      <c r="EP33" s="431" t="s">
        <v>11</v>
      </c>
      <c r="EQ33" s="431" t="s">
        <v>11</v>
      </c>
      <c r="ER33" s="431" t="s">
        <v>12</v>
      </c>
      <c r="ES33" s="431" t="s">
        <v>12</v>
      </c>
      <c r="ET33" s="431" t="s">
        <v>12</v>
      </c>
      <c r="EU33" s="431" t="s">
        <v>35</v>
      </c>
      <c r="EV33" s="431" t="s">
        <v>35</v>
      </c>
      <c r="EW33" s="431" t="s">
        <v>35</v>
      </c>
      <c r="EX33" s="431" t="s">
        <v>12</v>
      </c>
      <c r="EY33" s="431" t="s">
        <v>12</v>
      </c>
      <c r="EZ33" s="431" t="s">
        <v>12</v>
      </c>
      <c r="FA33" s="431" t="s">
        <v>35</v>
      </c>
      <c r="FB33" s="431" t="s">
        <v>35</v>
      </c>
      <c r="FC33" s="431" t="s">
        <v>35</v>
      </c>
      <c r="FD33" s="431" t="s">
        <v>12</v>
      </c>
      <c r="FE33" s="431" t="s">
        <v>12</v>
      </c>
      <c r="FF33" s="431" t="s">
        <v>12</v>
      </c>
      <c r="FG33" s="431" t="s">
        <v>11</v>
      </c>
      <c r="FH33" s="431" t="s">
        <v>11</v>
      </c>
      <c r="FI33" s="431" t="s">
        <v>11</v>
      </c>
      <c r="FJ33" s="431" t="s">
        <v>12</v>
      </c>
      <c r="FK33" s="431" t="s">
        <v>12</v>
      </c>
      <c r="FL33" s="431" t="s">
        <v>12</v>
      </c>
      <c r="FM33" s="431" t="s">
        <v>35</v>
      </c>
      <c r="FN33" s="431" t="s">
        <v>11</v>
      </c>
      <c r="FO33" s="431" t="s">
        <v>11</v>
      </c>
      <c r="FP33" s="431" t="s">
        <v>12</v>
      </c>
      <c r="FQ33" s="431" t="s">
        <v>12</v>
      </c>
      <c r="FR33" s="431" t="s">
        <v>11</v>
      </c>
      <c r="FS33" s="431" t="s">
        <v>11</v>
      </c>
      <c r="FT33" s="431" t="s">
        <v>11</v>
      </c>
      <c r="FU33" s="431" t="s">
        <v>11</v>
      </c>
      <c r="FV33" s="431" t="s">
        <v>12</v>
      </c>
      <c r="FW33" s="431" t="s">
        <v>12</v>
      </c>
      <c r="FX33" s="431" t="s">
        <v>12</v>
      </c>
      <c r="FY33" s="431" t="s">
        <v>11</v>
      </c>
      <c r="FZ33" s="431" t="s">
        <v>11</v>
      </c>
      <c r="GA33" s="431" t="s">
        <v>11</v>
      </c>
      <c r="GB33" s="431" t="s">
        <v>12</v>
      </c>
      <c r="GC33" s="431" t="s">
        <v>12</v>
      </c>
      <c r="GD33" s="431" t="s">
        <v>12</v>
      </c>
      <c r="GE33" s="431" t="s">
        <v>11</v>
      </c>
      <c r="GF33" s="431" t="s">
        <v>11</v>
      </c>
      <c r="GG33" s="431" t="s">
        <v>11</v>
      </c>
      <c r="GH33" s="431" t="s">
        <v>12</v>
      </c>
      <c r="GI33" s="431" t="s">
        <v>12</v>
      </c>
      <c r="GJ33" s="431" t="s">
        <v>12</v>
      </c>
      <c r="GK33" s="431" t="s">
        <v>11</v>
      </c>
      <c r="GL33" s="431" t="s">
        <v>11</v>
      </c>
      <c r="GM33" s="431" t="s">
        <v>11</v>
      </c>
      <c r="GN33" s="431" t="s">
        <v>12</v>
      </c>
      <c r="GO33" s="431" t="s">
        <v>11</v>
      </c>
      <c r="GP33" s="431" t="s">
        <v>12</v>
      </c>
      <c r="GQ33" s="431" t="s">
        <v>10</v>
      </c>
      <c r="GR33" s="431" t="s">
        <v>10</v>
      </c>
      <c r="GS33" s="431" t="s">
        <v>10</v>
      </c>
      <c r="GT33" s="431" t="s">
        <v>12</v>
      </c>
      <c r="GU33" s="431" t="s">
        <v>12</v>
      </c>
      <c r="GV33" s="431" t="s">
        <v>12</v>
      </c>
      <c r="GW33" s="431" t="s">
        <v>10</v>
      </c>
      <c r="GX33" s="431" t="s">
        <v>10</v>
      </c>
      <c r="GY33" s="431" t="s">
        <v>10</v>
      </c>
      <c r="GZ33" s="431" t="s">
        <v>12</v>
      </c>
      <c r="HA33" s="431" t="s">
        <v>12</v>
      </c>
      <c r="HB33" s="431" t="s">
        <v>12</v>
      </c>
      <c r="HC33" s="431" t="s">
        <v>36</v>
      </c>
      <c r="HD33" s="431" t="s">
        <v>36</v>
      </c>
      <c r="HE33" s="431" t="s">
        <v>36</v>
      </c>
      <c r="HF33" s="431" t="s">
        <v>36</v>
      </c>
      <c r="HG33" s="431" t="s">
        <v>36</v>
      </c>
      <c r="HH33" s="431" t="s">
        <v>36</v>
      </c>
      <c r="HI33" s="431" t="s">
        <v>36</v>
      </c>
      <c r="HJ33" s="431" t="s">
        <v>36</v>
      </c>
      <c r="HK33" s="431" t="s">
        <v>10</v>
      </c>
      <c r="HL33" s="431" t="s">
        <v>10</v>
      </c>
      <c r="HM33" s="431" t="s">
        <v>10</v>
      </c>
      <c r="HN33" s="431" t="s">
        <v>37</v>
      </c>
      <c r="HO33" s="431" t="s">
        <v>36</v>
      </c>
      <c r="HP33" s="431" t="s">
        <v>36</v>
      </c>
      <c r="HQ33" s="431" t="s">
        <v>37</v>
      </c>
      <c r="HR33" s="431" t="s">
        <v>37</v>
      </c>
      <c r="HS33" s="431" t="s">
        <v>36</v>
      </c>
      <c r="HT33" s="431"/>
      <c r="HU33" s="431" t="s">
        <v>36</v>
      </c>
      <c r="HV33" s="431" t="s">
        <v>36</v>
      </c>
      <c r="HW33" s="431" t="s">
        <v>36</v>
      </c>
      <c r="HX33" s="431" t="s">
        <v>36</v>
      </c>
      <c r="HY33" s="431" t="s">
        <v>36</v>
      </c>
      <c r="HZ33" s="431" t="s">
        <v>36</v>
      </c>
      <c r="IA33" s="431" t="s">
        <v>36</v>
      </c>
      <c r="IB33" s="431" t="s">
        <v>36</v>
      </c>
      <c r="IC33" s="431" t="s">
        <v>36</v>
      </c>
      <c r="ID33" s="431" t="s">
        <v>36</v>
      </c>
      <c r="IE33" s="431" t="s">
        <v>36</v>
      </c>
      <c r="IF33" s="431" t="s">
        <v>36</v>
      </c>
      <c r="IG33" s="431" t="s">
        <v>36</v>
      </c>
      <c r="IH33" s="431" t="s">
        <v>36</v>
      </c>
      <c r="II33" s="431" t="s">
        <v>36</v>
      </c>
      <c r="IJ33" s="431" t="s">
        <v>36</v>
      </c>
      <c r="IK33" s="431" t="s">
        <v>36</v>
      </c>
      <c r="IL33" s="431" t="s">
        <v>36</v>
      </c>
      <c r="IM33" s="431" t="s">
        <v>36</v>
      </c>
      <c r="IN33" s="431" t="s">
        <v>36</v>
      </c>
      <c r="IO33" s="431" t="s">
        <v>36</v>
      </c>
      <c r="IP33" s="432" t="s">
        <v>337</v>
      </c>
      <c r="IQ33" s="431" t="s">
        <v>36</v>
      </c>
      <c r="IR33" s="431" t="s">
        <v>36</v>
      </c>
      <c r="IS33" s="431" t="s">
        <v>36</v>
      </c>
      <c r="IT33" s="432"/>
      <c r="IU33" s="431" t="s">
        <v>36</v>
      </c>
      <c r="IV33" s="432"/>
      <c r="IW33" s="431" t="s">
        <v>36</v>
      </c>
      <c r="IX33" s="431" t="s">
        <v>36</v>
      </c>
      <c r="IY33" s="432"/>
      <c r="IZ33" s="431" t="s">
        <v>36</v>
      </c>
      <c r="JA33" s="431" t="s">
        <v>36</v>
      </c>
      <c r="JB33" s="431" t="s">
        <v>36</v>
      </c>
      <c r="JC33" s="432"/>
      <c r="JD33" s="432"/>
      <c r="JE33" s="431" t="s">
        <v>36</v>
      </c>
      <c r="JF33" s="431" t="s">
        <v>36</v>
      </c>
      <c r="JG33" s="431" t="s">
        <v>36</v>
      </c>
      <c r="JH33" s="431" t="s">
        <v>36</v>
      </c>
      <c r="JI33" s="432"/>
      <c r="JJ33" s="432"/>
      <c r="JK33" s="432"/>
      <c r="JL33" s="431" t="s">
        <v>36</v>
      </c>
      <c r="JM33" s="431" t="s">
        <v>36</v>
      </c>
      <c r="JN33" s="431" t="s">
        <v>36</v>
      </c>
      <c r="JO33" s="431" t="s">
        <v>36</v>
      </c>
      <c r="JP33" s="431" t="s">
        <v>36</v>
      </c>
      <c r="JQ33" s="431" t="s">
        <v>36</v>
      </c>
      <c r="JR33" s="431" t="s">
        <v>36</v>
      </c>
      <c r="JS33" s="432"/>
      <c r="JT33" s="431" t="s">
        <v>36</v>
      </c>
      <c r="JU33" s="432"/>
      <c r="JV33" s="431" t="s">
        <v>36</v>
      </c>
      <c r="JW33" s="431" t="s">
        <v>36</v>
      </c>
      <c r="JX33" s="432"/>
      <c r="JY33" s="431" t="s">
        <v>36</v>
      </c>
      <c r="JZ33" s="431" t="s">
        <v>36</v>
      </c>
      <c r="KA33" s="431" t="s">
        <v>36</v>
      </c>
      <c r="KB33" s="431" t="s">
        <v>36</v>
      </c>
      <c r="KC33" s="431" t="s">
        <v>36</v>
      </c>
      <c r="KD33" s="432"/>
      <c r="KE33" s="431" t="s">
        <v>36</v>
      </c>
      <c r="KF33" s="431" t="s">
        <v>36</v>
      </c>
      <c r="KG33" s="431" t="s">
        <v>36</v>
      </c>
      <c r="KH33" s="431" t="s">
        <v>36</v>
      </c>
      <c r="KI33" s="431" t="s">
        <v>36</v>
      </c>
      <c r="KJ33" s="432" t="s">
        <v>315</v>
      </c>
      <c r="KK33" s="431" t="s">
        <v>36</v>
      </c>
      <c r="KL33" s="432" t="s">
        <v>315</v>
      </c>
      <c r="KM33" s="432" t="s">
        <v>315</v>
      </c>
      <c r="KN33" s="432"/>
      <c r="KO33" s="431" t="s">
        <v>36</v>
      </c>
      <c r="KP33" s="432" t="s">
        <v>315</v>
      </c>
      <c r="KQ33" s="431" t="s">
        <v>36</v>
      </c>
      <c r="KR33" s="432" t="s">
        <v>315</v>
      </c>
      <c r="KS33" s="432" t="s">
        <v>315</v>
      </c>
      <c r="KT33" s="432"/>
      <c r="KU33" s="431" t="s">
        <v>36</v>
      </c>
      <c r="KV33" s="431" t="s">
        <v>36</v>
      </c>
      <c r="KW33" s="431" t="s">
        <v>36</v>
      </c>
      <c r="KX33" s="431" t="s">
        <v>36</v>
      </c>
      <c r="KY33" s="432" t="s">
        <v>315</v>
      </c>
      <c r="KZ33" s="431" t="s">
        <v>36</v>
      </c>
      <c r="LA33" s="432" t="s">
        <v>315</v>
      </c>
      <c r="LB33" s="432" t="s">
        <v>315</v>
      </c>
      <c r="LC33" s="432" t="s">
        <v>315</v>
      </c>
      <c r="LD33" s="432" t="s">
        <v>181</v>
      </c>
      <c r="LE33" s="432" t="s">
        <v>181</v>
      </c>
      <c r="LF33" s="432" t="s">
        <v>181</v>
      </c>
      <c r="LG33" s="432" t="s">
        <v>181</v>
      </c>
      <c r="LH33" s="432" t="s">
        <v>181</v>
      </c>
      <c r="LI33" s="432" t="s">
        <v>181</v>
      </c>
      <c r="LJ33" s="432" t="s">
        <v>181</v>
      </c>
      <c r="LK33" s="432" t="s">
        <v>181</v>
      </c>
      <c r="LL33" s="432" t="s">
        <v>181</v>
      </c>
      <c r="LM33" s="432" t="s">
        <v>181</v>
      </c>
      <c r="LN33" s="432" t="s">
        <v>181</v>
      </c>
      <c r="LO33" s="432" t="s">
        <v>181</v>
      </c>
      <c r="LP33" s="432" t="s">
        <v>181</v>
      </c>
      <c r="LQ33" s="432" t="s">
        <v>181</v>
      </c>
      <c r="LR33" s="432" t="s">
        <v>181</v>
      </c>
      <c r="LS33" s="432" t="s">
        <v>181</v>
      </c>
      <c r="LT33" s="432" t="s">
        <v>181</v>
      </c>
      <c r="LU33" s="432" t="s">
        <v>181</v>
      </c>
      <c r="LV33" s="432" t="s">
        <v>181</v>
      </c>
      <c r="LW33" s="432" t="s">
        <v>181</v>
      </c>
      <c r="LX33" s="432" t="s">
        <v>181</v>
      </c>
      <c r="LY33" s="432" t="s">
        <v>181</v>
      </c>
      <c r="LZ33" s="432" t="s">
        <v>181</v>
      </c>
      <c r="MA33" s="432" t="s">
        <v>181</v>
      </c>
      <c r="MB33" s="432" t="s">
        <v>181</v>
      </c>
      <c r="MC33" s="432" t="s">
        <v>181</v>
      </c>
      <c r="MD33" s="432" t="s">
        <v>181</v>
      </c>
      <c r="ME33" s="432" t="s">
        <v>181</v>
      </c>
      <c r="MF33" s="432" t="s">
        <v>181</v>
      </c>
      <c r="MG33" s="432" t="s">
        <v>181</v>
      </c>
      <c r="MH33" s="432"/>
      <c r="MI33" s="168"/>
    </row>
    <row r="34" spans="1:369" s="86" customFormat="1" ht="12.75" customHeight="1" x14ac:dyDescent="0.25">
      <c r="A34" s="68" t="s">
        <v>179</v>
      </c>
      <c r="B34" s="429"/>
      <c r="C34" s="91">
        <v>13908</v>
      </c>
      <c r="D34" s="91">
        <v>13943</v>
      </c>
      <c r="E34" s="91">
        <v>13971</v>
      </c>
      <c r="F34" s="91">
        <v>13999</v>
      </c>
      <c r="G34" s="91">
        <v>14027</v>
      </c>
      <c r="H34" s="91"/>
      <c r="I34" s="91">
        <v>14090</v>
      </c>
      <c r="J34" s="91">
        <v>14118</v>
      </c>
      <c r="K34" s="91">
        <v>14146</v>
      </c>
      <c r="L34" s="91">
        <v>14174</v>
      </c>
      <c r="M34" s="91">
        <v>14202</v>
      </c>
      <c r="N34" s="91">
        <v>14230</v>
      </c>
      <c r="O34" s="91">
        <v>14307</v>
      </c>
      <c r="P34" s="91">
        <v>14307</v>
      </c>
      <c r="Q34" s="91">
        <v>14321</v>
      </c>
      <c r="R34" s="91">
        <v>14363</v>
      </c>
      <c r="S34" s="91">
        <v>14380</v>
      </c>
      <c r="T34" s="91">
        <v>14412</v>
      </c>
      <c r="U34" s="91">
        <v>14440</v>
      </c>
      <c r="V34" s="91">
        <v>14475</v>
      </c>
      <c r="W34" s="91">
        <v>14503</v>
      </c>
      <c r="X34" s="91">
        <v>14538</v>
      </c>
      <c r="Y34" s="91">
        <v>14566</v>
      </c>
      <c r="Z34" s="91">
        <v>14593</v>
      </c>
      <c r="AA34" s="91">
        <v>14629</v>
      </c>
      <c r="AB34" s="91">
        <v>14657</v>
      </c>
      <c r="AC34" s="91">
        <v>14688</v>
      </c>
      <c r="AD34" s="91">
        <v>14714</v>
      </c>
      <c r="AE34" s="91">
        <v>14741</v>
      </c>
      <c r="AF34" s="91">
        <v>14772</v>
      </c>
      <c r="AG34" s="91">
        <v>14804</v>
      </c>
      <c r="AH34" s="91">
        <v>14839</v>
      </c>
      <c r="AI34" s="91">
        <v>14867</v>
      </c>
      <c r="AJ34" s="91">
        <v>14902</v>
      </c>
      <c r="AK34" s="91">
        <v>14923</v>
      </c>
      <c r="AL34" s="91">
        <v>14958</v>
      </c>
      <c r="AM34" s="91">
        <v>14991</v>
      </c>
      <c r="AN34" s="91">
        <v>15021</v>
      </c>
      <c r="AO34" s="91">
        <v>15048</v>
      </c>
      <c r="AP34" s="91">
        <v>15084</v>
      </c>
      <c r="AQ34" s="91">
        <v>15115</v>
      </c>
      <c r="AR34" s="91">
        <v>15144</v>
      </c>
      <c r="AS34" s="91">
        <v>15168</v>
      </c>
      <c r="AT34" s="91">
        <v>15203</v>
      </c>
      <c r="AU34" s="91">
        <v>15244</v>
      </c>
      <c r="AV34" s="91">
        <v>15262</v>
      </c>
      <c r="AW34" s="91">
        <v>15294</v>
      </c>
      <c r="AX34" s="91"/>
      <c r="AY34" s="91"/>
      <c r="AZ34" s="429" t="s">
        <v>431</v>
      </c>
      <c r="BA34" s="91"/>
      <c r="BB34" s="91"/>
      <c r="BC34" s="91"/>
      <c r="BD34" s="91"/>
      <c r="BE34" s="429" t="s">
        <v>432</v>
      </c>
      <c r="BF34" s="91"/>
      <c r="BG34" s="90">
        <v>16960</v>
      </c>
      <c r="BH34" s="90">
        <v>16987</v>
      </c>
      <c r="BI34" s="90">
        <v>17015</v>
      </c>
      <c r="BJ34" s="91">
        <v>17042</v>
      </c>
      <c r="BK34" s="91">
        <v>17083</v>
      </c>
      <c r="BL34" s="91">
        <v>17127</v>
      </c>
      <c r="BM34" s="91">
        <v>17158</v>
      </c>
      <c r="BN34" s="90">
        <v>17184</v>
      </c>
      <c r="BO34" s="90">
        <v>17212</v>
      </c>
      <c r="BP34" s="90">
        <v>17254</v>
      </c>
      <c r="BQ34" s="90">
        <v>17267</v>
      </c>
      <c r="BR34" s="90">
        <v>17309</v>
      </c>
      <c r="BS34" s="92">
        <v>17323</v>
      </c>
      <c r="BT34" s="90">
        <v>17366</v>
      </c>
      <c r="BU34" s="92">
        <v>17407</v>
      </c>
      <c r="BV34" s="92">
        <v>17449</v>
      </c>
      <c r="BW34" s="92">
        <v>17492</v>
      </c>
      <c r="BX34" s="92">
        <v>17498</v>
      </c>
      <c r="BY34" s="90">
        <v>17519</v>
      </c>
      <c r="BZ34" s="90">
        <v>17561</v>
      </c>
      <c r="CA34" s="90">
        <v>17563</v>
      </c>
      <c r="CB34" s="90">
        <v>17596</v>
      </c>
      <c r="CC34" s="90">
        <v>17624</v>
      </c>
      <c r="CD34" s="90">
        <v>17659</v>
      </c>
      <c r="CE34" s="90">
        <v>17694</v>
      </c>
      <c r="CF34" s="327">
        <v>17722</v>
      </c>
      <c r="CG34" s="90"/>
      <c r="CH34" s="327">
        <v>17792</v>
      </c>
      <c r="CI34" s="327">
        <v>17820</v>
      </c>
      <c r="CJ34" s="90">
        <v>17862</v>
      </c>
      <c r="CK34" s="90">
        <v>17876</v>
      </c>
      <c r="CL34" s="90">
        <v>17905</v>
      </c>
      <c r="CM34" s="90">
        <v>17933</v>
      </c>
      <c r="CN34" s="90">
        <v>17961</v>
      </c>
      <c r="CO34" s="90">
        <v>17982</v>
      </c>
      <c r="CP34" s="90">
        <v>18044</v>
      </c>
      <c r="CQ34" s="90">
        <v>18044</v>
      </c>
      <c r="CR34" s="90">
        <v>18080</v>
      </c>
      <c r="CS34" s="90">
        <v>18108</v>
      </c>
      <c r="CT34" s="90">
        <v>18142</v>
      </c>
      <c r="CU34" s="90">
        <v>18170</v>
      </c>
      <c r="CV34" s="90">
        <v>18191</v>
      </c>
      <c r="CW34" s="90">
        <v>18226</v>
      </c>
      <c r="CX34" s="90">
        <v>18254</v>
      </c>
      <c r="CY34" s="90">
        <v>18290</v>
      </c>
      <c r="CZ34" s="90">
        <v>18318</v>
      </c>
      <c r="DA34" s="93">
        <v>18346</v>
      </c>
      <c r="DB34" s="90">
        <v>18381</v>
      </c>
      <c r="DC34" s="90">
        <v>18402</v>
      </c>
      <c r="DD34" s="90">
        <v>18437</v>
      </c>
      <c r="DE34" s="90">
        <v>18467</v>
      </c>
      <c r="DF34" s="90">
        <v>18500</v>
      </c>
      <c r="DG34" s="90">
        <v>18527</v>
      </c>
      <c r="DH34" s="90">
        <v>18556</v>
      </c>
      <c r="DI34" s="90">
        <v>18591</v>
      </c>
      <c r="DJ34" s="90">
        <v>18619</v>
      </c>
      <c r="DK34" s="90">
        <v>18654</v>
      </c>
      <c r="DL34" s="90">
        <v>18689</v>
      </c>
      <c r="DM34" s="90">
        <v>18709</v>
      </c>
      <c r="DN34" s="90">
        <v>18738</v>
      </c>
      <c r="DO34" s="90">
        <v>18766</v>
      </c>
      <c r="DP34" s="90">
        <v>18801</v>
      </c>
      <c r="DQ34" s="90">
        <v>18829</v>
      </c>
      <c r="DR34" s="90">
        <v>18857</v>
      </c>
      <c r="DS34" s="90">
        <v>18892</v>
      </c>
      <c r="DT34" s="90">
        <v>18920</v>
      </c>
      <c r="DU34" s="90">
        <v>18955</v>
      </c>
      <c r="DV34" s="90">
        <v>18976</v>
      </c>
      <c r="DW34" s="90">
        <v>19038</v>
      </c>
      <c r="DX34" s="90">
        <v>19066</v>
      </c>
      <c r="DY34" s="90">
        <v>19065</v>
      </c>
      <c r="DZ34" s="90">
        <v>19109</v>
      </c>
      <c r="EA34" s="90">
        <v>19137</v>
      </c>
      <c r="EB34" s="90">
        <v>19172</v>
      </c>
      <c r="EC34" s="90">
        <v>19193</v>
      </c>
      <c r="ED34" s="90">
        <v>19228</v>
      </c>
      <c r="EE34" s="90">
        <v>19256</v>
      </c>
      <c r="EF34" s="90">
        <v>19304</v>
      </c>
      <c r="EG34" s="90">
        <v>19332</v>
      </c>
      <c r="EH34" s="90">
        <v>19360</v>
      </c>
      <c r="EI34" s="90">
        <v>19375</v>
      </c>
      <c r="EJ34" s="90">
        <v>19051</v>
      </c>
      <c r="EK34" s="90">
        <v>19436</v>
      </c>
      <c r="EL34" s="90">
        <v>19486</v>
      </c>
      <c r="EM34" s="90">
        <v>19514</v>
      </c>
      <c r="EN34" s="90">
        <v>19542</v>
      </c>
      <c r="EO34" s="90">
        <v>19570</v>
      </c>
      <c r="EP34" s="90">
        <v>19598</v>
      </c>
      <c r="EQ34" s="90">
        <v>19640</v>
      </c>
      <c r="ER34" s="90">
        <v>19648</v>
      </c>
      <c r="ES34" s="90">
        <v>19681</v>
      </c>
      <c r="ET34" s="90">
        <v>19711</v>
      </c>
      <c r="EU34" s="95">
        <v>88</v>
      </c>
      <c r="EV34" s="95">
        <v>303</v>
      </c>
      <c r="EW34" s="95">
        <v>404</v>
      </c>
      <c r="EX34" s="95">
        <v>472</v>
      </c>
      <c r="EY34" s="95">
        <v>617</v>
      </c>
      <c r="EZ34" s="95">
        <v>780</v>
      </c>
      <c r="FA34" s="95">
        <v>1006</v>
      </c>
      <c r="FB34" s="95">
        <v>1094</v>
      </c>
      <c r="FC34" s="95">
        <v>1269</v>
      </c>
      <c r="FD34" s="95">
        <v>1262</v>
      </c>
      <c r="FE34" s="95">
        <v>1513</v>
      </c>
      <c r="FF34" s="95">
        <v>1654</v>
      </c>
      <c r="FG34" s="95">
        <v>120</v>
      </c>
      <c r="FH34" s="95">
        <v>357</v>
      </c>
      <c r="FI34" s="95">
        <v>492</v>
      </c>
      <c r="FJ34" s="95">
        <v>556</v>
      </c>
      <c r="FK34" s="95">
        <v>757</v>
      </c>
      <c r="FL34" s="95">
        <v>843</v>
      </c>
      <c r="FM34" s="95">
        <v>1253</v>
      </c>
      <c r="FN34" s="95">
        <v>1365</v>
      </c>
      <c r="FO34" s="95">
        <v>1521</v>
      </c>
      <c r="FP34" s="95">
        <v>1333</v>
      </c>
      <c r="FQ34" s="95">
        <v>1454</v>
      </c>
      <c r="FR34" s="95">
        <v>1948</v>
      </c>
      <c r="FS34" s="95">
        <v>72</v>
      </c>
      <c r="FT34" s="95">
        <v>272</v>
      </c>
      <c r="FU34" s="95">
        <v>297</v>
      </c>
      <c r="FV34" s="95">
        <v>397</v>
      </c>
      <c r="FW34" s="95">
        <v>575</v>
      </c>
      <c r="FX34" s="95">
        <v>681</v>
      </c>
      <c r="FY34" s="95">
        <v>1102</v>
      </c>
      <c r="FZ34" s="95">
        <v>1185</v>
      </c>
      <c r="GA34" s="95">
        <v>1320</v>
      </c>
      <c r="GB34" s="95">
        <v>1225</v>
      </c>
      <c r="GC34" s="95">
        <v>1363</v>
      </c>
      <c r="GD34" s="95">
        <v>1494</v>
      </c>
      <c r="GE34" s="95">
        <v>80</v>
      </c>
      <c r="GF34" s="95">
        <v>170</v>
      </c>
      <c r="GG34" s="95">
        <v>350</v>
      </c>
      <c r="GH34" s="95">
        <v>414</v>
      </c>
      <c r="GI34" s="95">
        <v>580</v>
      </c>
      <c r="GJ34" s="95">
        <v>706</v>
      </c>
      <c r="GK34" s="95">
        <v>1300</v>
      </c>
      <c r="GL34" s="95">
        <v>38</v>
      </c>
      <c r="GM34" s="95">
        <v>140</v>
      </c>
      <c r="GN34" s="95"/>
      <c r="GO34" s="95">
        <v>425</v>
      </c>
      <c r="GP34" s="95"/>
      <c r="GQ34" s="95">
        <v>141</v>
      </c>
      <c r="GR34" s="95">
        <v>307</v>
      </c>
      <c r="GS34" s="95">
        <v>420</v>
      </c>
      <c r="GT34" s="95">
        <v>484</v>
      </c>
      <c r="GU34" s="95">
        <v>641</v>
      </c>
      <c r="GV34" s="95">
        <v>756</v>
      </c>
      <c r="GW34" s="95">
        <v>1144</v>
      </c>
      <c r="GX34" s="95">
        <v>1414</v>
      </c>
      <c r="GY34" s="95">
        <v>1609</v>
      </c>
      <c r="GZ34" s="95">
        <v>1542</v>
      </c>
      <c r="HA34" s="95">
        <v>1664</v>
      </c>
      <c r="HB34" s="95">
        <v>1790</v>
      </c>
      <c r="HC34" s="95">
        <v>95</v>
      </c>
      <c r="HD34" s="95">
        <v>237</v>
      </c>
      <c r="HE34" s="95">
        <v>336</v>
      </c>
      <c r="HF34" s="95">
        <v>559</v>
      </c>
      <c r="HG34" s="95">
        <v>817</v>
      </c>
      <c r="HH34" s="95">
        <v>69</v>
      </c>
      <c r="HI34" s="95">
        <v>252</v>
      </c>
      <c r="HJ34" s="95">
        <v>374</v>
      </c>
      <c r="HK34" s="95">
        <v>1877</v>
      </c>
      <c r="HL34" s="95">
        <v>2058</v>
      </c>
      <c r="HM34" s="95">
        <v>2253</v>
      </c>
      <c r="HN34" s="95">
        <v>25</v>
      </c>
      <c r="HO34" s="95">
        <v>43</v>
      </c>
      <c r="HP34" s="95">
        <v>211</v>
      </c>
      <c r="HQ34" s="95">
        <v>573</v>
      </c>
      <c r="HR34" s="95">
        <v>626</v>
      </c>
      <c r="HS34" s="95">
        <v>579</v>
      </c>
      <c r="HT34" s="95"/>
      <c r="HU34" s="95">
        <v>939</v>
      </c>
      <c r="HV34" s="95">
        <v>1066</v>
      </c>
      <c r="HW34" s="95">
        <v>1225</v>
      </c>
      <c r="HX34" s="95">
        <v>1346</v>
      </c>
      <c r="HY34" s="95" t="s">
        <v>17</v>
      </c>
      <c r="HZ34" s="95">
        <v>1648</v>
      </c>
      <c r="IA34" s="95">
        <v>127</v>
      </c>
      <c r="IB34" s="95">
        <v>260</v>
      </c>
      <c r="IC34" s="95">
        <v>342</v>
      </c>
      <c r="ID34" s="95">
        <v>487</v>
      </c>
      <c r="IE34" s="95">
        <v>654</v>
      </c>
      <c r="IF34" s="95">
        <v>823</v>
      </c>
      <c r="IG34" s="95">
        <v>1080</v>
      </c>
      <c r="IH34" s="95">
        <v>1243</v>
      </c>
      <c r="II34" s="95">
        <v>1386</v>
      </c>
      <c r="IJ34" s="95">
        <v>1538</v>
      </c>
      <c r="IK34" s="95">
        <v>1734</v>
      </c>
      <c r="IL34" s="95">
        <v>35</v>
      </c>
      <c r="IM34" s="95">
        <v>130</v>
      </c>
      <c r="IN34" s="95">
        <v>311</v>
      </c>
      <c r="IO34" s="95">
        <v>595</v>
      </c>
      <c r="IP34" s="101">
        <v>823</v>
      </c>
      <c r="IQ34" s="95">
        <v>753</v>
      </c>
      <c r="IR34" s="95">
        <v>947</v>
      </c>
      <c r="IS34" s="95">
        <v>992</v>
      </c>
      <c r="IT34" s="95"/>
      <c r="IU34" s="95">
        <v>1664</v>
      </c>
      <c r="IV34" s="95"/>
      <c r="IW34" s="95">
        <v>1798</v>
      </c>
      <c r="IX34" s="95">
        <v>36</v>
      </c>
      <c r="IY34" s="95"/>
      <c r="IZ34" s="95">
        <v>460</v>
      </c>
      <c r="JA34" s="95" t="s">
        <v>38</v>
      </c>
      <c r="JB34" s="95">
        <v>809</v>
      </c>
      <c r="JC34" s="95"/>
      <c r="JD34" s="95"/>
      <c r="JE34" s="95">
        <v>1708</v>
      </c>
      <c r="JF34" s="95">
        <v>2035</v>
      </c>
      <c r="JG34" s="95">
        <v>2457</v>
      </c>
      <c r="JH34" s="95">
        <v>2719</v>
      </c>
      <c r="JI34" s="95"/>
      <c r="JJ34" s="95"/>
      <c r="JK34" s="95"/>
      <c r="JL34" s="95">
        <v>832</v>
      </c>
      <c r="JM34" s="95">
        <v>1080</v>
      </c>
      <c r="JN34" s="95">
        <v>1463</v>
      </c>
      <c r="JO34" s="95">
        <v>1713</v>
      </c>
      <c r="JP34" s="95">
        <v>1970</v>
      </c>
      <c r="JQ34" s="95">
        <v>2057</v>
      </c>
      <c r="JR34" s="95">
        <v>2287</v>
      </c>
      <c r="JS34" s="95"/>
      <c r="JT34" s="95">
        <v>2951</v>
      </c>
      <c r="JU34" s="95"/>
      <c r="JV34" s="95">
        <v>3342</v>
      </c>
      <c r="JW34" s="95">
        <v>281</v>
      </c>
      <c r="JX34" s="95"/>
      <c r="JY34" s="95">
        <v>949</v>
      </c>
      <c r="JZ34" s="95">
        <v>1100</v>
      </c>
      <c r="KA34" s="95">
        <v>1610</v>
      </c>
      <c r="KB34" s="95">
        <v>1883</v>
      </c>
      <c r="KC34" s="95">
        <v>2387</v>
      </c>
      <c r="KD34" s="95"/>
      <c r="KE34" s="95">
        <v>2846</v>
      </c>
      <c r="KF34" s="95">
        <v>3143</v>
      </c>
      <c r="KG34" s="95">
        <v>3444</v>
      </c>
      <c r="KH34" s="95">
        <v>10</v>
      </c>
      <c r="KI34" s="95">
        <v>672</v>
      </c>
      <c r="KJ34" s="95">
        <v>679</v>
      </c>
      <c r="KK34" s="95">
        <v>1243</v>
      </c>
      <c r="KL34" s="95">
        <v>954</v>
      </c>
      <c r="KM34" s="95">
        <v>1332</v>
      </c>
      <c r="KN34" s="95">
        <v>1664</v>
      </c>
      <c r="KO34" s="95">
        <v>3032</v>
      </c>
      <c r="KP34" s="95">
        <v>2310</v>
      </c>
      <c r="KQ34" s="95">
        <v>3863</v>
      </c>
      <c r="KR34" s="95">
        <v>3203</v>
      </c>
      <c r="KS34" s="95">
        <v>3323</v>
      </c>
      <c r="KT34" s="95"/>
      <c r="KU34" s="95">
        <v>708</v>
      </c>
      <c r="KV34" s="95">
        <v>852</v>
      </c>
      <c r="KW34" s="95">
        <v>1553</v>
      </c>
      <c r="KX34" s="95">
        <v>1553</v>
      </c>
      <c r="KY34" s="95">
        <v>1661</v>
      </c>
      <c r="KZ34" s="95">
        <v>2584</v>
      </c>
      <c r="LA34" s="95">
        <v>2420</v>
      </c>
      <c r="LB34" s="95">
        <v>2483</v>
      </c>
      <c r="LC34" s="95">
        <v>2769</v>
      </c>
      <c r="LD34" s="95"/>
      <c r="LE34" s="95"/>
      <c r="LF34" s="95"/>
      <c r="LG34" s="95"/>
      <c r="LH34" s="95"/>
      <c r="LI34" s="95"/>
      <c r="LJ34" s="95"/>
      <c r="LK34" s="95"/>
      <c r="LL34" s="95"/>
      <c r="LM34" s="95"/>
      <c r="LN34" s="95"/>
      <c r="LO34" s="95"/>
      <c r="LP34" s="95"/>
      <c r="LQ34" s="95"/>
      <c r="LR34" s="95"/>
      <c r="LS34" s="95"/>
      <c r="LT34" s="95"/>
      <c r="LU34" s="95"/>
      <c r="LV34" s="95"/>
      <c r="LW34" s="95"/>
      <c r="LX34" s="95"/>
      <c r="LY34" s="95"/>
      <c r="LZ34" s="95"/>
      <c r="MA34" s="95"/>
      <c r="MB34" s="95"/>
      <c r="MC34" s="95"/>
      <c r="MD34" s="95"/>
      <c r="ME34" s="95"/>
      <c r="MF34" s="95"/>
      <c r="MG34" s="95"/>
      <c r="MH34" s="95"/>
      <c r="MI34" s="168"/>
    </row>
    <row r="35" spans="1:369" s="86" customFormat="1" ht="12.75" customHeight="1" x14ac:dyDescent="0.25">
      <c r="A35" s="94" t="s">
        <v>180</v>
      </c>
      <c r="B35" s="93"/>
      <c r="C35" s="96">
        <v>240</v>
      </c>
      <c r="D35" s="96">
        <v>562</v>
      </c>
      <c r="E35" s="96">
        <v>841</v>
      </c>
      <c r="F35" s="96">
        <v>1252</v>
      </c>
      <c r="G35" s="96">
        <v>1507</v>
      </c>
      <c r="H35" s="96"/>
      <c r="I35" s="96">
        <v>2104</v>
      </c>
      <c r="J35" s="96">
        <v>2404</v>
      </c>
      <c r="K35" s="96">
        <v>2729</v>
      </c>
      <c r="L35" s="96">
        <v>2986</v>
      </c>
      <c r="M35" s="96" t="s">
        <v>301</v>
      </c>
      <c r="N35" s="96">
        <v>3165</v>
      </c>
      <c r="O35" s="96">
        <v>482</v>
      </c>
      <c r="P35" s="96">
        <v>482</v>
      </c>
      <c r="Q35" s="96">
        <v>634</v>
      </c>
      <c r="R35" s="96">
        <v>977</v>
      </c>
      <c r="S35" s="96" t="s">
        <v>301</v>
      </c>
      <c r="T35" s="96" t="s">
        <v>301</v>
      </c>
      <c r="U35" s="96">
        <v>1626</v>
      </c>
      <c r="V35" s="96">
        <v>2068</v>
      </c>
      <c r="W35" s="96">
        <v>2630</v>
      </c>
      <c r="X35" s="96">
        <v>2984</v>
      </c>
      <c r="Y35" s="96">
        <v>3256</v>
      </c>
      <c r="Z35" s="96">
        <v>3474</v>
      </c>
      <c r="AA35" s="96">
        <v>86</v>
      </c>
      <c r="AB35" s="96">
        <v>386</v>
      </c>
      <c r="AC35" s="96" t="s">
        <v>301</v>
      </c>
      <c r="AD35" s="96">
        <v>874</v>
      </c>
      <c r="AE35" s="96">
        <v>1042</v>
      </c>
      <c r="AF35" s="96">
        <v>1224</v>
      </c>
      <c r="AG35" s="96">
        <v>2701</v>
      </c>
      <c r="AH35" s="96">
        <v>3050</v>
      </c>
      <c r="AI35" s="96">
        <v>3440</v>
      </c>
      <c r="AJ35" s="96">
        <v>3841</v>
      </c>
      <c r="AK35" s="96">
        <v>4128</v>
      </c>
      <c r="AL35" s="96">
        <v>4778</v>
      </c>
      <c r="AM35" s="96" t="s">
        <v>302</v>
      </c>
      <c r="AN35" s="96">
        <v>272</v>
      </c>
      <c r="AO35" s="96">
        <v>460</v>
      </c>
      <c r="AP35" s="96">
        <v>592</v>
      </c>
      <c r="AQ35" s="96">
        <v>752</v>
      </c>
      <c r="AR35" s="96">
        <v>940</v>
      </c>
      <c r="AS35" s="96">
        <v>1385</v>
      </c>
      <c r="AT35" s="96">
        <v>1552</v>
      </c>
      <c r="AU35" s="96">
        <v>1625</v>
      </c>
      <c r="AV35" s="96">
        <v>1861</v>
      </c>
      <c r="AW35" s="96">
        <v>2011</v>
      </c>
      <c r="AX35" s="96"/>
      <c r="AY35" s="96"/>
      <c r="AZ35" s="429" t="s">
        <v>431</v>
      </c>
      <c r="BA35" s="96"/>
      <c r="BB35" s="96"/>
      <c r="BC35" s="96"/>
      <c r="BD35" s="96"/>
      <c r="BE35" s="429" t="s">
        <v>432</v>
      </c>
      <c r="BF35" s="91"/>
      <c r="BG35" s="95">
        <v>169</v>
      </c>
      <c r="BH35" s="95">
        <v>405</v>
      </c>
      <c r="BI35" s="95">
        <v>597</v>
      </c>
      <c r="BJ35" s="98">
        <v>693</v>
      </c>
      <c r="BK35" s="98" t="s">
        <v>335</v>
      </c>
      <c r="BL35" s="98">
        <v>1315</v>
      </c>
      <c r="BM35" s="98">
        <v>1610</v>
      </c>
      <c r="BN35" s="95">
        <v>49</v>
      </c>
      <c r="BO35" s="95">
        <v>127</v>
      </c>
      <c r="BP35" s="95">
        <v>277</v>
      </c>
      <c r="BQ35" s="95">
        <v>1281</v>
      </c>
      <c r="BR35" s="95">
        <v>1585</v>
      </c>
      <c r="BS35" s="97">
        <v>1694</v>
      </c>
      <c r="BT35" s="95">
        <v>685</v>
      </c>
      <c r="BU35" s="97">
        <v>2750</v>
      </c>
      <c r="BV35" s="97">
        <v>3149</v>
      </c>
      <c r="BW35" s="97">
        <v>3557</v>
      </c>
      <c r="BX35" s="97">
        <v>3626</v>
      </c>
      <c r="BY35" s="95">
        <v>3983</v>
      </c>
      <c r="BZ35" s="95">
        <v>466</v>
      </c>
      <c r="CA35" s="95">
        <v>904</v>
      </c>
      <c r="CB35" s="95">
        <v>239</v>
      </c>
      <c r="CC35" s="95">
        <v>395</v>
      </c>
      <c r="CD35" s="95">
        <v>576</v>
      </c>
      <c r="CE35" s="95">
        <v>829</v>
      </c>
      <c r="CF35" s="362">
        <v>997</v>
      </c>
      <c r="CG35" s="95"/>
      <c r="CH35" s="364">
        <v>1381</v>
      </c>
      <c r="CI35" s="364">
        <v>1543</v>
      </c>
      <c r="CJ35" s="95">
        <v>1928</v>
      </c>
      <c r="CK35" s="95">
        <v>2012</v>
      </c>
      <c r="CL35" s="95">
        <v>16</v>
      </c>
      <c r="CM35" s="95">
        <v>135</v>
      </c>
      <c r="CN35" s="95">
        <v>304</v>
      </c>
      <c r="CO35" s="95">
        <v>434</v>
      </c>
      <c r="CP35" s="95">
        <v>974</v>
      </c>
      <c r="CQ35" s="95">
        <v>974</v>
      </c>
      <c r="CR35" s="95">
        <v>1018</v>
      </c>
      <c r="CS35" s="95">
        <v>1152</v>
      </c>
      <c r="CT35" s="95">
        <v>1641</v>
      </c>
      <c r="CU35" s="95">
        <v>1872</v>
      </c>
      <c r="CV35" s="95">
        <v>1956</v>
      </c>
      <c r="CW35" s="95">
        <v>2247</v>
      </c>
      <c r="CX35" s="95">
        <v>2489</v>
      </c>
      <c r="CY35" s="95">
        <v>105</v>
      </c>
      <c r="CZ35" s="95">
        <v>235</v>
      </c>
      <c r="DA35" s="96">
        <v>410</v>
      </c>
      <c r="DB35" s="95">
        <v>621</v>
      </c>
      <c r="DC35" s="95">
        <v>770</v>
      </c>
      <c r="DD35" s="95">
        <v>1002</v>
      </c>
      <c r="DE35" s="95">
        <v>1173</v>
      </c>
      <c r="DF35" s="95">
        <v>1330</v>
      </c>
      <c r="DG35" s="95">
        <v>1505</v>
      </c>
      <c r="DH35" s="95">
        <v>1690</v>
      </c>
      <c r="DI35" s="95">
        <v>1850</v>
      </c>
      <c r="DJ35" s="95">
        <v>1997</v>
      </c>
      <c r="DK35" s="95">
        <v>134</v>
      </c>
      <c r="DL35" s="95">
        <v>347</v>
      </c>
      <c r="DM35" s="95">
        <v>465</v>
      </c>
      <c r="DN35" s="95">
        <v>634</v>
      </c>
      <c r="DO35" s="95">
        <v>761</v>
      </c>
      <c r="DP35" s="95">
        <v>971</v>
      </c>
      <c r="DQ35" s="95">
        <v>1100</v>
      </c>
      <c r="DR35" s="95">
        <v>1215</v>
      </c>
      <c r="DS35" s="95">
        <v>1401</v>
      </c>
      <c r="DT35" s="95">
        <v>1487</v>
      </c>
      <c r="DU35" s="95">
        <v>1622</v>
      </c>
      <c r="DV35" s="95">
        <v>1705</v>
      </c>
      <c r="DW35" s="95">
        <v>162</v>
      </c>
      <c r="DX35" s="95">
        <v>289</v>
      </c>
      <c r="DY35" s="95">
        <v>359</v>
      </c>
      <c r="DZ35" s="95">
        <v>466</v>
      </c>
      <c r="EA35" s="95">
        <v>606</v>
      </c>
      <c r="EB35" s="95">
        <v>733</v>
      </c>
      <c r="EC35" s="95">
        <v>792</v>
      </c>
      <c r="ED35" s="95">
        <v>929</v>
      </c>
      <c r="EE35" s="95">
        <v>1006</v>
      </c>
      <c r="EF35" s="95">
        <v>2839</v>
      </c>
      <c r="EG35" s="95">
        <v>3002</v>
      </c>
      <c r="EH35" s="95">
        <v>11</v>
      </c>
      <c r="EI35" s="95">
        <v>41</v>
      </c>
      <c r="EJ35" s="95">
        <v>193</v>
      </c>
      <c r="EK35" s="95">
        <v>302</v>
      </c>
      <c r="EL35" s="95">
        <v>827</v>
      </c>
      <c r="EM35" s="95">
        <v>939</v>
      </c>
      <c r="EN35" s="95">
        <v>1118</v>
      </c>
      <c r="EO35" s="95">
        <v>1224</v>
      </c>
      <c r="EP35" s="95">
        <v>1397</v>
      </c>
      <c r="EQ35" s="95">
        <v>1514</v>
      </c>
      <c r="ER35" s="95">
        <v>1224</v>
      </c>
      <c r="ES35" s="95">
        <v>1394</v>
      </c>
      <c r="ET35" s="95">
        <v>1508</v>
      </c>
      <c r="EU35" s="90">
        <v>19752</v>
      </c>
      <c r="EV35" s="90">
        <v>19794</v>
      </c>
      <c r="EW35" s="90">
        <v>19822</v>
      </c>
      <c r="EX35" s="90">
        <v>19837</v>
      </c>
      <c r="EY35" s="90">
        <v>19872</v>
      </c>
      <c r="EZ35" s="90">
        <v>19900</v>
      </c>
      <c r="FA35" s="90">
        <v>19934</v>
      </c>
      <c r="FB35" s="90">
        <v>19962</v>
      </c>
      <c r="FC35" s="90">
        <v>19990</v>
      </c>
      <c r="FD35" s="90">
        <v>20012</v>
      </c>
      <c r="FE35" s="90">
        <v>20047</v>
      </c>
      <c r="FF35" s="90">
        <v>20075</v>
      </c>
      <c r="FG35" s="90">
        <v>20130</v>
      </c>
      <c r="FH35" s="90">
        <v>20158</v>
      </c>
      <c r="FI35" s="90">
        <v>20186</v>
      </c>
      <c r="FJ35" s="90">
        <v>20201</v>
      </c>
      <c r="FK35" s="90">
        <v>19878</v>
      </c>
      <c r="FL35" s="90">
        <v>20264</v>
      </c>
      <c r="FM35" s="90">
        <v>20298</v>
      </c>
      <c r="FN35" s="90">
        <v>20340</v>
      </c>
      <c r="FO35" s="90">
        <v>20368</v>
      </c>
      <c r="FP35" s="90">
        <v>20383</v>
      </c>
      <c r="FQ35" s="90">
        <v>20411</v>
      </c>
      <c r="FR35" s="90">
        <v>20452</v>
      </c>
      <c r="FS35" s="90">
        <v>20480</v>
      </c>
      <c r="FT35" s="90">
        <v>20522</v>
      </c>
      <c r="FU35" s="90">
        <v>20536</v>
      </c>
      <c r="FV35" s="90">
        <v>20558</v>
      </c>
      <c r="FW35" s="90">
        <v>19862</v>
      </c>
      <c r="FX35" s="90">
        <v>20621</v>
      </c>
      <c r="FY35" s="90">
        <v>20676</v>
      </c>
      <c r="FZ35" s="90">
        <v>20692</v>
      </c>
      <c r="GA35" s="90">
        <v>20732</v>
      </c>
      <c r="GB35" s="90">
        <v>20740</v>
      </c>
      <c r="GC35" s="90">
        <v>20775</v>
      </c>
      <c r="GD35" s="90">
        <v>20810</v>
      </c>
      <c r="GE35" s="90">
        <v>20844</v>
      </c>
      <c r="GF35" s="90">
        <v>20872</v>
      </c>
      <c r="GG35" s="90">
        <v>20900</v>
      </c>
      <c r="GH35" s="90">
        <v>20922</v>
      </c>
      <c r="GI35" s="90">
        <v>20957</v>
      </c>
      <c r="GJ35" s="90">
        <v>20985</v>
      </c>
      <c r="GK35" s="90">
        <v>21026</v>
      </c>
      <c r="GL35" s="90">
        <v>21068</v>
      </c>
      <c r="GM35" s="90">
        <v>21096</v>
      </c>
      <c r="GN35" s="90">
        <v>21111</v>
      </c>
      <c r="GO35" s="90">
        <v>21152</v>
      </c>
      <c r="GP35" s="90">
        <v>21167</v>
      </c>
      <c r="GQ35" s="90">
        <v>21215</v>
      </c>
      <c r="GR35" s="90">
        <v>21250</v>
      </c>
      <c r="GS35" s="90">
        <v>21271</v>
      </c>
      <c r="GT35" s="90">
        <v>21293</v>
      </c>
      <c r="GU35" s="90">
        <v>21328</v>
      </c>
      <c r="GV35" s="90">
        <v>21353</v>
      </c>
      <c r="GW35" s="90">
        <v>21390</v>
      </c>
      <c r="GX35" s="90">
        <v>21425</v>
      </c>
      <c r="GY35" s="90">
        <v>21453</v>
      </c>
      <c r="GZ35" s="90">
        <v>21475</v>
      </c>
      <c r="HA35" s="90">
        <v>21510</v>
      </c>
      <c r="HB35" s="90">
        <v>21538</v>
      </c>
      <c r="HC35" s="90">
        <v>21566</v>
      </c>
      <c r="HD35" s="90">
        <v>21601</v>
      </c>
      <c r="HE35" s="90">
        <v>21622</v>
      </c>
      <c r="HF35" s="90">
        <v>21657</v>
      </c>
      <c r="HG35" s="90">
        <v>21691</v>
      </c>
      <c r="HH35" s="90">
        <v>21720</v>
      </c>
      <c r="HI35" s="90">
        <v>21755</v>
      </c>
      <c r="HJ35" s="90">
        <v>21783</v>
      </c>
      <c r="HK35" s="90">
        <v>21824</v>
      </c>
      <c r="HL35" s="90">
        <v>21852</v>
      </c>
      <c r="HM35" s="90">
        <v>21880</v>
      </c>
      <c r="HN35" s="90">
        <v>21922</v>
      </c>
      <c r="HO35" s="90">
        <v>21930</v>
      </c>
      <c r="HP35" s="90">
        <v>21972</v>
      </c>
      <c r="HQ35" s="90">
        <v>22027</v>
      </c>
      <c r="HR35" s="90">
        <v>22034</v>
      </c>
      <c r="HS35" s="90">
        <v>22056</v>
      </c>
      <c r="HT35" s="90"/>
      <c r="HU35" s="90">
        <v>22119</v>
      </c>
      <c r="HV35" s="90">
        <v>22147</v>
      </c>
      <c r="HW35" s="90">
        <v>22182</v>
      </c>
      <c r="HX35" s="90">
        <v>22210</v>
      </c>
      <c r="HY35" s="90">
        <v>22245</v>
      </c>
      <c r="HZ35" s="90">
        <v>22273</v>
      </c>
      <c r="IA35" s="90">
        <v>22315</v>
      </c>
      <c r="IB35" s="90">
        <v>22350</v>
      </c>
      <c r="IC35" s="90">
        <v>22370</v>
      </c>
      <c r="ID35" s="90">
        <v>22399</v>
      </c>
      <c r="IE35" s="90">
        <v>22434</v>
      </c>
      <c r="IF35" s="90">
        <v>22469</v>
      </c>
      <c r="IG35" s="90">
        <v>22497</v>
      </c>
      <c r="IH35" s="90">
        <v>22532</v>
      </c>
      <c r="II35" s="90">
        <v>22567</v>
      </c>
      <c r="IJ35" s="90">
        <v>22595</v>
      </c>
      <c r="IK35" s="90">
        <v>22630</v>
      </c>
      <c r="IL35" s="90">
        <v>22658</v>
      </c>
      <c r="IM35" s="90">
        <v>22679</v>
      </c>
      <c r="IN35" s="92">
        <v>22721</v>
      </c>
      <c r="IO35" s="92">
        <v>22770</v>
      </c>
      <c r="IP35" s="90">
        <v>22769</v>
      </c>
      <c r="IQ35" s="92">
        <v>22798</v>
      </c>
      <c r="IR35" s="92">
        <v>22847</v>
      </c>
      <c r="IS35" s="92">
        <v>22854</v>
      </c>
      <c r="IT35" s="97"/>
      <c r="IU35" s="92">
        <v>22966</v>
      </c>
      <c r="IV35" s="97"/>
      <c r="IW35" s="92">
        <v>22987</v>
      </c>
      <c r="IX35" s="83">
        <v>23022</v>
      </c>
      <c r="IY35" s="97"/>
      <c r="IZ35" s="92">
        <v>23085</v>
      </c>
      <c r="JA35" s="92">
        <v>23099</v>
      </c>
      <c r="JB35" s="92">
        <v>23127</v>
      </c>
      <c r="JC35" s="97"/>
      <c r="JD35" s="97"/>
      <c r="JE35" s="92">
        <v>23239</v>
      </c>
      <c r="JF35" s="92">
        <v>23260</v>
      </c>
      <c r="JG35" s="92">
        <v>23295</v>
      </c>
      <c r="JH35" s="92">
        <v>23323</v>
      </c>
      <c r="JI35" s="97"/>
      <c r="JJ35" s="97"/>
      <c r="JK35" s="97"/>
      <c r="JL35" s="92">
        <v>23441</v>
      </c>
      <c r="JM35" s="92">
        <v>23469</v>
      </c>
      <c r="JN35" s="92">
        <v>23512</v>
      </c>
      <c r="JO35" s="92">
        <v>23540</v>
      </c>
      <c r="JP35" s="92">
        <v>23561</v>
      </c>
      <c r="JQ35" s="92">
        <v>23589</v>
      </c>
      <c r="JR35" s="92">
        <v>23617</v>
      </c>
      <c r="JS35" s="97"/>
      <c r="JT35" s="92">
        <v>23694</v>
      </c>
      <c r="JU35" s="97"/>
      <c r="JV35" s="92">
        <v>23732</v>
      </c>
      <c r="JW35" s="92">
        <v>23771</v>
      </c>
      <c r="JX35" s="97"/>
      <c r="JY35" s="92">
        <v>23841</v>
      </c>
      <c r="JZ35" s="92">
        <v>23852</v>
      </c>
      <c r="KA35" s="92">
        <v>23882</v>
      </c>
      <c r="KB35" s="92">
        <v>23932</v>
      </c>
      <c r="KC35" s="92">
        <v>23981</v>
      </c>
      <c r="KD35" s="97"/>
      <c r="KE35" s="92">
        <v>24030</v>
      </c>
      <c r="KF35" s="92">
        <v>24065</v>
      </c>
      <c r="KG35" s="92">
        <v>24100</v>
      </c>
      <c r="KH35" s="92">
        <v>24114</v>
      </c>
      <c r="KI35" s="92">
        <v>24153</v>
      </c>
      <c r="KJ35" s="92">
        <v>24197</v>
      </c>
      <c r="KK35" s="92">
        <v>24212</v>
      </c>
      <c r="KL35" s="92">
        <v>24232</v>
      </c>
      <c r="KM35" s="92">
        <v>24274</v>
      </c>
      <c r="KN35" s="92">
        <v>24300</v>
      </c>
      <c r="KO35" s="92">
        <v>24332</v>
      </c>
      <c r="KP35" s="92">
        <v>24362</v>
      </c>
      <c r="KQ35" s="92">
        <v>24415</v>
      </c>
      <c r="KR35" s="92">
        <v>24460</v>
      </c>
      <c r="KS35" s="92">
        <v>24470</v>
      </c>
      <c r="KT35" s="92"/>
      <c r="KU35" s="92">
        <v>24535</v>
      </c>
      <c r="KV35" s="92">
        <v>24562</v>
      </c>
      <c r="KW35" s="92">
        <v>24632</v>
      </c>
      <c r="KX35" s="92">
        <v>24632</v>
      </c>
      <c r="KY35" s="92">
        <v>24680</v>
      </c>
      <c r="KZ35" s="92">
        <v>24668</v>
      </c>
      <c r="LA35" s="92">
        <v>24778</v>
      </c>
      <c r="LB35" s="92">
        <v>24792</v>
      </c>
      <c r="LC35" s="92">
        <v>24820</v>
      </c>
      <c r="LD35" s="92"/>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168"/>
    </row>
    <row r="36" spans="1:369" s="86" customFormat="1" ht="12.75" customHeight="1" x14ac:dyDescent="0.25">
      <c r="A36" s="53" t="s">
        <v>427</v>
      </c>
      <c r="B36" s="9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429" t="s">
        <v>431</v>
      </c>
      <c r="BA36" s="402"/>
      <c r="BB36" s="402"/>
      <c r="BC36" s="402"/>
      <c r="BD36" s="402"/>
      <c r="BE36" s="429" t="s">
        <v>432</v>
      </c>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91"/>
      <c r="JS36" s="91"/>
      <c r="JT36" s="91"/>
      <c r="JU36" s="91"/>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168"/>
    </row>
    <row r="37" spans="1:369" s="86" customFormat="1" ht="12.75" customHeight="1" x14ac:dyDescent="0.25">
      <c r="A37" s="334" t="s">
        <v>297</v>
      </c>
      <c r="B37" s="93"/>
      <c r="C37" s="335">
        <v>194975321.75</v>
      </c>
      <c r="D37" s="335">
        <v>105231921.75</v>
      </c>
      <c r="E37" s="335">
        <v>106236921.75</v>
      </c>
      <c r="F37" s="335">
        <v>105237921.75</v>
      </c>
      <c r="G37" s="335">
        <v>105240921.75</v>
      </c>
      <c r="H37" s="335"/>
      <c r="I37" s="335">
        <v>105253927.75</v>
      </c>
      <c r="J37" s="335">
        <v>105259927.25</v>
      </c>
      <c r="K37" s="335">
        <v>105263927.75</v>
      </c>
      <c r="L37" s="335">
        <v>105270927.75</v>
      </c>
      <c r="M37" s="335">
        <v>105275927.75</v>
      </c>
      <c r="N37" s="335">
        <v>105278927.75</v>
      </c>
      <c r="O37" s="335">
        <v>105300469.75</v>
      </c>
      <c r="P37" s="335">
        <v>105256319.75</v>
      </c>
      <c r="Q37" s="335">
        <v>104950834.75</v>
      </c>
      <c r="R37" s="335">
        <v>105099674.75</v>
      </c>
      <c r="S37" s="335">
        <v>105191624.75</v>
      </c>
      <c r="T37" s="335">
        <v>105212209.75</v>
      </c>
      <c r="U37" s="335">
        <v>105260209.75</v>
      </c>
      <c r="V37" s="335">
        <v>107234658.75</v>
      </c>
      <c r="W37" s="335">
        <v>107223958.75</v>
      </c>
      <c r="X37" s="335">
        <v>118033258.75</v>
      </c>
      <c r="Y37" s="335">
        <v>123915108.75</v>
      </c>
      <c r="Z37" s="335">
        <v>125676658.75</v>
      </c>
      <c r="AA37" s="335">
        <v>126215108.75</v>
      </c>
      <c r="AB37" s="335">
        <v>125770858.75</v>
      </c>
      <c r="AC37" s="335">
        <v>130160958.75</v>
      </c>
      <c r="AD37" s="335">
        <v>131073263.75</v>
      </c>
      <c r="AE37" s="335">
        <v>134407063.75</v>
      </c>
      <c r="AF37" s="335">
        <v>140483223.75</v>
      </c>
      <c r="AG37" s="335">
        <v>157817899.75</v>
      </c>
      <c r="AH37" s="335">
        <v>164971449.75</v>
      </c>
      <c r="AI37" s="335">
        <v>165732049.75</v>
      </c>
      <c r="AJ37" s="335">
        <v>165427249.75</v>
      </c>
      <c r="AK37" s="335">
        <v>165208989.09999999</v>
      </c>
      <c r="AL37" s="335">
        <v>164967000.55000001</v>
      </c>
      <c r="AM37" s="335">
        <v>164578896.94999999</v>
      </c>
      <c r="AN37" s="335">
        <v>163994317.15000001</v>
      </c>
      <c r="AO37" s="335">
        <v>163877283.15000001</v>
      </c>
      <c r="AP37" s="335">
        <v>168814004.69999999</v>
      </c>
      <c r="AQ37" s="335">
        <v>172940368.65000001</v>
      </c>
      <c r="AR37" s="335">
        <v>179594697.67500001</v>
      </c>
      <c r="AS37" s="335">
        <v>185126524.57499999</v>
      </c>
      <c r="AT37" s="335">
        <v>188306443.32499999</v>
      </c>
      <c r="AU37" s="335">
        <v>191916057.02500001</v>
      </c>
      <c r="AV37" s="335">
        <v>191497226.5</v>
      </c>
      <c r="AW37" s="335">
        <v>192561316.55000001</v>
      </c>
      <c r="AX37" s="335"/>
      <c r="AY37" s="335"/>
      <c r="AZ37" s="429" t="s">
        <v>431</v>
      </c>
      <c r="BA37" s="76">
        <v>217940701.34999999</v>
      </c>
      <c r="BB37" s="76">
        <v>218196003.05000001</v>
      </c>
      <c r="BC37" s="76">
        <v>233138368.69999999</v>
      </c>
      <c r="BD37" s="76">
        <v>406144320.50999999</v>
      </c>
      <c r="BE37" s="429" t="s">
        <v>432</v>
      </c>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91"/>
      <c r="JS37" s="91"/>
      <c r="JT37" s="91"/>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168"/>
    </row>
    <row r="38" spans="1:369" s="86" customFormat="1" ht="12.75" customHeight="1" x14ac:dyDescent="0.25">
      <c r="A38" s="334" t="s">
        <v>298</v>
      </c>
      <c r="B38" s="93"/>
      <c r="C38" s="335">
        <v>194818166.91</v>
      </c>
      <c r="D38" s="335">
        <v>105058779.81</v>
      </c>
      <c r="E38" s="335">
        <v>105233886.04000001</v>
      </c>
      <c r="F38" s="335">
        <v>105327889.48999999</v>
      </c>
      <c r="G38" s="335">
        <v>105239355.08</v>
      </c>
      <c r="H38" s="335"/>
      <c r="I38" s="335">
        <v>105246761.08</v>
      </c>
      <c r="J38" s="335">
        <v>105256830.98</v>
      </c>
      <c r="K38" s="335">
        <v>105262089.04000001</v>
      </c>
      <c r="L38" s="335">
        <v>105268561.08</v>
      </c>
      <c r="M38" s="335">
        <v>105278734.2</v>
      </c>
      <c r="N38" s="335">
        <v>105278161.08</v>
      </c>
      <c r="O38" s="335">
        <v>105286094.45999999</v>
      </c>
      <c r="P38" s="335">
        <v>105258703.62</v>
      </c>
      <c r="Q38" s="335">
        <v>103064082.95999999</v>
      </c>
      <c r="R38" s="335">
        <v>105022793.45999999</v>
      </c>
      <c r="S38" s="335">
        <v>105138158.08</v>
      </c>
      <c r="T38" s="335">
        <v>105181178.78</v>
      </c>
      <c r="U38" s="335">
        <v>105244276.42</v>
      </c>
      <c r="V38" s="335">
        <v>106202214.36</v>
      </c>
      <c r="W38" s="335">
        <v>107228984.55</v>
      </c>
      <c r="X38" s="335">
        <v>112146258.75</v>
      </c>
      <c r="Y38" s="335">
        <v>121559878.09999999</v>
      </c>
      <c r="Z38" s="335">
        <v>124687688.75</v>
      </c>
      <c r="AA38" s="335">
        <v>125874197.45999999</v>
      </c>
      <c r="AB38" s="335">
        <v>124677076.48999999</v>
      </c>
      <c r="AC38" s="335">
        <v>127353193.23</v>
      </c>
      <c r="AD38" s="335">
        <v>130805862.14</v>
      </c>
      <c r="AE38" s="335">
        <v>132768060.42</v>
      </c>
      <c r="AF38" s="335">
        <v>136855866.00999999</v>
      </c>
      <c r="AG38" s="335">
        <v>147184024.55000001</v>
      </c>
      <c r="AH38" s="335">
        <v>162129941.69</v>
      </c>
      <c r="AI38" s="335">
        <v>165483623.94</v>
      </c>
      <c r="AJ38" s="335">
        <v>165546149.75</v>
      </c>
      <c r="AK38" s="335">
        <v>165280154.62</v>
      </c>
      <c r="AL38" s="335">
        <v>165055572.59999999</v>
      </c>
      <c r="AM38" s="335">
        <v>164783838.62</v>
      </c>
      <c r="AN38" s="335">
        <v>164193326.03999999</v>
      </c>
      <c r="AO38" s="335">
        <v>163959417.13</v>
      </c>
      <c r="AP38" s="335">
        <v>168847244.03999999</v>
      </c>
      <c r="AQ38" s="335">
        <v>166667809.97999999</v>
      </c>
      <c r="AR38" s="335">
        <v>175792298.69999999</v>
      </c>
      <c r="AS38" s="335">
        <v>182754923.44</v>
      </c>
      <c r="AT38" s="335">
        <v>186580273.05000001</v>
      </c>
      <c r="AU38" s="335">
        <v>191037262.06</v>
      </c>
      <c r="AV38" s="335">
        <v>191642438.93000001</v>
      </c>
      <c r="AW38" s="335">
        <v>192545119.75999999</v>
      </c>
      <c r="AX38" s="335"/>
      <c r="AY38" s="335"/>
      <c r="AZ38" s="429" t="s">
        <v>431</v>
      </c>
      <c r="BA38" s="335"/>
      <c r="BB38" s="335"/>
      <c r="BC38" s="335"/>
      <c r="BD38" s="335"/>
      <c r="BE38" s="429" t="s">
        <v>432</v>
      </c>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c r="IW38" s="91"/>
      <c r="IX38" s="91"/>
      <c r="IY38" s="91"/>
      <c r="IZ38" s="91"/>
      <c r="JA38" s="91"/>
      <c r="JB38" s="91"/>
      <c r="JC38" s="91"/>
      <c r="JD38" s="91"/>
      <c r="JE38" s="91"/>
      <c r="JF38" s="91"/>
      <c r="JG38" s="91"/>
      <c r="JH38" s="91"/>
      <c r="JI38" s="91"/>
      <c r="JJ38" s="91"/>
      <c r="JK38" s="91"/>
      <c r="JL38" s="91"/>
      <c r="JM38" s="91"/>
      <c r="JN38" s="91"/>
      <c r="JO38" s="91"/>
      <c r="JP38" s="91"/>
      <c r="JQ38" s="91"/>
      <c r="JR38" s="91"/>
      <c r="JS38" s="91"/>
      <c r="JT38" s="91"/>
      <c r="JU38" s="91"/>
      <c r="JV38" s="91"/>
      <c r="JW38" s="91"/>
      <c r="JX38" s="91"/>
      <c r="JY38" s="91"/>
      <c r="JZ38" s="91"/>
      <c r="KA38" s="91"/>
      <c r="KB38" s="91"/>
      <c r="KC38" s="91"/>
      <c r="KD38" s="91"/>
      <c r="KE38" s="91"/>
      <c r="KF38" s="91"/>
      <c r="KG38" s="91"/>
      <c r="KH38" s="91"/>
      <c r="KI38" s="91"/>
      <c r="KJ38" s="91"/>
      <c r="KK38" s="91"/>
      <c r="KL38" s="91"/>
      <c r="KM38" s="91"/>
      <c r="KN38" s="91"/>
      <c r="KO38" s="91"/>
      <c r="KP38" s="91"/>
      <c r="KQ38" s="91"/>
      <c r="KR38" s="91"/>
      <c r="KS38" s="91"/>
      <c r="KT38" s="91"/>
      <c r="KU38" s="91"/>
      <c r="KV38" s="91"/>
      <c r="KW38" s="91"/>
      <c r="KX38" s="91"/>
      <c r="KY38" s="91"/>
      <c r="KZ38" s="91"/>
      <c r="LA38" s="91"/>
      <c r="LB38" s="91"/>
      <c r="LC38" s="91"/>
      <c r="LD38" s="91"/>
      <c r="LE38" s="91"/>
      <c r="LF38" s="91"/>
      <c r="LG38" s="91"/>
      <c r="LH38" s="91"/>
      <c r="LI38" s="91"/>
      <c r="LJ38" s="91"/>
      <c r="LK38" s="91"/>
      <c r="LL38" s="91"/>
      <c r="LM38" s="91"/>
      <c r="LN38" s="91"/>
      <c r="LO38" s="91"/>
      <c r="LP38" s="91"/>
      <c r="LQ38" s="91"/>
      <c r="LR38" s="91"/>
      <c r="LS38" s="91"/>
      <c r="LT38" s="91"/>
      <c r="LU38" s="91"/>
      <c r="LV38" s="91"/>
      <c r="LW38" s="91"/>
      <c r="LX38" s="91"/>
      <c r="LY38" s="91"/>
      <c r="LZ38" s="91"/>
      <c r="MA38" s="91"/>
      <c r="MB38" s="91"/>
      <c r="MC38" s="91"/>
      <c r="MD38" s="91"/>
      <c r="ME38" s="91"/>
      <c r="MF38" s="91"/>
      <c r="MG38" s="91"/>
      <c r="MH38" s="91"/>
      <c r="MI38" s="168"/>
    </row>
    <row r="39" spans="1:369" s="86" customFormat="1" ht="12.75" customHeight="1" x14ac:dyDescent="0.25">
      <c r="A39" s="334" t="s">
        <v>339</v>
      </c>
      <c r="B39" s="93"/>
      <c r="C39" s="335">
        <v>74799473.170000002</v>
      </c>
      <c r="D39" s="335">
        <v>76214519.620000005</v>
      </c>
      <c r="E39" s="335">
        <v>76672706.549999997</v>
      </c>
      <c r="F39" s="335">
        <v>77063604.659999996</v>
      </c>
      <c r="G39" s="335">
        <v>77412144.579999998</v>
      </c>
      <c r="H39" s="335"/>
      <c r="I39" s="335">
        <v>77909558.829999998</v>
      </c>
      <c r="J39" s="335">
        <v>78937706.079999998</v>
      </c>
      <c r="K39" s="335">
        <v>79315936.400000006</v>
      </c>
      <c r="L39" s="335">
        <v>79733691.790000007</v>
      </c>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429" t="s">
        <v>431</v>
      </c>
      <c r="BA39" s="335"/>
      <c r="BB39" s="335"/>
      <c r="BC39" s="335"/>
      <c r="BD39" s="335"/>
      <c r="BE39" s="429" t="s">
        <v>432</v>
      </c>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c r="IW39" s="91"/>
      <c r="IX39" s="91"/>
      <c r="IY39" s="91"/>
      <c r="IZ39" s="91"/>
      <c r="JA39" s="91"/>
      <c r="JB39" s="91"/>
      <c r="JC39" s="91"/>
      <c r="JD39" s="91"/>
      <c r="JE39" s="91"/>
      <c r="JF39" s="91"/>
      <c r="JG39" s="91"/>
      <c r="JH39" s="91"/>
      <c r="JI39" s="91"/>
      <c r="JJ39" s="91"/>
      <c r="JK39" s="91"/>
      <c r="JL39" s="91"/>
      <c r="JM39" s="91"/>
      <c r="JN39" s="91"/>
      <c r="JO39" s="91"/>
      <c r="JP39" s="91"/>
      <c r="JQ39" s="91"/>
      <c r="JR39" s="91"/>
      <c r="JS39" s="91"/>
      <c r="JT39" s="91"/>
      <c r="JU39" s="91"/>
      <c r="JV39" s="91"/>
      <c r="JW39" s="91"/>
      <c r="JX39" s="91"/>
      <c r="JY39" s="91"/>
      <c r="JZ39" s="91"/>
      <c r="KA39" s="91"/>
      <c r="KB39" s="91"/>
      <c r="KC39" s="91"/>
      <c r="KD39" s="91"/>
      <c r="KE39" s="91"/>
      <c r="KF39" s="91"/>
      <c r="KG39" s="91"/>
      <c r="KH39" s="91"/>
      <c r="KI39" s="91"/>
      <c r="KJ39" s="91"/>
      <c r="KK39" s="91"/>
      <c r="KL39" s="91"/>
      <c r="KM39" s="91"/>
      <c r="KN39" s="91"/>
      <c r="KO39" s="91"/>
      <c r="KP39" s="91"/>
      <c r="KQ39" s="91"/>
      <c r="KR39" s="91"/>
      <c r="KS39" s="91"/>
      <c r="KT39" s="91"/>
      <c r="KU39" s="91"/>
      <c r="KV39" s="91"/>
      <c r="KW39" s="91"/>
      <c r="KX39" s="91"/>
      <c r="KY39" s="91"/>
      <c r="KZ39" s="91"/>
      <c r="LA39" s="91"/>
      <c r="LB39" s="91"/>
      <c r="LC39" s="91"/>
      <c r="LD39" s="91"/>
      <c r="LE39" s="91"/>
      <c r="LF39" s="91"/>
      <c r="LG39" s="91"/>
      <c r="LH39" s="91"/>
      <c r="LI39" s="91"/>
      <c r="LJ39" s="91"/>
      <c r="LK39" s="91"/>
      <c r="LL39" s="91"/>
      <c r="LM39" s="91"/>
      <c r="LN39" s="91"/>
      <c r="LO39" s="91"/>
      <c r="LP39" s="91"/>
      <c r="LQ39" s="91"/>
      <c r="LR39" s="91"/>
      <c r="LS39" s="91"/>
      <c r="LT39" s="91"/>
      <c r="LU39" s="91"/>
      <c r="LV39" s="91"/>
      <c r="LW39" s="91"/>
      <c r="LX39" s="91"/>
      <c r="LY39" s="91"/>
      <c r="LZ39" s="91"/>
      <c r="MA39" s="91"/>
      <c r="MB39" s="91"/>
      <c r="MC39" s="91"/>
      <c r="MD39" s="91"/>
      <c r="ME39" s="91"/>
      <c r="MF39" s="91"/>
      <c r="MG39" s="91"/>
      <c r="MH39" s="91"/>
      <c r="MI39" s="168"/>
    </row>
    <row r="40" spans="1:369" s="86" customFormat="1" ht="12.75" customHeight="1" x14ac:dyDescent="0.25">
      <c r="A40" s="334" t="s">
        <v>340</v>
      </c>
      <c r="B40" s="93"/>
      <c r="C40" s="335">
        <v>106735828.61</v>
      </c>
      <c r="D40" s="335">
        <v>106309849.61</v>
      </c>
      <c r="E40" s="335">
        <v>106841682.93000001</v>
      </c>
      <c r="F40" s="335">
        <v>107165292.14</v>
      </c>
      <c r="G40" s="335">
        <v>106125922.89</v>
      </c>
      <c r="H40" s="335"/>
      <c r="I40" s="335">
        <v>106569238.04000001</v>
      </c>
      <c r="J40" s="335">
        <v>106103389.25</v>
      </c>
      <c r="K40" s="335">
        <v>106571159.5</v>
      </c>
      <c r="L40" s="335">
        <v>106481162.86</v>
      </c>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429" t="s">
        <v>431</v>
      </c>
      <c r="BA40" s="335"/>
      <c r="BB40" s="335"/>
      <c r="BC40" s="335"/>
      <c r="BD40" s="335"/>
      <c r="BE40" s="429" t="s">
        <v>432</v>
      </c>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c r="IW40" s="91"/>
      <c r="IX40" s="91"/>
      <c r="IY40" s="91"/>
      <c r="IZ40" s="91"/>
      <c r="JA40" s="91"/>
      <c r="JB40" s="91"/>
      <c r="JC40" s="91"/>
      <c r="JD40" s="91"/>
      <c r="JE40" s="91"/>
      <c r="JF40" s="91"/>
      <c r="JG40" s="91"/>
      <c r="JH40" s="91"/>
      <c r="JI40" s="91"/>
      <c r="JJ40" s="91"/>
      <c r="JK40" s="91"/>
      <c r="JL40" s="91"/>
      <c r="JM40" s="91"/>
      <c r="JN40" s="91"/>
      <c r="JO40" s="91"/>
      <c r="JP40" s="91"/>
      <c r="JQ40" s="91"/>
      <c r="JR40" s="91"/>
      <c r="JS40" s="91"/>
      <c r="JT40" s="91"/>
      <c r="JU40" s="91"/>
      <c r="JV40" s="91"/>
      <c r="JW40" s="91"/>
      <c r="JX40" s="91"/>
      <c r="JY40" s="91"/>
      <c r="JZ40" s="91"/>
      <c r="KA40" s="91"/>
      <c r="KB40" s="91"/>
      <c r="KC40" s="91"/>
      <c r="KD40" s="91"/>
      <c r="KE40" s="91"/>
      <c r="KF40" s="91"/>
      <c r="KG40" s="91"/>
      <c r="KH40" s="91"/>
      <c r="KI40" s="91"/>
      <c r="KJ40" s="91"/>
      <c r="KK40" s="91"/>
      <c r="KL40" s="91"/>
      <c r="KM40" s="91"/>
      <c r="KN40" s="91"/>
      <c r="KO40" s="91"/>
      <c r="KP40" s="91"/>
      <c r="KQ40" s="91"/>
      <c r="KR40" s="91"/>
      <c r="KS40" s="91"/>
      <c r="KT40" s="91"/>
      <c r="KU40" s="91"/>
      <c r="KV40" s="91"/>
      <c r="KW40" s="91"/>
      <c r="KX40" s="91"/>
      <c r="KY40" s="91"/>
      <c r="KZ40" s="91"/>
      <c r="LA40" s="91"/>
      <c r="LB40" s="91"/>
      <c r="LC40" s="91"/>
      <c r="LD40" s="91"/>
      <c r="LE40" s="91"/>
      <c r="LF40" s="91"/>
      <c r="LG40" s="91"/>
      <c r="LH40" s="91"/>
      <c r="LI40" s="91"/>
      <c r="LJ40" s="91"/>
      <c r="LK40" s="91"/>
      <c r="LL40" s="91"/>
      <c r="LM40" s="91"/>
      <c r="LN40" s="91"/>
      <c r="LO40" s="91"/>
      <c r="LP40" s="91"/>
      <c r="LQ40" s="91"/>
      <c r="LR40" s="91"/>
      <c r="LS40" s="91"/>
      <c r="LT40" s="91"/>
      <c r="LU40" s="91"/>
      <c r="LV40" s="91"/>
      <c r="LW40" s="91"/>
      <c r="LX40" s="91"/>
      <c r="LY40" s="91"/>
      <c r="LZ40" s="91"/>
      <c r="MA40" s="91"/>
      <c r="MB40" s="91"/>
      <c r="MC40" s="91"/>
      <c r="MD40" s="91"/>
      <c r="ME40" s="91"/>
      <c r="MF40" s="91"/>
      <c r="MG40" s="91"/>
      <c r="MH40" s="91"/>
      <c r="MI40" s="168"/>
    </row>
    <row r="41" spans="1:369" s="86" customFormat="1" ht="12.75" customHeight="1" x14ac:dyDescent="0.25">
      <c r="A41" s="334" t="s">
        <v>341</v>
      </c>
      <c r="B41" s="93"/>
      <c r="C41" s="335">
        <v>20601.88</v>
      </c>
      <c r="D41" s="335">
        <v>13482.45</v>
      </c>
      <c r="E41" s="335">
        <v>3828.98</v>
      </c>
      <c r="F41" s="335">
        <v>46485.19</v>
      </c>
      <c r="G41" s="335">
        <v>39923.71</v>
      </c>
      <c r="H41" s="335"/>
      <c r="I41" s="335">
        <v>24759.759999999998</v>
      </c>
      <c r="J41" s="335">
        <v>17440.060000000001</v>
      </c>
      <c r="K41" s="335">
        <v>9241.57</v>
      </c>
      <c r="L41" s="335">
        <v>50164.53</v>
      </c>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429" t="s">
        <v>431</v>
      </c>
      <c r="BA41" s="335"/>
      <c r="BB41" s="335"/>
      <c r="BC41" s="335"/>
      <c r="BD41" s="335"/>
      <c r="BE41" s="429" t="s">
        <v>432</v>
      </c>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c r="IV41" s="91"/>
      <c r="IW41" s="91"/>
      <c r="IX41" s="91"/>
      <c r="IY41" s="91"/>
      <c r="IZ41" s="91"/>
      <c r="JA41" s="91"/>
      <c r="JB41" s="91"/>
      <c r="JC41" s="91"/>
      <c r="JD41" s="91"/>
      <c r="JE41" s="91"/>
      <c r="JF41" s="91"/>
      <c r="JG41" s="91"/>
      <c r="JH41" s="91"/>
      <c r="JI41" s="91"/>
      <c r="JJ41" s="91"/>
      <c r="JK41" s="91"/>
      <c r="JL41" s="91"/>
      <c r="JM41" s="91"/>
      <c r="JN41" s="91"/>
      <c r="JO41" s="91"/>
      <c r="JP41" s="91"/>
      <c r="JQ41" s="91"/>
      <c r="JR41" s="91"/>
      <c r="JS41" s="91"/>
      <c r="JT41" s="91"/>
      <c r="JU41" s="91"/>
      <c r="JV41" s="91"/>
      <c r="JW41" s="91"/>
      <c r="JX41" s="91"/>
      <c r="JY41" s="91"/>
      <c r="JZ41" s="91"/>
      <c r="KA41" s="91"/>
      <c r="KB41" s="91"/>
      <c r="KC41" s="91"/>
      <c r="KD41" s="91"/>
      <c r="KE41" s="91"/>
      <c r="KF41" s="91"/>
      <c r="KG41" s="91"/>
      <c r="KH41" s="91"/>
      <c r="KI41" s="91"/>
      <c r="KJ41" s="91"/>
      <c r="KK41" s="91"/>
      <c r="KL41" s="91"/>
      <c r="KM41" s="91"/>
      <c r="KN41" s="91"/>
      <c r="KO41" s="91"/>
      <c r="KP41" s="91"/>
      <c r="KQ41" s="91"/>
      <c r="KR41" s="91"/>
      <c r="KS41" s="91"/>
      <c r="KT41" s="91"/>
      <c r="KU41" s="91"/>
      <c r="KV41" s="91"/>
      <c r="KW41" s="91"/>
      <c r="KX41" s="91"/>
      <c r="KY41" s="91"/>
      <c r="KZ41" s="91"/>
      <c r="LA41" s="91"/>
      <c r="LB41" s="91"/>
      <c r="LC41" s="91"/>
      <c r="LD41" s="91"/>
      <c r="LE41" s="91"/>
      <c r="LF41" s="91"/>
      <c r="LG41" s="91"/>
      <c r="LH41" s="91"/>
      <c r="LI41" s="91"/>
      <c r="LJ41" s="91"/>
      <c r="LK41" s="91"/>
      <c r="LL41" s="91"/>
      <c r="LM41" s="91"/>
      <c r="LN41" s="91"/>
      <c r="LO41" s="91"/>
      <c r="LP41" s="91"/>
      <c r="LQ41" s="91"/>
      <c r="LR41" s="91"/>
      <c r="LS41" s="91"/>
      <c r="LT41" s="91"/>
      <c r="LU41" s="91"/>
      <c r="LV41" s="91"/>
      <c r="LW41" s="91"/>
      <c r="LX41" s="91"/>
      <c r="LY41" s="91"/>
      <c r="LZ41" s="91"/>
      <c r="MA41" s="91"/>
      <c r="MB41" s="91"/>
      <c r="MC41" s="91"/>
      <c r="MD41" s="91"/>
      <c r="ME41" s="91"/>
      <c r="MF41" s="91"/>
      <c r="MG41" s="91"/>
      <c r="MH41" s="91"/>
      <c r="MI41" s="168"/>
    </row>
    <row r="42" spans="1:369" s="86" customFormat="1" ht="12.75" customHeight="1" x14ac:dyDescent="0.25">
      <c r="A42" s="334" t="s">
        <v>342</v>
      </c>
      <c r="B42" s="93"/>
      <c r="C42" s="383">
        <v>181555903.66</v>
      </c>
      <c r="D42" s="383">
        <v>182537851.68000001</v>
      </c>
      <c r="E42" s="383">
        <v>183518218.46000001</v>
      </c>
      <c r="F42" s="383">
        <v>184275381.99000001</v>
      </c>
      <c r="G42" s="383">
        <v>183577991.18000001</v>
      </c>
      <c r="H42" s="383"/>
      <c r="I42" s="383">
        <v>184503556.63</v>
      </c>
      <c r="J42" s="383">
        <v>185058535.38999999</v>
      </c>
      <c r="K42" s="383">
        <v>185896337.47</v>
      </c>
      <c r="L42" s="383">
        <v>186265019.18000001</v>
      </c>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429" t="s">
        <v>431</v>
      </c>
      <c r="BA42" s="53"/>
      <c r="BB42" s="53"/>
      <c r="BC42" s="53"/>
      <c r="BD42" s="53"/>
      <c r="BE42" s="429" t="s">
        <v>432</v>
      </c>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c r="IW42" s="91"/>
      <c r="IX42" s="91"/>
      <c r="IY42" s="91"/>
      <c r="IZ42" s="91"/>
      <c r="JA42" s="91"/>
      <c r="JB42" s="91"/>
      <c r="JC42" s="91"/>
      <c r="JD42" s="91"/>
      <c r="JE42" s="91"/>
      <c r="JF42" s="91"/>
      <c r="JG42" s="91"/>
      <c r="JH42" s="91"/>
      <c r="JI42" s="91"/>
      <c r="JJ42" s="91"/>
      <c r="JK42" s="91"/>
      <c r="JL42" s="91"/>
      <c r="JM42" s="91"/>
      <c r="JN42" s="91"/>
      <c r="JO42" s="91"/>
      <c r="JP42" s="91"/>
      <c r="JQ42" s="91"/>
      <c r="JR42" s="91"/>
      <c r="JS42" s="91"/>
      <c r="JT42" s="91"/>
      <c r="JU42" s="91"/>
      <c r="JV42" s="91"/>
      <c r="JW42" s="91"/>
      <c r="JX42" s="91"/>
      <c r="JY42" s="91"/>
      <c r="JZ42" s="91"/>
      <c r="KA42" s="91"/>
      <c r="KB42" s="91"/>
      <c r="KC42" s="91"/>
      <c r="KD42" s="91"/>
      <c r="KE42" s="91"/>
      <c r="KF42" s="91"/>
      <c r="KG42" s="91"/>
      <c r="KH42" s="91"/>
      <c r="KI42" s="91"/>
      <c r="KJ42" s="91"/>
      <c r="KK42" s="91"/>
      <c r="KL42" s="91"/>
      <c r="KM42" s="91"/>
      <c r="KN42" s="91"/>
      <c r="KO42" s="91"/>
      <c r="KP42" s="91"/>
      <c r="KQ42" s="91"/>
      <c r="KR42" s="91"/>
      <c r="KS42" s="91"/>
      <c r="KT42" s="91"/>
      <c r="KU42" s="91"/>
      <c r="KV42" s="91"/>
      <c r="KW42" s="91"/>
      <c r="KX42" s="91"/>
      <c r="KY42" s="91"/>
      <c r="KZ42" s="91"/>
      <c r="LA42" s="91"/>
      <c r="LB42" s="91"/>
      <c r="LC42" s="91"/>
      <c r="LD42" s="91"/>
      <c r="LE42" s="91"/>
      <c r="LF42" s="91"/>
      <c r="LG42" s="91"/>
      <c r="LH42" s="91"/>
      <c r="LI42" s="91"/>
      <c r="LJ42" s="91"/>
      <c r="LK42" s="91"/>
      <c r="LL42" s="91"/>
      <c r="LM42" s="91"/>
      <c r="LN42" s="91"/>
      <c r="LO42" s="91"/>
      <c r="LP42" s="91"/>
      <c r="LQ42" s="91"/>
      <c r="LR42" s="91"/>
      <c r="LS42" s="91"/>
      <c r="LT42" s="91"/>
      <c r="LU42" s="91"/>
      <c r="LV42" s="91"/>
      <c r="LW42" s="91"/>
      <c r="LX42" s="91"/>
      <c r="LY42" s="91"/>
      <c r="LZ42" s="91"/>
      <c r="MA42" s="91"/>
      <c r="MB42" s="91"/>
      <c r="MC42" s="91"/>
      <c r="MD42" s="91"/>
      <c r="ME42" s="91"/>
      <c r="MF42" s="91"/>
      <c r="MG42" s="91"/>
      <c r="MH42" s="91"/>
      <c r="MI42" s="168"/>
    </row>
    <row r="43" spans="1:369" s="86" customFormat="1" ht="12.75" customHeight="1" x14ac:dyDescent="0.25">
      <c r="A43" s="53"/>
      <c r="B43" s="9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429" t="s">
        <v>431</v>
      </c>
      <c r="BA43" s="53"/>
      <c r="BB43" s="53"/>
      <c r="BC43" s="53"/>
      <c r="BD43" s="53"/>
      <c r="BE43" s="429" t="s">
        <v>432</v>
      </c>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c r="IW43" s="91"/>
      <c r="IX43" s="91"/>
      <c r="IY43" s="91"/>
      <c r="IZ43" s="91"/>
      <c r="JA43" s="91"/>
      <c r="JB43" s="91"/>
      <c r="JC43" s="91"/>
      <c r="JD43" s="91"/>
      <c r="JE43" s="91"/>
      <c r="JF43" s="91"/>
      <c r="JG43" s="91"/>
      <c r="JH43" s="91"/>
      <c r="JI43" s="91"/>
      <c r="JJ43" s="91"/>
      <c r="JK43" s="91"/>
      <c r="JL43" s="91"/>
      <c r="JM43" s="91"/>
      <c r="JN43" s="91"/>
      <c r="JO43" s="91"/>
      <c r="JP43" s="91"/>
      <c r="JQ43" s="91"/>
      <c r="JR43" s="91"/>
      <c r="JS43" s="91"/>
      <c r="JT43" s="91"/>
      <c r="JU43" s="91"/>
      <c r="JV43" s="91"/>
      <c r="JW43" s="91"/>
      <c r="JX43" s="91"/>
      <c r="JY43" s="91"/>
      <c r="JZ43" s="91"/>
      <c r="KA43" s="91"/>
      <c r="KB43" s="91"/>
      <c r="KC43" s="91"/>
      <c r="KD43" s="91"/>
      <c r="KE43" s="91"/>
      <c r="KF43" s="91"/>
      <c r="KG43" s="91"/>
      <c r="KH43" s="91"/>
      <c r="KI43" s="91"/>
      <c r="KJ43" s="91"/>
      <c r="KK43" s="91"/>
      <c r="KL43" s="91"/>
      <c r="KM43" s="91"/>
      <c r="KN43" s="91"/>
      <c r="KO43" s="91"/>
      <c r="KP43" s="91"/>
      <c r="KQ43" s="91"/>
      <c r="KR43" s="91"/>
      <c r="KS43" s="91"/>
      <c r="KT43" s="91"/>
      <c r="KU43" s="91"/>
      <c r="KV43" s="91"/>
      <c r="KW43" s="91"/>
      <c r="KX43" s="91"/>
      <c r="KY43" s="91"/>
      <c r="KZ43" s="91"/>
      <c r="LA43" s="91"/>
      <c r="LB43" s="91"/>
      <c r="LC43" s="91"/>
      <c r="LD43" s="91"/>
      <c r="LE43" s="91"/>
      <c r="LF43" s="91"/>
      <c r="LG43" s="91"/>
      <c r="LH43" s="91"/>
      <c r="LI43" s="91"/>
      <c r="LJ43" s="91"/>
      <c r="LK43" s="91"/>
      <c r="LL43" s="91"/>
      <c r="LM43" s="91"/>
      <c r="LN43" s="91"/>
      <c r="LO43" s="91"/>
      <c r="LP43" s="91"/>
      <c r="LQ43" s="91"/>
      <c r="LR43" s="91"/>
      <c r="LS43" s="91"/>
      <c r="LT43" s="91"/>
      <c r="LU43" s="91"/>
      <c r="LV43" s="91"/>
      <c r="LW43" s="91"/>
      <c r="LX43" s="91"/>
      <c r="LY43" s="91"/>
      <c r="LZ43" s="91"/>
      <c r="MA43" s="91"/>
      <c r="MB43" s="91"/>
      <c r="MC43" s="91"/>
      <c r="MD43" s="91"/>
      <c r="ME43" s="91"/>
      <c r="MF43" s="91"/>
      <c r="MG43" s="91"/>
      <c r="MH43" s="91"/>
      <c r="MI43" s="168"/>
    </row>
    <row r="44" spans="1:369" ht="12.75" customHeight="1" x14ac:dyDescent="0.25">
      <c r="A44" s="53" t="s">
        <v>428</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429" t="s">
        <v>431</v>
      </c>
      <c r="BA44" s="93"/>
      <c r="BB44" s="93"/>
      <c r="BC44" s="93"/>
      <c r="BD44" s="93"/>
      <c r="BE44" s="429" t="s">
        <v>432</v>
      </c>
      <c r="BF44" s="91"/>
      <c r="BG44" s="406"/>
      <c r="BH44" s="406"/>
      <c r="BI44" s="406"/>
      <c r="BJ44" s="406"/>
      <c r="BK44" s="406"/>
      <c r="BL44" s="406"/>
      <c r="BM44" s="406"/>
      <c r="BN44" s="406"/>
      <c r="BO44" s="406"/>
      <c r="BP44" s="406"/>
      <c r="BQ44" s="406"/>
      <c r="BR44" s="406"/>
      <c r="BS44" s="406"/>
      <c r="BT44" s="406"/>
      <c r="BU44" s="406"/>
      <c r="BV44" s="406"/>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c r="CT44" s="406"/>
      <c r="CU44" s="406"/>
      <c r="CV44" s="406"/>
      <c r="CW44" s="406"/>
      <c r="CX44" s="406"/>
      <c r="CY44" s="406"/>
      <c r="CZ44" s="406"/>
      <c r="DA44" s="59"/>
      <c r="DB44" s="406"/>
      <c r="DC44" s="406"/>
      <c r="DD44" s="406"/>
      <c r="DE44" s="406"/>
      <c r="DF44" s="406"/>
      <c r="DG44" s="406"/>
      <c r="DH44" s="406"/>
      <c r="DI44" s="406"/>
      <c r="DJ44" s="406"/>
      <c r="DK44" s="406"/>
      <c r="DL44" s="406"/>
      <c r="DM44" s="406"/>
      <c r="DN44" s="406"/>
      <c r="DO44" s="406"/>
      <c r="DP44" s="406"/>
      <c r="DQ44" s="406"/>
      <c r="DR44" s="406"/>
      <c r="DS44" s="406"/>
      <c r="DT44" s="406"/>
      <c r="DU44" s="406"/>
      <c r="DV44" s="406"/>
      <c r="DW44" s="406"/>
      <c r="DX44" s="406"/>
      <c r="DY44" s="406"/>
      <c r="DZ44" s="406"/>
      <c r="EA44" s="406"/>
      <c r="EB44" s="406"/>
      <c r="EC44" s="406"/>
      <c r="ED44" s="406"/>
      <c r="EE44" s="406"/>
      <c r="EF44" s="406"/>
      <c r="EG44" s="406"/>
      <c r="EH44" s="406"/>
      <c r="EI44" s="406"/>
      <c r="EJ44" s="406"/>
      <c r="EK44" s="406"/>
      <c r="EL44" s="406"/>
      <c r="EM44" s="406"/>
      <c r="EN44" s="406"/>
      <c r="EO44" s="406"/>
      <c r="EP44" s="406"/>
      <c r="EQ44" s="406"/>
      <c r="ER44" s="406"/>
      <c r="ES44" s="406"/>
      <c r="ET44" s="406"/>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c r="IR44" s="412"/>
      <c r="IS44" s="412"/>
      <c r="IT44" s="412"/>
      <c r="IU44" s="412"/>
      <c r="IV44" s="412"/>
      <c r="IW44" s="412"/>
      <c r="IX44" s="412"/>
      <c r="IY44" s="412"/>
      <c r="IZ44" s="412"/>
      <c r="JA44" s="412"/>
      <c r="JB44" s="412"/>
      <c r="JC44" s="412"/>
      <c r="JD44" s="412"/>
      <c r="JE44" s="412"/>
      <c r="JF44" s="412"/>
      <c r="JG44" s="412"/>
      <c r="JH44" s="412"/>
      <c r="JI44" s="412"/>
      <c r="JJ44" s="412"/>
      <c r="JK44" s="412"/>
      <c r="JL44" s="412"/>
      <c r="JM44" s="412"/>
      <c r="JN44" s="412"/>
      <c r="JO44" s="412"/>
      <c r="JP44" s="412"/>
      <c r="JQ44" s="412"/>
      <c r="JR44" s="412"/>
      <c r="JS44" s="412"/>
      <c r="JT44" s="412"/>
      <c r="JU44" s="412"/>
      <c r="JV44" s="412"/>
      <c r="JW44" s="412"/>
      <c r="JX44" s="412"/>
      <c r="JY44" s="412"/>
      <c r="JZ44" s="412"/>
      <c r="KA44" s="412"/>
      <c r="KB44" s="412"/>
      <c r="KC44" s="412"/>
      <c r="KD44" s="412"/>
      <c r="KE44" s="412"/>
      <c r="KF44" s="412"/>
      <c r="KG44" s="412"/>
      <c r="KH44" s="412"/>
      <c r="KI44" s="412"/>
      <c r="KJ44" s="412"/>
      <c r="KK44" s="412"/>
      <c r="KL44" s="412"/>
      <c r="KM44" s="412"/>
      <c r="KN44" s="412"/>
      <c r="KO44" s="412"/>
      <c r="KP44" s="412"/>
      <c r="KQ44" s="412"/>
      <c r="KR44" s="412"/>
      <c r="KS44" s="412"/>
      <c r="KT44" s="412"/>
      <c r="KU44" s="412"/>
      <c r="KV44" s="412"/>
      <c r="KW44" s="412"/>
      <c r="KX44" s="412"/>
      <c r="KY44" s="412"/>
      <c r="KZ44" s="412"/>
      <c r="LA44" s="412"/>
      <c r="LB44" s="412"/>
      <c r="LC44" s="412"/>
      <c r="LD44" s="412"/>
      <c r="LE44" s="412"/>
      <c r="LF44" s="412"/>
      <c r="LG44" s="412"/>
      <c r="LH44" s="412"/>
      <c r="LI44" s="412"/>
      <c r="LJ44" s="412"/>
      <c r="LK44" s="412"/>
      <c r="LL44" s="412"/>
      <c r="LM44" s="412"/>
      <c r="LN44" s="412"/>
      <c r="LO44" s="412"/>
      <c r="LP44" s="412"/>
      <c r="LQ44" s="412"/>
      <c r="LR44" s="412"/>
      <c r="LS44" s="412"/>
      <c r="LT44" s="412"/>
      <c r="LU44" s="412"/>
      <c r="LV44" s="412"/>
      <c r="LW44" s="412"/>
      <c r="LX44" s="412"/>
      <c r="LY44" s="412"/>
      <c r="LZ44" s="412"/>
      <c r="MA44" s="412"/>
      <c r="MB44" s="412"/>
      <c r="MC44" s="412"/>
      <c r="MD44" s="412"/>
      <c r="ME44" s="412"/>
      <c r="MF44" s="412"/>
      <c r="MG44" s="412"/>
      <c r="MH44" s="412"/>
      <c r="MI44" s="405"/>
      <c r="MJ44" s="404"/>
      <c r="MK44" s="404"/>
      <c r="ML44" s="404"/>
      <c r="MM44" s="404"/>
      <c r="MN44" s="404"/>
      <c r="MO44" s="404"/>
      <c r="MP44" s="404"/>
      <c r="MQ44" s="404"/>
      <c r="MR44" s="404"/>
      <c r="MS44" s="404"/>
      <c r="MT44" s="404"/>
      <c r="MU44" s="404"/>
      <c r="MV44" s="404"/>
      <c r="MW44" s="404"/>
      <c r="MX44" s="404"/>
      <c r="MY44" s="404"/>
      <c r="MZ44" s="404"/>
      <c r="NA44" s="404"/>
      <c r="NB44" s="404"/>
      <c r="NC44" s="404"/>
      <c r="ND44" s="404"/>
      <c r="NE44" s="404"/>
    </row>
    <row r="45" spans="1:369" ht="12.75" customHeight="1" x14ac:dyDescent="0.25">
      <c r="A45" s="45" t="s">
        <v>32</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429" t="s">
        <v>431</v>
      </c>
      <c r="BA45" s="93"/>
      <c r="BB45" s="93"/>
      <c r="BC45" s="93"/>
      <c r="BD45" s="93"/>
      <c r="BE45" s="429" t="s">
        <v>432</v>
      </c>
      <c r="BF45" s="91"/>
      <c r="BG45" s="410">
        <v>384147305.92000002</v>
      </c>
      <c r="BH45" s="410">
        <v>381697505.62</v>
      </c>
      <c r="BI45" s="410">
        <v>377878718.56999999</v>
      </c>
      <c r="BJ45" s="410">
        <v>377644774.95999998</v>
      </c>
      <c r="BK45" s="410">
        <v>375420450.39999998</v>
      </c>
      <c r="BL45" s="410">
        <v>379363130.64999998</v>
      </c>
      <c r="BM45" s="410">
        <v>388874578.80000001</v>
      </c>
      <c r="BN45" s="410">
        <v>389488307.33999997</v>
      </c>
      <c r="BO45" s="410">
        <v>391286252.29000002</v>
      </c>
      <c r="BP45" s="410">
        <v>395078217.38</v>
      </c>
      <c r="BQ45" s="410">
        <v>396607509.63</v>
      </c>
      <c r="BR45" s="410">
        <v>398025439.07999998</v>
      </c>
      <c r="BS45" s="410">
        <v>398691788.57999998</v>
      </c>
      <c r="BT45" s="410">
        <v>397273903.95999998</v>
      </c>
      <c r="BU45" s="410">
        <v>397496611.61000001</v>
      </c>
      <c r="BV45" s="410">
        <v>411799181.17000002</v>
      </c>
      <c r="BW45" s="410">
        <v>411199346.67000002</v>
      </c>
      <c r="BX45" s="410">
        <v>411567722.67000002</v>
      </c>
      <c r="BY45" s="410">
        <v>411924347.42000002</v>
      </c>
      <c r="BZ45" s="410">
        <v>412110347.42000002</v>
      </c>
      <c r="CA45" s="410">
        <v>412103846.92000002</v>
      </c>
      <c r="CB45" s="410">
        <v>412092346.92000002</v>
      </c>
      <c r="CC45" s="410">
        <v>410988814.38</v>
      </c>
      <c r="CD45" s="410">
        <v>411454173.38</v>
      </c>
      <c r="CE45" s="410">
        <v>411911520.38</v>
      </c>
      <c r="CF45" s="410">
        <v>412250520.38</v>
      </c>
      <c r="CG45" s="410"/>
      <c r="CH45" s="410">
        <v>412913364.92999995</v>
      </c>
      <c r="CI45" s="410">
        <v>411980714.93000001</v>
      </c>
      <c r="CJ45" s="410">
        <v>397500757.56999999</v>
      </c>
      <c r="CK45" s="410">
        <v>399785356.51999998</v>
      </c>
      <c r="CL45" s="410">
        <v>400720475.51999998</v>
      </c>
      <c r="CM45" s="410">
        <v>400938886.12</v>
      </c>
      <c r="CN45" s="410">
        <v>400776896.92000002</v>
      </c>
      <c r="CO45" s="410">
        <v>400683245.42000002</v>
      </c>
      <c r="CP45" s="410">
        <v>400882622.42000002</v>
      </c>
      <c r="CQ45" s="410">
        <v>401652885.42000002</v>
      </c>
      <c r="CR45" s="410">
        <v>402246177.94999999</v>
      </c>
      <c r="CS45" s="410">
        <v>402291612.25</v>
      </c>
      <c r="CT45" s="410">
        <v>402490192.25</v>
      </c>
      <c r="CU45" s="410">
        <v>402659798.25</v>
      </c>
      <c r="CV45" s="410">
        <v>402775069.25</v>
      </c>
      <c r="CW45" s="410">
        <v>402744749.25</v>
      </c>
      <c r="CX45" s="410">
        <v>402915054.25</v>
      </c>
      <c r="CY45" s="410">
        <v>402943640.14999998</v>
      </c>
      <c r="CZ45" s="410">
        <v>402844500.14999998</v>
      </c>
      <c r="DA45" s="59">
        <v>402247901</v>
      </c>
      <c r="DB45" s="410">
        <v>402651153.19999999</v>
      </c>
      <c r="DC45" s="410">
        <v>402872543.19999999</v>
      </c>
      <c r="DD45" s="410">
        <v>409427188.27999997</v>
      </c>
      <c r="DE45" s="410">
        <v>418401211.19999999</v>
      </c>
      <c r="DF45" s="410">
        <v>429110993.69</v>
      </c>
      <c r="DG45" s="410">
        <v>457004045.07999998</v>
      </c>
      <c r="DH45" s="410">
        <v>495924463.81999999</v>
      </c>
      <c r="DI45" s="410">
        <v>543362105.11000001</v>
      </c>
      <c r="DJ45" s="410">
        <v>590095074.45000005</v>
      </c>
      <c r="DK45" s="410">
        <v>633487211.08000004</v>
      </c>
      <c r="DL45" s="410">
        <v>661439414.29999995</v>
      </c>
      <c r="DM45" s="410">
        <v>684399749.33000004</v>
      </c>
      <c r="DN45" s="410">
        <v>701570929.20000005</v>
      </c>
      <c r="DO45" s="410">
        <v>720639857.66999996</v>
      </c>
      <c r="DP45" s="410">
        <v>728700539.15999997</v>
      </c>
      <c r="DQ45" s="410">
        <v>728238284.15999997</v>
      </c>
      <c r="DR45" s="410">
        <v>732037560.36000001</v>
      </c>
      <c r="DS45" s="410">
        <v>735693831.57000005</v>
      </c>
      <c r="DT45" s="410">
        <v>739518902.77999997</v>
      </c>
      <c r="DU45" s="410">
        <v>743160363.99000001</v>
      </c>
      <c r="DV45" s="410">
        <v>750984776.40999997</v>
      </c>
      <c r="DW45" s="410">
        <v>764109209.75999999</v>
      </c>
      <c r="DX45" s="410">
        <v>789262351.25999999</v>
      </c>
      <c r="DY45" s="410">
        <v>788933275.25999999</v>
      </c>
      <c r="DZ45" s="410">
        <v>788765810.25999999</v>
      </c>
      <c r="EA45" s="410">
        <v>788637780.25999999</v>
      </c>
      <c r="EB45" s="410">
        <v>788559210.25999999</v>
      </c>
      <c r="EC45" s="410">
        <v>788421672.36000001</v>
      </c>
      <c r="ED45" s="410">
        <v>788235838.36000001</v>
      </c>
      <c r="EE45" s="410">
        <v>788003746.36000001</v>
      </c>
      <c r="EF45" s="410">
        <v>787671631.36000001</v>
      </c>
      <c r="EG45" s="410">
        <v>787335687.36000001</v>
      </c>
      <c r="EH45" s="410">
        <v>787053437.36000001</v>
      </c>
      <c r="EI45" s="410">
        <v>786797438.86000001</v>
      </c>
      <c r="EJ45" s="410">
        <v>786515312.86000001</v>
      </c>
      <c r="EK45" s="410">
        <v>786305772.86000001</v>
      </c>
      <c r="EL45" s="410">
        <v>786512400.86000001</v>
      </c>
      <c r="EM45" s="410">
        <v>787168440.86000001</v>
      </c>
      <c r="EN45" s="410">
        <v>787560492.86000001</v>
      </c>
      <c r="EO45" s="410">
        <v>758271290.13</v>
      </c>
      <c r="EP45" s="410">
        <v>739097875.16999996</v>
      </c>
      <c r="EQ45" s="410">
        <v>739564695.16999996</v>
      </c>
      <c r="ER45" s="410">
        <v>740102221</v>
      </c>
      <c r="ES45" s="410">
        <v>740314021.16999996</v>
      </c>
      <c r="ET45" s="410">
        <v>740435846.16999996</v>
      </c>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c r="IR45" s="412"/>
      <c r="IS45" s="412"/>
      <c r="IT45" s="412"/>
      <c r="IU45" s="412"/>
      <c r="IV45" s="412"/>
      <c r="IW45" s="412"/>
      <c r="IX45" s="412"/>
      <c r="IY45" s="412"/>
      <c r="IZ45" s="412"/>
      <c r="JA45" s="412"/>
      <c r="JB45" s="412"/>
      <c r="JC45" s="412"/>
      <c r="JD45" s="412"/>
      <c r="JE45" s="412"/>
      <c r="JF45" s="412"/>
      <c r="JG45" s="412"/>
      <c r="JH45" s="412"/>
      <c r="JI45" s="412"/>
      <c r="JJ45" s="412"/>
      <c r="JK45" s="412"/>
      <c r="JL45" s="412"/>
      <c r="JM45" s="412"/>
      <c r="JN45" s="412"/>
      <c r="JO45" s="412"/>
      <c r="JP45" s="412"/>
      <c r="JQ45" s="412"/>
      <c r="JR45" s="412"/>
      <c r="JS45" s="412"/>
      <c r="JT45" s="412"/>
      <c r="JU45" s="412"/>
      <c r="JV45" s="412"/>
      <c r="JW45" s="412"/>
      <c r="JX45" s="412"/>
      <c r="JY45" s="412"/>
      <c r="JZ45" s="412"/>
      <c r="KA45" s="412"/>
      <c r="KB45" s="412"/>
      <c r="KC45" s="412"/>
      <c r="KD45" s="412"/>
      <c r="KE45" s="412"/>
      <c r="KF45" s="412"/>
      <c r="KG45" s="412"/>
      <c r="KH45" s="412"/>
      <c r="KI45" s="412"/>
      <c r="KJ45" s="412"/>
      <c r="KK45" s="412"/>
      <c r="KL45" s="412"/>
      <c r="KM45" s="412"/>
      <c r="KN45" s="412"/>
      <c r="KO45" s="412"/>
      <c r="KP45" s="412"/>
      <c r="KQ45" s="412"/>
      <c r="KR45" s="412"/>
      <c r="KS45" s="412"/>
      <c r="KT45" s="412"/>
      <c r="KU45" s="412"/>
      <c r="KV45" s="412"/>
      <c r="KW45" s="412"/>
      <c r="KX45" s="412"/>
      <c r="KY45" s="412"/>
      <c r="KZ45" s="412"/>
      <c r="LA45" s="412"/>
      <c r="LB45" s="412"/>
      <c r="LC45" s="412"/>
      <c r="LD45" s="412"/>
      <c r="LE45" s="412"/>
      <c r="LF45" s="412"/>
      <c r="LG45" s="412"/>
      <c r="LH45" s="412"/>
      <c r="LI45" s="412"/>
      <c r="LJ45" s="412"/>
      <c r="LK45" s="412"/>
      <c r="LL45" s="412"/>
      <c r="LM45" s="412"/>
      <c r="LN45" s="412"/>
      <c r="LO45" s="412"/>
      <c r="LP45" s="412"/>
      <c r="LQ45" s="412"/>
      <c r="LR45" s="412"/>
      <c r="LS45" s="412"/>
      <c r="LT45" s="412"/>
      <c r="LU45" s="412"/>
      <c r="LV45" s="412"/>
      <c r="LW45" s="412"/>
      <c r="LX45" s="412"/>
      <c r="LY45" s="412"/>
      <c r="LZ45" s="412"/>
      <c r="MA45" s="412"/>
      <c r="MB45" s="412"/>
      <c r="MC45" s="412"/>
      <c r="MD45" s="412"/>
      <c r="ME45" s="412"/>
      <c r="MF45" s="412"/>
      <c r="MG45" s="412"/>
      <c r="MH45" s="412"/>
      <c r="MI45" s="405"/>
      <c r="MJ45" s="404"/>
      <c r="MK45" s="404"/>
      <c r="ML45" s="404"/>
      <c r="MM45" s="404"/>
      <c r="MN45" s="404"/>
      <c r="MO45" s="404"/>
      <c r="MP45" s="404"/>
      <c r="MQ45" s="404"/>
      <c r="MR45" s="404"/>
      <c r="MS45" s="404"/>
      <c r="MT45" s="404"/>
      <c r="MU45" s="404"/>
      <c r="MV45" s="404"/>
      <c r="MW45" s="404"/>
      <c r="MX45" s="404"/>
      <c r="MY45" s="404"/>
      <c r="MZ45" s="404"/>
      <c r="NA45" s="404"/>
      <c r="NB45" s="404"/>
      <c r="NC45" s="404"/>
      <c r="ND45" s="404"/>
      <c r="NE45" s="404"/>
    </row>
    <row r="46" spans="1:369" ht="12.75" customHeight="1" x14ac:dyDescent="0.25">
      <c r="A46" s="45" t="s">
        <v>286</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429" t="s">
        <v>431</v>
      </c>
      <c r="BA46" s="93"/>
      <c r="BB46" s="93"/>
      <c r="BC46" s="93"/>
      <c r="BD46" s="93"/>
      <c r="BE46" s="429" t="s">
        <v>432</v>
      </c>
      <c r="BF46" s="91"/>
      <c r="BG46" s="410">
        <v>385335071.20999998</v>
      </c>
      <c r="BH46" s="410">
        <v>382381423.26999998</v>
      </c>
      <c r="BI46" s="410">
        <v>379262738.70999998</v>
      </c>
      <c r="BJ46" s="62">
        <v>377233290.36000001</v>
      </c>
      <c r="BK46" s="59">
        <v>377630023.11000001</v>
      </c>
      <c r="BL46" s="63">
        <v>377675578.67000002</v>
      </c>
      <c r="BM46" s="63">
        <v>390172489.61000001</v>
      </c>
      <c r="BN46" s="410">
        <v>389103098.33999997</v>
      </c>
      <c r="BO46" s="410">
        <v>389427681.64999998</v>
      </c>
      <c r="BP46" s="410">
        <v>394468231.24000001</v>
      </c>
      <c r="BQ46" s="410">
        <v>395814327.20999998</v>
      </c>
      <c r="BR46" s="410">
        <v>397638565.52999997</v>
      </c>
      <c r="BS46" s="410">
        <v>398710083.58999997</v>
      </c>
      <c r="BT46" s="410">
        <v>397267541.69999999</v>
      </c>
      <c r="BU46" s="410">
        <v>397323101.35000002</v>
      </c>
      <c r="BV46" s="410">
        <v>411668522.06</v>
      </c>
      <c r="BW46" s="409">
        <v>411597776.48000002</v>
      </c>
      <c r="BX46" s="409">
        <v>411650039.54000002</v>
      </c>
      <c r="BY46" s="406">
        <v>411756454.69</v>
      </c>
      <c r="BZ46" s="410">
        <v>411924654.08999997</v>
      </c>
      <c r="CA46" s="410">
        <v>412090411.44</v>
      </c>
      <c r="CB46" s="410">
        <v>411968967.88999999</v>
      </c>
      <c r="CC46" s="410">
        <v>411681867.93000001</v>
      </c>
      <c r="CD46" s="410">
        <v>411314915.48000002</v>
      </c>
      <c r="CE46" s="410">
        <v>411655142.55000001</v>
      </c>
      <c r="CF46" s="410">
        <v>412003649.41000003</v>
      </c>
      <c r="CG46" s="410"/>
      <c r="CH46" s="410">
        <v>412613016.95999998</v>
      </c>
      <c r="CI46" s="413">
        <v>412892093.95999998</v>
      </c>
      <c r="CJ46" s="410">
        <v>397252643.39999998</v>
      </c>
      <c r="CK46" s="410">
        <v>399670884.87</v>
      </c>
      <c r="CL46" s="410">
        <v>400184478.80000001</v>
      </c>
      <c r="CM46" s="410">
        <v>400189966.24000001</v>
      </c>
      <c r="CN46" s="410">
        <v>400331778.25999999</v>
      </c>
      <c r="CO46" s="410">
        <v>400621285.92000002</v>
      </c>
      <c r="CP46" s="410">
        <v>400936644.68000001</v>
      </c>
      <c r="CQ46" s="410">
        <v>401350980.31999999</v>
      </c>
      <c r="CR46" s="410">
        <v>401840786.97000003</v>
      </c>
      <c r="CS46" s="410">
        <v>402122135.52999997</v>
      </c>
      <c r="CT46" s="410">
        <v>402253253.06</v>
      </c>
      <c r="CU46" s="410">
        <v>402670492.86000001</v>
      </c>
      <c r="CV46" s="410">
        <v>402584939.07999998</v>
      </c>
      <c r="CW46" s="410">
        <v>402625276.35000002</v>
      </c>
      <c r="CX46" s="410">
        <v>402396404.75</v>
      </c>
      <c r="CY46" s="410">
        <v>402336109.12</v>
      </c>
      <c r="CZ46" s="410">
        <v>402818703.05000001</v>
      </c>
      <c r="DA46" s="59">
        <v>401970531</v>
      </c>
      <c r="DB46" s="410">
        <v>402437780.98000002</v>
      </c>
      <c r="DC46" s="410">
        <v>402697099.19999999</v>
      </c>
      <c r="DD46" s="410">
        <v>404322893.19999999</v>
      </c>
      <c r="DE46" s="410">
        <v>418027619.26999998</v>
      </c>
      <c r="DF46" s="410">
        <v>422244604.88999999</v>
      </c>
      <c r="DG46" s="410">
        <v>447948476.32999998</v>
      </c>
      <c r="DH46" s="410">
        <v>473102622.56</v>
      </c>
      <c r="DI46" s="410">
        <v>516794998.24000001</v>
      </c>
      <c r="DJ46" s="410">
        <v>572779476.39999998</v>
      </c>
      <c r="DK46" s="410">
        <v>610377293.77999997</v>
      </c>
      <c r="DL46" s="410">
        <v>651166708.15999997</v>
      </c>
      <c r="DM46" s="410">
        <v>674026797.70000005</v>
      </c>
      <c r="DN46" s="410">
        <v>696361068.74000001</v>
      </c>
      <c r="DO46" s="410">
        <v>714539169.05999994</v>
      </c>
      <c r="DP46" s="410">
        <v>727568081.27999997</v>
      </c>
      <c r="DQ46" s="410">
        <v>728461818.15999997</v>
      </c>
      <c r="DR46" s="410">
        <v>730363321.59000003</v>
      </c>
      <c r="DS46" s="410">
        <v>736029003.99000001</v>
      </c>
      <c r="DT46" s="410">
        <v>739424738.02999997</v>
      </c>
      <c r="DU46" s="410">
        <v>743016621.28999996</v>
      </c>
      <c r="DV46" s="410">
        <v>751037606.83000004</v>
      </c>
      <c r="DW46" s="410">
        <v>759529309.96000004</v>
      </c>
      <c r="DX46" s="410">
        <v>778333480.79999995</v>
      </c>
      <c r="DY46" s="410">
        <v>789062283.25999999</v>
      </c>
      <c r="DZ46" s="410">
        <v>788851678</v>
      </c>
      <c r="EA46" s="410">
        <v>788708212.75999999</v>
      </c>
      <c r="EB46" s="410">
        <v>788600153.15999997</v>
      </c>
      <c r="EC46" s="410">
        <v>788494055.38</v>
      </c>
      <c r="ED46" s="410">
        <v>788318240.07000005</v>
      </c>
      <c r="EE46" s="410">
        <v>788126624.57000005</v>
      </c>
      <c r="EF46" s="410">
        <v>787827136.19000006</v>
      </c>
      <c r="EG46" s="410">
        <v>787500182.84000003</v>
      </c>
      <c r="EH46" s="410">
        <v>787191761.52999997</v>
      </c>
      <c r="EI46" s="410">
        <v>786893648.88999999</v>
      </c>
      <c r="EJ46" s="410">
        <v>786678972.73000002</v>
      </c>
      <c r="EK46" s="410">
        <v>786320030.17999995</v>
      </c>
      <c r="EL46" s="410">
        <v>786419005.50999999</v>
      </c>
      <c r="EM46" s="410">
        <v>786786035.86000001</v>
      </c>
      <c r="EN46" s="410">
        <v>787373662.66999996</v>
      </c>
      <c r="EO46" s="410">
        <v>778708444.25</v>
      </c>
      <c r="EP46" s="410">
        <v>744517750.88999999</v>
      </c>
      <c r="EQ46" s="410">
        <v>739346306.94000006</v>
      </c>
      <c r="ER46" s="410">
        <v>739836868</v>
      </c>
      <c r="ES46" s="410">
        <v>740215781.64999998</v>
      </c>
      <c r="ET46" s="410">
        <v>740406637</v>
      </c>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c r="IR46" s="412"/>
      <c r="IS46" s="412"/>
      <c r="IT46" s="412"/>
      <c r="IU46" s="412"/>
      <c r="IV46" s="412"/>
      <c r="IW46" s="412"/>
      <c r="IX46" s="412"/>
      <c r="IY46" s="412"/>
      <c r="IZ46" s="412"/>
      <c r="JA46" s="412"/>
      <c r="JB46" s="412"/>
      <c r="JC46" s="412"/>
      <c r="JD46" s="412"/>
      <c r="JE46" s="412"/>
      <c r="JF46" s="412"/>
      <c r="JG46" s="412"/>
      <c r="JH46" s="412"/>
      <c r="JI46" s="412"/>
      <c r="JJ46" s="412"/>
      <c r="JK46" s="412"/>
      <c r="JL46" s="412"/>
      <c r="JM46" s="412"/>
      <c r="JN46" s="412"/>
      <c r="JO46" s="412"/>
      <c r="JP46" s="412"/>
      <c r="JQ46" s="412"/>
      <c r="JR46" s="412"/>
      <c r="JS46" s="412"/>
      <c r="JT46" s="412"/>
      <c r="JU46" s="412"/>
      <c r="JV46" s="412"/>
      <c r="JW46" s="412"/>
      <c r="JX46" s="412"/>
      <c r="JY46" s="412"/>
      <c r="JZ46" s="412"/>
      <c r="KA46" s="412"/>
      <c r="KB46" s="412"/>
      <c r="KC46" s="412"/>
      <c r="KD46" s="412"/>
      <c r="KE46" s="412"/>
      <c r="KF46" s="412"/>
      <c r="KG46" s="412"/>
      <c r="KH46" s="412"/>
      <c r="KI46" s="412"/>
      <c r="KJ46" s="412"/>
      <c r="KK46" s="412"/>
      <c r="KL46" s="412"/>
      <c r="KM46" s="412"/>
      <c r="KN46" s="412"/>
      <c r="KO46" s="412"/>
      <c r="KP46" s="412"/>
      <c r="KQ46" s="412"/>
      <c r="KR46" s="412"/>
      <c r="KS46" s="412"/>
      <c r="KT46" s="412"/>
      <c r="KU46" s="412"/>
      <c r="KV46" s="412"/>
      <c r="KW46" s="412"/>
      <c r="KX46" s="412"/>
      <c r="KY46" s="412"/>
      <c r="KZ46" s="412"/>
      <c r="LA46" s="412"/>
      <c r="LB46" s="412"/>
      <c r="LC46" s="412"/>
      <c r="LD46" s="412"/>
      <c r="LE46" s="412"/>
      <c r="LF46" s="412"/>
      <c r="LG46" s="412"/>
      <c r="LH46" s="412"/>
      <c r="LI46" s="412"/>
      <c r="LJ46" s="412"/>
      <c r="LK46" s="412"/>
      <c r="LL46" s="412"/>
      <c r="LM46" s="412"/>
      <c r="LN46" s="412"/>
      <c r="LO46" s="412"/>
      <c r="LP46" s="412"/>
      <c r="LQ46" s="412"/>
      <c r="LR46" s="412"/>
      <c r="LS46" s="412"/>
      <c r="LT46" s="412"/>
      <c r="LU46" s="412"/>
      <c r="LV46" s="412"/>
      <c r="LW46" s="412"/>
      <c r="LX46" s="412"/>
      <c r="LY46" s="412"/>
      <c r="LZ46" s="412"/>
      <c r="MA46" s="412"/>
      <c r="MB46" s="412"/>
      <c r="MC46" s="412"/>
      <c r="MD46" s="412"/>
      <c r="ME46" s="412"/>
      <c r="MF46" s="412"/>
      <c r="MG46" s="412"/>
      <c r="MH46" s="412"/>
      <c r="MI46" s="405"/>
      <c r="MJ46" s="404"/>
      <c r="MK46" s="404"/>
      <c r="ML46" s="404"/>
      <c r="MM46" s="404"/>
      <c r="MN46" s="404"/>
      <c r="MO46" s="404"/>
      <c r="MP46" s="404"/>
      <c r="MQ46" s="404"/>
      <c r="MR46" s="404"/>
      <c r="MS46" s="404"/>
      <c r="MT46" s="404"/>
      <c r="MU46" s="404"/>
      <c r="MV46" s="404"/>
      <c r="MW46" s="404"/>
      <c r="MX46" s="404"/>
      <c r="MY46" s="404"/>
      <c r="MZ46" s="404"/>
      <c r="NA46" s="404"/>
      <c r="NB46" s="404"/>
      <c r="NC46" s="404"/>
      <c r="ND46" s="404"/>
      <c r="NE46" s="404"/>
    </row>
    <row r="47" spans="1:369" ht="12.75" customHeight="1" x14ac:dyDescent="0.25">
      <c r="A47" s="4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429" t="s">
        <v>431</v>
      </c>
      <c r="BA47" s="93"/>
      <c r="BB47" s="93"/>
      <c r="BC47" s="93"/>
      <c r="BD47" s="93"/>
      <c r="BE47" s="429" t="s">
        <v>432</v>
      </c>
      <c r="BF47" s="91"/>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t="s">
        <v>303</v>
      </c>
      <c r="CK47" s="410" t="s">
        <v>304</v>
      </c>
      <c r="CL47" s="410" t="s">
        <v>305</v>
      </c>
      <c r="CM47" s="410"/>
      <c r="CN47" s="410"/>
      <c r="CO47" s="410" t="s">
        <v>306</v>
      </c>
      <c r="CP47" s="410" t="s">
        <v>396</v>
      </c>
      <c r="CQ47" s="410" t="s">
        <v>307</v>
      </c>
      <c r="CR47" s="410" t="s">
        <v>308</v>
      </c>
      <c r="CS47" s="410" t="s">
        <v>350</v>
      </c>
      <c r="CT47" s="410" t="s">
        <v>309</v>
      </c>
      <c r="CU47" s="410" t="s">
        <v>310</v>
      </c>
      <c r="CV47" s="410" t="s">
        <v>311</v>
      </c>
      <c r="CW47" s="406"/>
      <c r="CX47" s="410" t="s">
        <v>312</v>
      </c>
      <c r="CY47" s="410" t="s">
        <v>351</v>
      </c>
      <c r="CZ47" s="410" t="s">
        <v>352</v>
      </c>
      <c r="DA47" s="410" t="s">
        <v>352</v>
      </c>
      <c r="DB47" s="410" t="s">
        <v>353</v>
      </c>
      <c r="DC47" s="410" t="s">
        <v>354</v>
      </c>
      <c r="DD47" s="410" t="s">
        <v>355</v>
      </c>
      <c r="DE47" s="410" t="s">
        <v>356</v>
      </c>
      <c r="DF47" s="410" t="s">
        <v>357</v>
      </c>
      <c r="DG47" s="410" t="s">
        <v>358</v>
      </c>
      <c r="DH47" s="410" t="s">
        <v>359</v>
      </c>
      <c r="DI47" s="410" t="s">
        <v>360</v>
      </c>
      <c r="DJ47" s="410" t="s">
        <v>361</v>
      </c>
      <c r="DK47" s="410" t="s">
        <v>366</v>
      </c>
      <c r="DL47" s="410" t="s">
        <v>367</v>
      </c>
      <c r="DM47" s="410" t="s">
        <v>368</v>
      </c>
      <c r="DN47" s="410" t="s">
        <v>369</v>
      </c>
      <c r="DO47" s="410" t="s">
        <v>370</v>
      </c>
      <c r="DP47" s="410" t="s">
        <v>371</v>
      </c>
      <c r="DQ47" s="410" t="s">
        <v>372</v>
      </c>
      <c r="DR47" s="398" t="s">
        <v>373</v>
      </c>
      <c r="DS47" s="410" t="s">
        <v>362</v>
      </c>
      <c r="DT47" s="410" t="s">
        <v>363</v>
      </c>
      <c r="DU47" s="410" t="s">
        <v>364</v>
      </c>
      <c r="DV47" s="410" t="s">
        <v>365</v>
      </c>
      <c r="DW47" s="406"/>
      <c r="DX47" s="406"/>
      <c r="DY47" s="406"/>
      <c r="DZ47" s="410" t="s">
        <v>374</v>
      </c>
      <c r="EA47" s="410" t="s">
        <v>375</v>
      </c>
      <c r="EB47" s="398" t="s">
        <v>376</v>
      </c>
      <c r="EC47" s="398" t="s">
        <v>377</v>
      </c>
      <c r="ED47" s="398" t="s">
        <v>378</v>
      </c>
      <c r="EE47" s="398" t="s">
        <v>379</v>
      </c>
      <c r="EF47" s="406"/>
      <c r="EG47" s="406"/>
      <c r="EH47" s="406"/>
      <c r="EI47" s="398" t="s">
        <v>380</v>
      </c>
      <c r="EJ47" s="398" t="s">
        <v>381</v>
      </c>
      <c r="EK47" s="398" t="s">
        <v>382</v>
      </c>
      <c r="EL47" s="406"/>
      <c r="EM47" s="406"/>
      <c r="EN47" s="406"/>
      <c r="EO47" s="406"/>
      <c r="EP47" s="406"/>
      <c r="EQ47" s="406"/>
      <c r="ER47" s="398"/>
      <c r="ES47" s="406"/>
      <c r="ET47" s="406"/>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c r="IR47" s="412"/>
      <c r="IS47" s="412"/>
      <c r="IT47" s="412"/>
      <c r="IU47" s="412"/>
      <c r="IV47" s="412"/>
      <c r="IW47" s="412"/>
      <c r="IX47" s="412"/>
      <c r="IY47" s="412"/>
      <c r="IZ47" s="412"/>
      <c r="JA47" s="412"/>
      <c r="JB47" s="412"/>
      <c r="JC47" s="412"/>
      <c r="JD47" s="412"/>
      <c r="JE47" s="412"/>
      <c r="JF47" s="412"/>
      <c r="JG47" s="412"/>
      <c r="JH47" s="412"/>
      <c r="JI47" s="412"/>
      <c r="JJ47" s="412"/>
      <c r="JK47" s="412"/>
      <c r="JL47" s="412"/>
      <c r="JM47" s="412"/>
      <c r="JN47" s="412"/>
      <c r="JO47" s="412"/>
      <c r="JP47" s="412"/>
      <c r="JQ47" s="412"/>
      <c r="JR47" s="412"/>
      <c r="JS47" s="412"/>
      <c r="JT47" s="412"/>
      <c r="JU47" s="412"/>
      <c r="JV47" s="412"/>
      <c r="JW47" s="412"/>
      <c r="JX47" s="412"/>
      <c r="JY47" s="412"/>
      <c r="JZ47" s="412"/>
      <c r="KA47" s="412"/>
      <c r="KB47" s="412"/>
      <c r="KC47" s="412"/>
      <c r="KD47" s="412"/>
      <c r="KE47" s="412"/>
      <c r="KF47" s="412"/>
      <c r="KG47" s="412"/>
      <c r="KH47" s="412"/>
      <c r="KI47" s="412"/>
      <c r="KJ47" s="412"/>
      <c r="KK47" s="412"/>
      <c r="KL47" s="412"/>
      <c r="KM47" s="412"/>
      <c r="KN47" s="412"/>
      <c r="KO47" s="412"/>
      <c r="KP47" s="412"/>
      <c r="KQ47" s="412"/>
      <c r="KR47" s="412"/>
      <c r="KS47" s="412"/>
      <c r="KT47" s="412"/>
      <c r="KU47" s="412"/>
      <c r="KV47" s="412"/>
      <c r="KW47" s="412"/>
      <c r="KX47" s="412"/>
      <c r="KY47" s="412"/>
      <c r="KZ47" s="412"/>
      <c r="LA47" s="412"/>
      <c r="LB47" s="412"/>
      <c r="LC47" s="412"/>
      <c r="LD47" s="412"/>
      <c r="LE47" s="412"/>
      <c r="LF47" s="412"/>
      <c r="LG47" s="412"/>
      <c r="LH47" s="412"/>
      <c r="LI47" s="412"/>
      <c r="LJ47" s="412"/>
      <c r="LK47" s="412"/>
      <c r="LL47" s="412"/>
      <c r="LM47" s="412"/>
      <c r="LN47" s="412"/>
      <c r="LO47" s="412"/>
      <c r="LP47" s="412"/>
      <c r="LQ47" s="412"/>
      <c r="LR47" s="412"/>
      <c r="LS47" s="412"/>
      <c r="LT47" s="412"/>
      <c r="LU47" s="412"/>
      <c r="LV47" s="412"/>
      <c r="LW47" s="412"/>
      <c r="LX47" s="412"/>
      <c r="LY47" s="412"/>
      <c r="LZ47" s="412"/>
      <c r="MA47" s="412"/>
      <c r="MB47" s="412"/>
      <c r="MC47" s="412"/>
      <c r="MD47" s="412"/>
      <c r="ME47" s="412"/>
      <c r="MF47" s="412"/>
      <c r="MG47" s="412"/>
      <c r="MH47" s="412"/>
      <c r="MI47" s="405"/>
      <c r="MJ47" s="404"/>
      <c r="MK47" s="404"/>
      <c r="ML47" s="404"/>
      <c r="MM47" s="404"/>
      <c r="MN47" s="404"/>
      <c r="MO47" s="404"/>
      <c r="MP47" s="404"/>
      <c r="MQ47" s="404"/>
      <c r="MR47" s="404"/>
      <c r="MS47" s="404"/>
      <c r="MT47" s="404"/>
      <c r="MU47" s="404"/>
      <c r="MV47" s="404"/>
      <c r="MW47" s="404"/>
      <c r="MX47" s="404"/>
      <c r="MY47" s="404"/>
      <c r="MZ47" s="404"/>
      <c r="NA47" s="404"/>
      <c r="NB47" s="404"/>
      <c r="NC47" s="404"/>
      <c r="ND47" s="404"/>
      <c r="NE47" s="404"/>
    </row>
    <row r="48" spans="1:369" ht="12.75" customHeight="1" x14ac:dyDescent="0.25">
      <c r="A48" s="54" t="s">
        <v>429</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429" t="s">
        <v>431</v>
      </c>
      <c r="BA48" s="93"/>
      <c r="BB48" s="93"/>
      <c r="BC48" s="93"/>
      <c r="BD48" s="93"/>
      <c r="BE48" s="429" t="s">
        <v>432</v>
      </c>
      <c r="BF48" s="91"/>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06"/>
      <c r="EV48" s="406"/>
      <c r="EW48" s="406"/>
      <c r="EX48" s="406"/>
      <c r="EY48" s="406"/>
      <c r="EZ48" s="406"/>
      <c r="FA48" s="406"/>
      <c r="FB48" s="406"/>
      <c r="FC48" s="406"/>
      <c r="FD48" s="406"/>
      <c r="FE48" s="406"/>
      <c r="FF48" s="406"/>
      <c r="FG48" s="406"/>
      <c r="FH48" s="406"/>
      <c r="FI48" s="406"/>
      <c r="FJ48" s="406"/>
      <c r="FK48" s="406"/>
      <c r="FL48" s="406"/>
      <c r="FM48" s="406"/>
      <c r="FN48" s="406"/>
      <c r="FO48" s="406"/>
      <c r="FP48" s="406"/>
      <c r="FQ48" s="406"/>
      <c r="FR48" s="406"/>
      <c r="FS48" s="406"/>
      <c r="FT48" s="406"/>
      <c r="FU48" s="406"/>
      <c r="FV48" s="406"/>
      <c r="FW48" s="406"/>
      <c r="FX48" s="406"/>
      <c r="FY48" s="406"/>
      <c r="FZ48" s="406"/>
      <c r="GA48" s="406"/>
      <c r="GB48" s="406"/>
      <c r="GC48" s="406"/>
      <c r="GD48" s="406"/>
      <c r="GE48" s="406"/>
      <c r="GF48" s="406"/>
      <c r="GG48" s="406"/>
      <c r="GH48" s="406"/>
      <c r="GI48" s="406"/>
      <c r="GJ48" s="406"/>
      <c r="GK48" s="406"/>
      <c r="GL48" s="406"/>
      <c r="GM48" s="406"/>
      <c r="GN48" s="406"/>
      <c r="GO48" s="406"/>
      <c r="GP48" s="406"/>
      <c r="GQ48" s="406"/>
      <c r="GR48" s="406"/>
      <c r="GS48" s="406"/>
      <c r="GT48" s="406"/>
      <c r="GU48" s="406"/>
      <c r="GV48" s="406"/>
      <c r="GW48" s="406"/>
      <c r="GX48" s="406"/>
      <c r="GY48" s="406"/>
      <c r="GZ48" s="406"/>
      <c r="HA48" s="406"/>
      <c r="HB48" s="406"/>
      <c r="HC48" s="406"/>
      <c r="HD48" s="406"/>
      <c r="HE48" s="406"/>
      <c r="HF48" s="406"/>
      <c r="HG48" s="406"/>
      <c r="HH48" s="406"/>
      <c r="HI48" s="406"/>
      <c r="HJ48" s="406"/>
      <c r="HK48" s="406"/>
      <c r="HL48" s="406"/>
      <c r="HM48" s="406"/>
      <c r="HN48" s="406"/>
      <c r="HO48" s="406"/>
      <c r="HP48" s="406"/>
      <c r="HQ48" s="406"/>
      <c r="HR48" s="406"/>
      <c r="HS48" s="406"/>
      <c r="HT48" s="406"/>
      <c r="HU48" s="406"/>
      <c r="HV48" s="406"/>
      <c r="HW48" s="406"/>
      <c r="HX48" s="406"/>
      <c r="HY48" s="406"/>
      <c r="HZ48" s="406"/>
      <c r="IA48" s="406"/>
      <c r="IB48" s="406"/>
      <c r="IC48" s="406"/>
      <c r="ID48" s="406"/>
      <c r="IE48" s="406"/>
      <c r="IF48" s="406"/>
      <c r="IG48" s="406"/>
      <c r="IH48" s="406"/>
      <c r="II48" s="406"/>
      <c r="IJ48" s="406"/>
      <c r="IK48" s="406"/>
      <c r="IL48" s="406"/>
      <c r="IM48" s="406"/>
      <c r="IN48" s="406"/>
      <c r="IO48" s="406"/>
      <c r="IP48" s="406"/>
      <c r="IQ48" s="406"/>
      <c r="IR48" s="406"/>
      <c r="IS48" s="406"/>
      <c r="IT48" s="406"/>
      <c r="IU48" s="406"/>
      <c r="IV48" s="406"/>
      <c r="IW48" s="406"/>
      <c r="IX48" s="406"/>
      <c r="IY48" s="406"/>
      <c r="IZ48" s="406"/>
      <c r="JA48" s="406"/>
      <c r="JB48" s="406"/>
      <c r="JC48" s="406"/>
      <c r="JD48" s="406"/>
      <c r="JE48" s="406"/>
      <c r="JF48" s="406"/>
      <c r="JG48" s="406"/>
      <c r="JH48" s="406"/>
      <c r="JI48" s="406"/>
      <c r="JJ48" s="406"/>
      <c r="JK48" s="406"/>
      <c r="JL48" s="406"/>
      <c r="JM48" s="406"/>
      <c r="JN48" s="406"/>
      <c r="JO48" s="406"/>
      <c r="JP48" s="406"/>
      <c r="JQ48" s="406"/>
      <c r="JR48" s="406"/>
      <c r="JS48" s="406"/>
      <c r="JT48" s="406"/>
      <c r="JU48" s="406"/>
      <c r="JV48" s="406"/>
      <c r="JW48" s="406"/>
      <c r="JX48" s="406"/>
      <c r="JY48" s="406"/>
      <c r="JZ48" s="406"/>
      <c r="KA48" s="406"/>
      <c r="KB48" s="406"/>
      <c r="KC48" s="406"/>
      <c r="KD48" s="406"/>
      <c r="KE48" s="406"/>
      <c r="KF48" s="406"/>
      <c r="KG48" s="406"/>
      <c r="KH48" s="406"/>
      <c r="KI48" s="406"/>
      <c r="KJ48" s="406"/>
      <c r="KK48" s="406"/>
      <c r="KL48" s="406"/>
      <c r="KM48" s="406"/>
      <c r="KN48" s="406"/>
      <c r="KO48" s="406"/>
      <c r="KP48" s="406"/>
      <c r="KQ48" s="406"/>
      <c r="KR48" s="406"/>
      <c r="KS48" s="406"/>
      <c r="KT48" s="406"/>
      <c r="KU48" s="406"/>
      <c r="KV48" s="406"/>
      <c r="KW48" s="406" t="s">
        <v>246</v>
      </c>
      <c r="KX48" s="406" t="s">
        <v>246</v>
      </c>
      <c r="KY48" s="406" t="s">
        <v>336</v>
      </c>
      <c r="KZ48" s="406" t="s">
        <v>246</v>
      </c>
      <c r="LA48" s="412"/>
      <c r="LB48" s="412"/>
      <c r="LC48" s="412"/>
      <c r="LD48" s="412"/>
      <c r="LE48" s="412"/>
      <c r="LF48" s="412"/>
      <c r="LG48" s="412"/>
      <c r="LH48" s="412"/>
      <c r="LI48" s="412"/>
      <c r="LJ48" s="412"/>
      <c r="LK48" s="412"/>
      <c r="LL48" s="412"/>
      <c r="LM48" s="412"/>
      <c r="LN48" s="412"/>
      <c r="LO48" s="412"/>
      <c r="LP48" s="412"/>
      <c r="LQ48" s="412"/>
      <c r="LR48" s="412"/>
      <c r="LS48" s="412"/>
      <c r="LT48" s="412"/>
      <c r="LU48" s="412"/>
      <c r="LV48" s="412"/>
      <c r="LW48" s="412"/>
      <c r="LX48" s="412"/>
      <c r="LY48" s="412"/>
      <c r="LZ48" s="412"/>
      <c r="MA48" s="412"/>
      <c r="MB48" s="412"/>
      <c r="MC48" s="412"/>
      <c r="MD48" s="412"/>
      <c r="ME48" s="412"/>
      <c r="MF48" s="412"/>
      <c r="MG48" s="412"/>
      <c r="MH48" s="412"/>
      <c r="MI48" s="405"/>
      <c r="MJ48" s="404"/>
      <c r="MK48" s="404"/>
      <c r="ML48" s="404"/>
      <c r="MM48" s="404"/>
      <c r="MN48" s="404"/>
      <c r="MO48" s="404"/>
      <c r="MP48" s="404"/>
      <c r="MQ48" s="404"/>
      <c r="MR48" s="404"/>
      <c r="MS48" s="404"/>
      <c r="MT48" s="404"/>
      <c r="MU48" s="404"/>
      <c r="MV48" s="404"/>
      <c r="MW48" s="404"/>
      <c r="MX48" s="404"/>
      <c r="MY48" s="404"/>
      <c r="MZ48" s="404"/>
      <c r="NA48" s="404"/>
      <c r="NB48" s="404"/>
      <c r="NC48" s="404"/>
      <c r="ND48" s="404"/>
      <c r="NE48" s="404"/>
    </row>
    <row r="49" spans="1:369" ht="12.75" customHeight="1" x14ac:dyDescent="0.25">
      <c r="A49" s="45" t="s">
        <v>32</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429" t="s">
        <v>431</v>
      </c>
      <c r="BA49" s="93"/>
      <c r="BB49" s="93"/>
      <c r="BC49" s="93"/>
      <c r="BD49" s="93"/>
      <c r="BE49" s="429" t="s">
        <v>432</v>
      </c>
      <c r="BF49" s="67"/>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0">
        <v>740923669.16999996</v>
      </c>
      <c r="EV49" s="410">
        <v>740604919.16999996</v>
      </c>
      <c r="EW49" s="410">
        <v>740609744.16999996</v>
      </c>
      <c r="EX49" s="64">
        <v>740713219.16999996</v>
      </c>
      <c r="EY49" s="410">
        <v>740845344.16999996</v>
      </c>
      <c r="EZ49" s="410">
        <v>740285244.16999996</v>
      </c>
      <c r="FA49" s="410">
        <v>740377136.26999998</v>
      </c>
      <c r="FB49" s="410">
        <v>740139161.26999998</v>
      </c>
      <c r="FC49" s="410">
        <v>739745571.26999998</v>
      </c>
      <c r="FD49" s="410">
        <v>739375731.26999998</v>
      </c>
      <c r="FE49" s="410">
        <v>738597111.26999998</v>
      </c>
      <c r="FF49" s="410">
        <v>737902910.57000005</v>
      </c>
      <c r="FG49" s="410">
        <v>778958620.46000004</v>
      </c>
      <c r="FH49" s="410">
        <v>788229115.45000005</v>
      </c>
      <c r="FI49" s="410">
        <v>790031998.77999997</v>
      </c>
      <c r="FJ49" s="410">
        <v>789947073.77999997</v>
      </c>
      <c r="FK49" s="410">
        <v>789737131.27999997</v>
      </c>
      <c r="FL49" s="410">
        <v>789445921.27999997</v>
      </c>
      <c r="FM49" s="410">
        <v>801115987.94000006</v>
      </c>
      <c r="FN49" s="410">
        <v>816035433.94000006</v>
      </c>
      <c r="FO49" s="410">
        <v>838035358.95000005</v>
      </c>
      <c r="FP49" s="410">
        <v>860328336.96000004</v>
      </c>
      <c r="FQ49" s="410">
        <v>879949537.95000005</v>
      </c>
      <c r="FR49" s="410">
        <v>888813036.62</v>
      </c>
      <c r="FS49" s="410">
        <v>915420659.60000002</v>
      </c>
      <c r="FT49" s="410">
        <v>920422606.26999998</v>
      </c>
      <c r="FU49" s="410">
        <v>930116529.92999995</v>
      </c>
      <c r="FV49" s="410">
        <v>930047879.92999995</v>
      </c>
      <c r="FW49" s="410">
        <v>930050654.92999995</v>
      </c>
      <c r="FX49" s="410">
        <v>930014957.92999995</v>
      </c>
      <c r="FY49" s="410">
        <v>929893978.92999995</v>
      </c>
      <c r="FZ49" s="410">
        <v>929770503.92999995</v>
      </c>
      <c r="GA49" s="410">
        <v>929555403.92999995</v>
      </c>
      <c r="GB49" s="410">
        <v>929266527.92999995</v>
      </c>
      <c r="GC49" s="410">
        <v>928773983.42999995</v>
      </c>
      <c r="GD49" s="410">
        <v>928165608.42999995</v>
      </c>
      <c r="GE49" s="410">
        <v>942840095.44000006</v>
      </c>
      <c r="GF49" s="410">
        <v>951341370.89999998</v>
      </c>
      <c r="GG49" s="410">
        <v>957299204.23000002</v>
      </c>
      <c r="GH49" s="410">
        <v>957276282.23000002</v>
      </c>
      <c r="GI49" s="410">
        <v>954696576.59000003</v>
      </c>
      <c r="GJ49" s="410">
        <v>948961915.13</v>
      </c>
      <c r="GK49" s="410">
        <v>940140380.33000004</v>
      </c>
      <c r="GL49" s="410">
        <v>940023930.33000004</v>
      </c>
      <c r="GM49" s="410">
        <v>937286802.70000005</v>
      </c>
      <c r="GN49" s="410">
        <v>937165657.45000005</v>
      </c>
      <c r="GO49" s="410">
        <v>936930763.45000005</v>
      </c>
      <c r="GP49" s="410">
        <v>936677438.45000005</v>
      </c>
      <c r="GQ49" s="410">
        <v>943100507.62</v>
      </c>
      <c r="GR49" s="410">
        <v>942095132.62</v>
      </c>
      <c r="GS49" s="410">
        <v>947427857.62</v>
      </c>
      <c r="GT49" s="410">
        <v>947433657.62</v>
      </c>
      <c r="GU49" s="410">
        <v>947406244.62</v>
      </c>
      <c r="GV49" s="410">
        <v>935107850</v>
      </c>
      <c r="GW49" s="410">
        <v>923316111.21000004</v>
      </c>
      <c r="GX49" s="410">
        <v>918673218.20000005</v>
      </c>
      <c r="GY49" s="410">
        <v>918850818.20000005</v>
      </c>
      <c r="GZ49" s="410">
        <v>919168568.20000005</v>
      </c>
      <c r="HA49" s="410">
        <v>920909145.36000001</v>
      </c>
      <c r="HB49" s="410">
        <v>924904495.36000001</v>
      </c>
      <c r="HC49" s="410">
        <v>948530912.01999998</v>
      </c>
      <c r="HD49" s="410">
        <v>967780645.35000002</v>
      </c>
      <c r="HE49" s="410">
        <v>977975778.67999995</v>
      </c>
      <c r="HF49" s="410">
        <v>978180978.67999995</v>
      </c>
      <c r="HG49" s="410">
        <v>978281860.67999995</v>
      </c>
      <c r="HH49" s="410">
        <v>978551960.67999995</v>
      </c>
      <c r="HI49" s="410">
        <v>978710710.67999995</v>
      </c>
      <c r="HJ49" s="410">
        <v>978825012.67999995</v>
      </c>
      <c r="HK49" s="410">
        <v>998527279.35000002</v>
      </c>
      <c r="HL49" s="410">
        <v>1009874029.33</v>
      </c>
      <c r="HM49" s="410">
        <v>1018595179.3200001</v>
      </c>
      <c r="HN49" s="410">
        <v>1033878604.98</v>
      </c>
      <c r="HO49" s="410">
        <v>1077726238.3099999</v>
      </c>
      <c r="HP49" s="410">
        <v>1112169854.97</v>
      </c>
      <c r="HQ49" s="410">
        <v>1116618071.6400001</v>
      </c>
      <c r="HR49" s="410">
        <v>1116785771.6400001</v>
      </c>
      <c r="HS49" s="410">
        <v>1116856426.6400001</v>
      </c>
      <c r="HT49" s="410"/>
      <c r="HU49" s="410">
        <v>1116626585.3</v>
      </c>
      <c r="HV49" s="410">
        <v>1116027917.03</v>
      </c>
      <c r="HW49" s="410">
        <v>1115764786.73</v>
      </c>
      <c r="HX49" s="410">
        <v>1115354861.73</v>
      </c>
      <c r="HY49" s="410">
        <v>1131607195.4300001</v>
      </c>
      <c r="HZ49" s="410">
        <v>1133639745.4000001</v>
      </c>
      <c r="IA49" s="410">
        <v>1133337328.4000001</v>
      </c>
      <c r="IB49" s="410">
        <v>1140118861.74</v>
      </c>
      <c r="IC49" s="410">
        <v>1160387020.0699999</v>
      </c>
      <c r="ID49" s="410">
        <v>1148725886.49</v>
      </c>
      <c r="IE49" s="410">
        <v>1128508945.8900001</v>
      </c>
      <c r="IF49" s="410">
        <v>1120014020.6099999</v>
      </c>
      <c r="IG49" s="410">
        <v>1115671247.8699999</v>
      </c>
      <c r="IH49" s="410">
        <v>1115601025.72</v>
      </c>
      <c r="II49" s="410">
        <v>1115316327.8699999</v>
      </c>
      <c r="IJ49" s="410">
        <v>1115011277.8699999</v>
      </c>
      <c r="IK49" s="410">
        <v>1114611452.8699999</v>
      </c>
      <c r="IL49" s="410">
        <v>1114140052.8699999</v>
      </c>
      <c r="IM49" s="410">
        <v>1131579796.22</v>
      </c>
      <c r="IN49" s="410">
        <v>1168410954.55</v>
      </c>
      <c r="IO49" s="410">
        <v>1158422450.26</v>
      </c>
      <c r="IP49" s="406">
        <v>1158422450.26</v>
      </c>
      <c r="IQ49" s="410">
        <v>1133396646.45</v>
      </c>
      <c r="IR49" s="410">
        <v>1119928106.7</v>
      </c>
      <c r="IS49" s="410">
        <v>1118938537.53</v>
      </c>
      <c r="IT49" s="406"/>
      <c r="IU49" s="410">
        <v>1126457729.1300001</v>
      </c>
      <c r="IV49" s="406"/>
      <c r="IW49" s="410">
        <v>1129740328.48</v>
      </c>
      <c r="IX49" s="410">
        <v>1130504353.48</v>
      </c>
      <c r="IY49" s="410"/>
      <c r="IZ49" s="410">
        <v>1233356476.8099999</v>
      </c>
      <c r="JA49" s="410">
        <v>1233599676.8099999</v>
      </c>
      <c r="JB49" s="410">
        <v>1212413647.47</v>
      </c>
      <c r="JC49" s="410"/>
      <c r="JD49" s="410"/>
      <c r="JE49" s="410">
        <v>1183528046.78</v>
      </c>
      <c r="JF49" s="410">
        <v>1183447651.78</v>
      </c>
      <c r="JG49" s="410">
        <v>1185727301.78</v>
      </c>
      <c r="JH49" s="410">
        <v>1199481045.0999999</v>
      </c>
      <c r="JI49" s="410"/>
      <c r="JJ49" s="410"/>
      <c r="JK49" s="410"/>
      <c r="JL49" s="410">
        <v>1250749238.4100001</v>
      </c>
      <c r="JM49" s="410">
        <v>1283807392.52</v>
      </c>
      <c r="JN49" s="410">
        <v>1252659813.3599999</v>
      </c>
      <c r="JO49" s="410">
        <v>1242790421.4400001</v>
      </c>
      <c r="JP49" s="410">
        <v>1219320855.4400001</v>
      </c>
      <c r="JQ49" s="410">
        <v>1214126686.1600001</v>
      </c>
      <c r="JR49" s="410">
        <v>1225073619.1600001</v>
      </c>
      <c r="JS49" s="410"/>
      <c r="JT49" s="410">
        <v>1252443412.8299999</v>
      </c>
      <c r="JU49" s="410"/>
      <c r="JV49" s="410">
        <v>1268554162.8299999</v>
      </c>
      <c r="JW49" s="410">
        <v>1307117579.5</v>
      </c>
      <c r="JX49" s="410"/>
      <c r="JY49" s="410">
        <v>1358485053.29</v>
      </c>
      <c r="JZ49" s="410">
        <v>1320193145.6400001</v>
      </c>
      <c r="KA49" s="410">
        <v>1321172944.6700001</v>
      </c>
      <c r="KB49" s="410">
        <v>1315212302.8499999</v>
      </c>
      <c r="KC49" s="410">
        <v>1318790586.1800001</v>
      </c>
      <c r="KD49" s="410"/>
      <c r="KE49" s="410">
        <v>1344070069.52</v>
      </c>
      <c r="KF49" s="410">
        <v>1352235422.8599999</v>
      </c>
      <c r="KG49" s="410">
        <v>1356833542.8599999</v>
      </c>
      <c r="KH49" s="410">
        <v>1362074126.1900001</v>
      </c>
      <c r="KI49" s="410">
        <v>1409819292.8599999</v>
      </c>
      <c r="KJ49" s="410">
        <v>1497025061.3099999</v>
      </c>
      <c r="KK49" s="410">
        <v>1437992905.24</v>
      </c>
      <c r="KL49" s="410">
        <v>1411332505.24</v>
      </c>
      <c r="KM49" s="410">
        <v>1415360121.9100001</v>
      </c>
      <c r="KN49" s="410">
        <v>1403687121.9100001</v>
      </c>
      <c r="KO49" s="410">
        <v>1410388921.9100001</v>
      </c>
      <c r="KP49" s="410">
        <v>1415110771.9100001</v>
      </c>
      <c r="KQ49" s="410">
        <v>1438604971.9100001</v>
      </c>
      <c r="KR49" s="410">
        <v>1440933071.9100001</v>
      </c>
      <c r="KS49" s="410">
        <v>1511241071.9100001</v>
      </c>
      <c r="KT49" s="410"/>
      <c r="KU49" s="410">
        <v>1510040871.9100001</v>
      </c>
      <c r="KV49" s="410">
        <v>1556969171.9100001</v>
      </c>
      <c r="KW49" s="410">
        <v>1543856171.9100001</v>
      </c>
      <c r="KX49" s="410">
        <v>1484383171.9100001</v>
      </c>
      <c r="KY49" s="65">
        <v>1458051371.9100001</v>
      </c>
      <c r="KZ49" s="410">
        <v>1456935105.53</v>
      </c>
      <c r="LA49" s="410">
        <v>1023479191.53</v>
      </c>
      <c r="LB49" s="410">
        <v>806137394.52999997</v>
      </c>
      <c r="LC49" s="410">
        <v>681409544.52999997</v>
      </c>
      <c r="LD49" s="412"/>
      <c r="LE49" s="412"/>
      <c r="LF49" s="412"/>
      <c r="LG49" s="412"/>
      <c r="LH49" s="412"/>
      <c r="LI49" s="412"/>
      <c r="LJ49" s="412"/>
      <c r="LK49" s="412"/>
      <c r="LL49" s="412"/>
      <c r="LM49" s="412"/>
      <c r="LN49" s="412"/>
      <c r="LO49" s="412"/>
      <c r="LP49" s="412"/>
      <c r="LQ49" s="412"/>
      <c r="LR49" s="412"/>
      <c r="LS49" s="412"/>
      <c r="LT49" s="412"/>
      <c r="LU49" s="412"/>
      <c r="LV49" s="412"/>
      <c r="LW49" s="412"/>
      <c r="LX49" s="412"/>
      <c r="LY49" s="412"/>
      <c r="LZ49" s="412"/>
      <c r="MA49" s="412"/>
      <c r="MB49" s="412"/>
      <c r="MC49" s="412"/>
      <c r="MD49" s="412"/>
      <c r="ME49" s="412"/>
      <c r="MF49" s="412"/>
      <c r="MG49" s="412"/>
      <c r="MH49" s="412"/>
      <c r="MI49" s="405"/>
      <c r="MJ49" s="404"/>
      <c r="MK49" s="404"/>
      <c r="ML49" s="404"/>
      <c r="MM49" s="404"/>
      <c r="MN49" s="404"/>
      <c r="MO49" s="404"/>
      <c r="MP49" s="404"/>
      <c r="MQ49" s="404"/>
      <c r="MR49" s="404"/>
      <c r="MS49" s="404"/>
      <c r="MT49" s="404"/>
      <c r="MU49" s="404"/>
      <c r="MV49" s="404"/>
      <c r="MW49" s="404"/>
      <c r="MX49" s="404"/>
      <c r="MY49" s="404"/>
      <c r="MZ49" s="404"/>
      <c r="NA49" s="404"/>
      <c r="NB49" s="404"/>
      <c r="NC49" s="404"/>
      <c r="ND49" s="404"/>
      <c r="NE49" s="404"/>
    </row>
    <row r="50" spans="1:369" ht="12.75" customHeight="1" x14ac:dyDescent="0.25">
      <c r="A50" s="45" t="s">
        <v>33</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429" t="s">
        <v>431</v>
      </c>
      <c r="BA50" s="93"/>
      <c r="BB50" s="93"/>
      <c r="BC50" s="93"/>
      <c r="BD50" s="93"/>
      <c r="BE50" s="429" t="s">
        <v>432</v>
      </c>
      <c r="BF50" s="67"/>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0">
        <v>740710609.75</v>
      </c>
      <c r="EV50" s="410">
        <v>740823325.62</v>
      </c>
      <c r="EW50" s="410">
        <v>740559795.10000002</v>
      </c>
      <c r="EX50" s="410">
        <v>740667200.62</v>
      </c>
      <c r="EY50" s="410">
        <v>740781664.16999996</v>
      </c>
      <c r="EZ50" s="410">
        <v>740348974.82000005</v>
      </c>
      <c r="FA50" s="410">
        <v>740318794.85000002</v>
      </c>
      <c r="FB50" s="410">
        <v>740245520.95000005</v>
      </c>
      <c r="FC50" s="410">
        <v>739982231.42999995</v>
      </c>
      <c r="FD50" s="410">
        <v>739566637.60000002</v>
      </c>
      <c r="FE50" s="410">
        <v>739008504.33000004</v>
      </c>
      <c r="FF50" s="410">
        <v>738276261.30999994</v>
      </c>
      <c r="FG50" s="410">
        <v>760175509.54999995</v>
      </c>
      <c r="FH50" s="410">
        <v>782235704.58000004</v>
      </c>
      <c r="FI50" s="410">
        <v>789946854.13999999</v>
      </c>
      <c r="FJ50" s="410">
        <v>790007459.25999999</v>
      </c>
      <c r="FK50" s="410">
        <v>789845060.33000004</v>
      </c>
      <c r="FL50" s="410">
        <v>789605505.14999998</v>
      </c>
      <c r="FM50" s="410">
        <v>790918412.66999996</v>
      </c>
      <c r="FN50" s="410">
        <v>807048160.20000005</v>
      </c>
      <c r="FO50" s="410">
        <v>829407983.95000005</v>
      </c>
      <c r="FP50" s="410">
        <v>843547695.84000003</v>
      </c>
      <c r="FQ50" s="410">
        <v>867509164.16999996</v>
      </c>
      <c r="FR50" s="410">
        <v>881327562.05999994</v>
      </c>
      <c r="FS50" s="410">
        <v>902233553.88999999</v>
      </c>
      <c r="FT50" s="410">
        <v>915394390.84000003</v>
      </c>
      <c r="FU50" s="410">
        <v>927861722.57000005</v>
      </c>
      <c r="FV50" s="410">
        <v>930082240.25</v>
      </c>
      <c r="FW50" s="410">
        <v>930087269.10000002</v>
      </c>
      <c r="FX50" s="410">
        <v>930045157.53999996</v>
      </c>
      <c r="FY50" s="410">
        <v>929924659.92999995</v>
      </c>
      <c r="FZ50" s="410">
        <v>929847126.50999999</v>
      </c>
      <c r="GA50" s="410">
        <v>929702465.23000002</v>
      </c>
      <c r="GB50" s="410">
        <v>929425765.83000004</v>
      </c>
      <c r="GC50" s="410">
        <v>929048781.08000004</v>
      </c>
      <c r="GD50" s="410">
        <v>928472400.92999995</v>
      </c>
      <c r="GE50" s="410">
        <v>934776913.99000001</v>
      </c>
      <c r="GF50" s="410">
        <v>944387152.17999995</v>
      </c>
      <c r="GG50" s="410">
        <v>956648425.65999997</v>
      </c>
      <c r="GH50" s="410">
        <v>957260356.20000005</v>
      </c>
      <c r="GI50" s="410">
        <v>956421964.64999998</v>
      </c>
      <c r="GJ50" s="410">
        <v>953830903.45000005</v>
      </c>
      <c r="GK50" s="410">
        <v>942144450.46000004</v>
      </c>
      <c r="GL50" s="410">
        <v>940105696.46000004</v>
      </c>
      <c r="GM50" s="410">
        <v>938215208.86000001</v>
      </c>
      <c r="GN50" s="410">
        <v>937213534.03999996</v>
      </c>
      <c r="GO50" s="410">
        <v>937078033.58000004</v>
      </c>
      <c r="GP50" s="410">
        <v>936831533.45000005</v>
      </c>
      <c r="GQ50" s="410">
        <v>939428179.95000005</v>
      </c>
      <c r="GR50" s="410">
        <v>942700760.03999996</v>
      </c>
      <c r="GS50" s="410">
        <v>944068104.63999999</v>
      </c>
      <c r="GT50" s="410">
        <v>947409706.36000001</v>
      </c>
      <c r="GU50" s="410">
        <v>947431940.95000005</v>
      </c>
      <c r="GV50" s="410">
        <v>942845074</v>
      </c>
      <c r="GW50" s="410">
        <v>928004487.42999995</v>
      </c>
      <c r="GX50" s="410">
        <v>920048856.96000004</v>
      </c>
      <c r="GY50" s="410">
        <v>918752902.07000005</v>
      </c>
      <c r="GZ50" s="410">
        <v>919073071.52999997</v>
      </c>
      <c r="HA50" s="410">
        <v>919869569.48000002</v>
      </c>
      <c r="HB50" s="410">
        <v>921907767.02999997</v>
      </c>
      <c r="HC50" s="410">
        <v>935010980.30999994</v>
      </c>
      <c r="HD50" s="410">
        <v>952599452.88</v>
      </c>
      <c r="HE50" s="410">
        <v>976238431.65999997</v>
      </c>
      <c r="HF50" s="410">
        <v>978050154.49000001</v>
      </c>
      <c r="HG50" s="410">
        <v>978199799.27999997</v>
      </c>
      <c r="HH50" s="410">
        <v>978410096.15999997</v>
      </c>
      <c r="HI50" s="410">
        <v>978292810.33000004</v>
      </c>
      <c r="HJ50" s="410">
        <v>978806078.41999996</v>
      </c>
      <c r="HK50" s="410">
        <v>985955363.75</v>
      </c>
      <c r="HL50" s="410">
        <v>1001674204.34</v>
      </c>
      <c r="HM50" s="410">
        <v>1012702717.5</v>
      </c>
      <c r="HN50" s="410">
        <v>1022757100.49</v>
      </c>
      <c r="HO50" s="410">
        <v>1055080868.41</v>
      </c>
      <c r="HP50" s="410">
        <v>1092718620.5699999</v>
      </c>
      <c r="HQ50" s="410">
        <v>1116476023.3599999</v>
      </c>
      <c r="HR50" s="410">
        <v>1116688561.96</v>
      </c>
      <c r="HS50" s="410">
        <v>1116819889.6400001</v>
      </c>
      <c r="HT50" s="410"/>
      <c r="HU50" s="410">
        <v>1116703022.27</v>
      </c>
      <c r="HV50" s="410">
        <v>1116205393.3599999</v>
      </c>
      <c r="HW50" s="410">
        <v>1115875840.95</v>
      </c>
      <c r="HX50" s="410">
        <v>1115513417.5599999</v>
      </c>
      <c r="HY50" s="410">
        <v>1122638219.6300001</v>
      </c>
      <c r="HZ50" s="410">
        <v>1132576913.73</v>
      </c>
      <c r="IA50" s="410">
        <v>1133691017.6900001</v>
      </c>
      <c r="IB50" s="410">
        <v>1133652101.52</v>
      </c>
      <c r="IC50" s="410">
        <v>1155517812.3299999</v>
      </c>
      <c r="ID50" s="410">
        <v>1159442121.8800001</v>
      </c>
      <c r="IE50" s="410">
        <v>1137111145.72</v>
      </c>
      <c r="IF50" s="410">
        <v>1123162145.3199999</v>
      </c>
      <c r="IG50" s="410">
        <v>1118553440.7</v>
      </c>
      <c r="IH50" s="410">
        <v>1115626945.75</v>
      </c>
      <c r="II50" s="410">
        <v>1115459068.5699999</v>
      </c>
      <c r="IJ50" s="410">
        <v>1115128237.04</v>
      </c>
      <c r="IK50" s="410">
        <v>1114788419</v>
      </c>
      <c r="IL50" s="410">
        <v>1114375851.2</v>
      </c>
      <c r="IM50" s="410">
        <v>1120958795.0799999</v>
      </c>
      <c r="IN50" s="410">
        <v>1141376606.98</v>
      </c>
      <c r="IO50" s="410">
        <v>1172614915.48</v>
      </c>
      <c r="IP50" s="406">
        <v>1172614915.48</v>
      </c>
      <c r="IQ50" s="410">
        <v>1146088934.45</v>
      </c>
      <c r="IR50" s="410">
        <v>1128092948.1700001</v>
      </c>
      <c r="IS50" s="410">
        <v>1119573724.5799999</v>
      </c>
      <c r="IT50" s="406"/>
      <c r="IU50" s="410">
        <v>1120024626.29</v>
      </c>
      <c r="IV50" s="406"/>
      <c r="IW50" s="410">
        <v>1129887188.96</v>
      </c>
      <c r="IX50" s="410">
        <v>1129846245.1500001</v>
      </c>
      <c r="IY50" s="410"/>
      <c r="IZ50" s="410">
        <v>1216395384.8800001</v>
      </c>
      <c r="JA50" s="410">
        <v>1233408073.24</v>
      </c>
      <c r="JB50" s="410">
        <v>1233517177.8800001</v>
      </c>
      <c r="JC50" s="410"/>
      <c r="JD50" s="410"/>
      <c r="JE50" s="410">
        <v>1183479149.28</v>
      </c>
      <c r="JF50" s="410">
        <v>1183471581.46</v>
      </c>
      <c r="JG50" s="410">
        <v>1185457196.1300001</v>
      </c>
      <c r="JH50" s="410">
        <v>1195991374</v>
      </c>
      <c r="JI50" s="410"/>
      <c r="JJ50" s="410"/>
      <c r="JK50" s="410"/>
      <c r="JL50" s="410">
        <v>1236437581.96</v>
      </c>
      <c r="JM50" s="410">
        <v>1281404640.3399999</v>
      </c>
      <c r="JN50" s="410">
        <v>1269694074.72</v>
      </c>
      <c r="JO50" s="410">
        <v>1248935656.03</v>
      </c>
      <c r="JP50" s="410">
        <v>1230791582.71</v>
      </c>
      <c r="JQ50" s="410">
        <v>1217660063.8900001</v>
      </c>
      <c r="JR50" s="410">
        <v>1215318554.97</v>
      </c>
      <c r="JS50" s="410"/>
      <c r="JT50" s="410">
        <v>1242862826.71</v>
      </c>
      <c r="JU50" s="410"/>
      <c r="JV50" s="410">
        <v>1268066681.8900001</v>
      </c>
      <c r="JW50" s="410">
        <v>1289931082.1800001</v>
      </c>
      <c r="JX50" s="410"/>
      <c r="JY50" s="410">
        <v>1386456027.79</v>
      </c>
      <c r="JZ50" s="410">
        <v>1339453166.5799999</v>
      </c>
      <c r="KA50" s="410">
        <v>1320992862.6500001</v>
      </c>
      <c r="KB50" s="410">
        <v>1317365998.01</v>
      </c>
      <c r="KC50" s="410">
        <v>1315433511.74</v>
      </c>
      <c r="KD50" s="410"/>
      <c r="KE50" s="410">
        <v>1338387974.8900001</v>
      </c>
      <c r="KF50" s="410">
        <v>1352042252.1900001</v>
      </c>
      <c r="KG50" s="410">
        <v>1356509597.8099999</v>
      </c>
      <c r="KH50" s="410">
        <v>1362393721.1900001</v>
      </c>
      <c r="KI50" s="410">
        <v>1388418844.47</v>
      </c>
      <c r="KJ50" s="410">
        <v>1472465499.4200001</v>
      </c>
      <c r="KK50" s="410">
        <v>1454870460.5</v>
      </c>
      <c r="KL50" s="410">
        <v>1423140085.8900001</v>
      </c>
      <c r="KM50" s="410">
        <v>1415025951.9100001</v>
      </c>
      <c r="KN50" s="410">
        <v>1410772431.5899999</v>
      </c>
      <c r="KO50" s="410">
        <v>1404317575.24</v>
      </c>
      <c r="KP50" s="410">
        <v>1414673841.26</v>
      </c>
      <c r="KQ50" s="410">
        <v>1427322268.6800001</v>
      </c>
      <c r="KR50" s="410">
        <v>1438283338.5799999</v>
      </c>
      <c r="KS50" s="410">
        <v>1452641726.75</v>
      </c>
      <c r="KT50" s="410"/>
      <c r="KU50" s="410">
        <v>1494685207.3900001</v>
      </c>
      <c r="KV50" s="410">
        <v>1519995829.97</v>
      </c>
      <c r="KW50" s="410">
        <v>1567158229.05</v>
      </c>
      <c r="KX50" s="410">
        <v>1505425488.04</v>
      </c>
      <c r="KY50" s="65">
        <v>1469672291.9100001</v>
      </c>
      <c r="KZ50" s="410">
        <v>1457418767.74</v>
      </c>
      <c r="LA50" s="410">
        <v>1276352536.2</v>
      </c>
      <c r="LB50" s="410">
        <v>900004015.42999995</v>
      </c>
      <c r="LC50" s="410">
        <v>735211763.88</v>
      </c>
      <c r="LD50" s="412"/>
      <c r="LE50" s="412"/>
      <c r="LF50" s="412"/>
      <c r="LG50" s="412"/>
      <c r="LH50" s="412"/>
      <c r="LI50" s="412"/>
      <c r="LJ50" s="412"/>
      <c r="LK50" s="412"/>
      <c r="LL50" s="412"/>
      <c r="LM50" s="412"/>
      <c r="LN50" s="412"/>
      <c r="LO50" s="412"/>
      <c r="LP50" s="412"/>
      <c r="LQ50" s="412"/>
      <c r="LR50" s="412"/>
      <c r="LS50" s="412"/>
      <c r="LT50" s="412"/>
      <c r="LU50" s="412"/>
      <c r="LV50" s="412"/>
      <c r="LW50" s="412"/>
      <c r="LX50" s="412"/>
      <c r="LY50" s="412"/>
      <c r="LZ50" s="412"/>
      <c r="MA50" s="412"/>
      <c r="MB50" s="412"/>
      <c r="MC50" s="412"/>
      <c r="MD50" s="412"/>
      <c r="ME50" s="412"/>
      <c r="MF50" s="412"/>
      <c r="MG50" s="412"/>
      <c r="MH50" s="412"/>
      <c r="MI50" s="405"/>
      <c r="MJ50" s="404"/>
      <c r="MK50" s="404"/>
      <c r="ML50" s="404"/>
      <c r="MM50" s="404"/>
      <c r="MN50" s="404"/>
      <c r="MO50" s="404"/>
      <c r="MP50" s="404"/>
      <c r="MQ50" s="404"/>
      <c r="MR50" s="404"/>
      <c r="MS50" s="404"/>
      <c r="MT50" s="404"/>
      <c r="MU50" s="404"/>
      <c r="MV50" s="404"/>
      <c r="MW50" s="404"/>
      <c r="MX50" s="404"/>
      <c r="MY50" s="404"/>
      <c r="MZ50" s="404"/>
      <c r="NA50" s="404"/>
      <c r="NB50" s="404"/>
      <c r="NC50" s="404"/>
      <c r="ND50" s="404"/>
      <c r="NE50" s="404"/>
    </row>
    <row r="51" spans="1:369" ht="12.75" customHeight="1" x14ac:dyDescent="0.25">
      <c r="A51" s="45"/>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429" t="s">
        <v>431</v>
      </c>
      <c r="BA51" s="93"/>
      <c r="BB51" s="93"/>
      <c r="BC51" s="93"/>
      <c r="BD51" s="93"/>
      <c r="BE51" s="429" t="s">
        <v>432</v>
      </c>
      <c r="BF51" s="67"/>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0"/>
      <c r="EV51" s="410"/>
      <c r="EW51" s="410"/>
      <c r="EX51" s="410"/>
      <c r="EY51" s="410"/>
      <c r="EZ51" s="410"/>
      <c r="FA51" s="410"/>
      <c r="FB51" s="410"/>
      <c r="FC51" s="410"/>
      <c r="FD51" s="410"/>
      <c r="FE51" s="410"/>
      <c r="FF51" s="410"/>
      <c r="FG51" s="410"/>
      <c r="FH51" s="410"/>
      <c r="FI51" s="410"/>
      <c r="FJ51" s="410"/>
      <c r="FK51" s="410"/>
      <c r="FL51" s="410"/>
      <c r="FM51" s="410"/>
      <c r="FN51" s="410"/>
      <c r="FO51" s="410"/>
      <c r="FP51" s="410"/>
      <c r="FQ51" s="410"/>
      <c r="FR51" s="410"/>
      <c r="FS51" s="410"/>
      <c r="FT51" s="410"/>
      <c r="FU51" s="410"/>
      <c r="FV51" s="410"/>
      <c r="FW51" s="410"/>
      <c r="FX51" s="410"/>
      <c r="FY51" s="410"/>
      <c r="FZ51" s="410"/>
      <c r="GA51" s="410"/>
      <c r="GB51" s="410"/>
      <c r="GC51" s="410"/>
      <c r="GD51" s="410"/>
      <c r="GE51" s="410"/>
      <c r="GF51" s="410"/>
      <c r="GG51" s="410"/>
      <c r="GH51" s="410"/>
      <c r="GI51" s="410"/>
      <c r="GJ51" s="410"/>
      <c r="GK51" s="410"/>
      <c r="GL51" s="410"/>
      <c r="GM51" s="410"/>
      <c r="GN51" s="410"/>
      <c r="GO51" s="410"/>
      <c r="GP51" s="410"/>
      <c r="GQ51" s="410"/>
      <c r="GR51" s="410"/>
      <c r="GS51" s="410"/>
      <c r="GT51" s="410"/>
      <c r="GU51" s="410"/>
      <c r="GV51" s="410"/>
      <c r="GW51" s="410"/>
      <c r="GX51" s="410"/>
      <c r="GY51" s="410"/>
      <c r="GZ51" s="410"/>
      <c r="HA51" s="410"/>
      <c r="HB51" s="410"/>
      <c r="HC51" s="410"/>
      <c r="HD51" s="410"/>
      <c r="HE51" s="410"/>
      <c r="HF51" s="410"/>
      <c r="HG51" s="410"/>
      <c r="HH51" s="410"/>
      <c r="HI51" s="410"/>
      <c r="HJ51" s="410"/>
      <c r="HK51" s="410"/>
      <c r="HL51" s="410"/>
      <c r="HM51" s="410"/>
      <c r="HN51" s="410"/>
      <c r="HO51" s="410"/>
      <c r="HP51" s="410"/>
      <c r="HQ51" s="410"/>
      <c r="HR51" s="410"/>
      <c r="HS51" s="410"/>
      <c r="HT51" s="410"/>
      <c r="HU51" s="410"/>
      <c r="HV51" s="410"/>
      <c r="HW51" s="410"/>
      <c r="HX51" s="410"/>
      <c r="HY51" s="410"/>
      <c r="HZ51" s="410"/>
      <c r="IA51" s="410"/>
      <c r="IB51" s="410"/>
      <c r="IC51" s="410"/>
      <c r="ID51" s="410"/>
      <c r="IE51" s="410"/>
      <c r="IF51" s="410"/>
      <c r="IG51" s="410"/>
      <c r="IH51" s="410"/>
      <c r="II51" s="410"/>
      <c r="IJ51" s="410"/>
      <c r="IK51" s="410"/>
      <c r="IL51" s="410"/>
      <c r="IM51" s="410"/>
      <c r="IN51" s="410"/>
      <c r="IO51" s="410"/>
      <c r="IP51" s="406"/>
      <c r="IQ51" s="410"/>
      <c r="IR51" s="410"/>
      <c r="IS51" s="410"/>
      <c r="IT51" s="406"/>
      <c r="IU51" s="410"/>
      <c r="IV51" s="406"/>
      <c r="IW51" s="410"/>
      <c r="IX51" s="410"/>
      <c r="IY51" s="410"/>
      <c r="IZ51" s="410"/>
      <c r="JA51" s="410"/>
      <c r="JB51" s="410"/>
      <c r="JC51" s="410"/>
      <c r="JD51" s="410"/>
      <c r="JE51" s="410"/>
      <c r="JF51" s="410"/>
      <c r="JG51" s="410"/>
      <c r="JH51" s="410"/>
      <c r="JI51" s="410"/>
      <c r="JJ51" s="410"/>
      <c r="JK51" s="410"/>
      <c r="JL51" s="410"/>
      <c r="JM51" s="410"/>
      <c r="JN51" s="410"/>
      <c r="JO51" s="410"/>
      <c r="JP51" s="410"/>
      <c r="JQ51" s="410"/>
      <c r="JR51" s="410"/>
      <c r="JS51" s="410"/>
      <c r="JT51" s="410"/>
      <c r="JU51" s="410"/>
      <c r="JV51" s="410"/>
      <c r="JW51" s="410"/>
      <c r="JX51" s="410"/>
      <c r="JY51" s="410"/>
      <c r="JZ51" s="410"/>
      <c r="KA51" s="410"/>
      <c r="KB51" s="410"/>
      <c r="KC51" s="410"/>
      <c r="KD51" s="410"/>
      <c r="KE51" s="410"/>
      <c r="KF51" s="410"/>
      <c r="KG51" s="410"/>
      <c r="KH51" s="410"/>
      <c r="KI51" s="410"/>
      <c r="KJ51" s="410"/>
      <c r="KK51" s="410"/>
      <c r="KL51" s="410"/>
      <c r="KM51" s="410"/>
      <c r="KN51" s="410"/>
      <c r="KO51" s="410"/>
      <c r="KP51" s="410"/>
      <c r="KQ51" s="410"/>
      <c r="KR51" s="410"/>
      <c r="KS51" s="410"/>
      <c r="KT51" s="410"/>
      <c r="KU51" s="410"/>
      <c r="KV51" s="410"/>
      <c r="KW51" s="410"/>
      <c r="KX51" s="410"/>
      <c r="KY51" s="65"/>
      <c r="KZ51" s="410"/>
      <c r="LA51" s="412"/>
      <c r="LB51" s="412"/>
      <c r="LC51" s="412"/>
      <c r="LD51" s="412"/>
      <c r="LE51" s="412"/>
      <c r="LF51" s="412"/>
      <c r="LG51" s="412"/>
      <c r="LH51" s="412"/>
      <c r="LI51" s="412"/>
      <c r="LJ51" s="412"/>
      <c r="LK51" s="412"/>
      <c r="LL51" s="412"/>
      <c r="LM51" s="412"/>
      <c r="LN51" s="412"/>
      <c r="LO51" s="412"/>
      <c r="LP51" s="412"/>
      <c r="LQ51" s="412"/>
      <c r="LR51" s="412"/>
      <c r="LS51" s="412"/>
      <c r="LT51" s="412"/>
      <c r="LU51" s="412"/>
      <c r="LV51" s="412"/>
      <c r="LW51" s="412"/>
      <c r="LX51" s="412"/>
      <c r="LY51" s="412"/>
      <c r="LZ51" s="412"/>
      <c r="MA51" s="412"/>
      <c r="MB51" s="412"/>
      <c r="MC51" s="412"/>
      <c r="MD51" s="412"/>
      <c r="ME51" s="412"/>
      <c r="MF51" s="412"/>
      <c r="MG51" s="412"/>
      <c r="MH51" s="412"/>
      <c r="MI51" s="405"/>
      <c r="MJ51" s="404"/>
      <c r="MK51" s="404"/>
      <c r="ML51" s="404"/>
      <c r="MM51" s="404"/>
      <c r="MN51" s="404"/>
      <c r="MO51" s="404"/>
      <c r="MP51" s="404"/>
      <c r="MQ51" s="404"/>
      <c r="MR51" s="404"/>
      <c r="MS51" s="404"/>
      <c r="MT51" s="404"/>
      <c r="MU51" s="404"/>
      <c r="MV51" s="404"/>
      <c r="MW51" s="404"/>
      <c r="MX51" s="404"/>
      <c r="MY51" s="404"/>
      <c r="MZ51" s="404"/>
      <c r="NA51" s="404"/>
      <c r="NB51" s="404"/>
      <c r="NC51" s="404"/>
      <c r="ND51" s="404"/>
      <c r="NE51" s="404"/>
    </row>
    <row r="52" spans="1:369" ht="12.75" customHeight="1" x14ac:dyDescent="0.25">
      <c r="A52" s="49" t="s">
        <v>182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429" t="s">
        <v>431</v>
      </c>
      <c r="BA52" s="93"/>
      <c r="BB52" s="93"/>
      <c r="BC52" s="93"/>
      <c r="BD52" s="93"/>
      <c r="BE52" s="429" t="s">
        <v>432</v>
      </c>
      <c r="BF52" s="67"/>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c r="IR52" s="412"/>
      <c r="IS52" s="412"/>
      <c r="IT52" s="412"/>
      <c r="IU52" s="412"/>
      <c r="IV52" s="412"/>
      <c r="IW52" s="412"/>
      <c r="IX52" s="412"/>
      <c r="IY52" s="412"/>
      <c r="IZ52" s="412"/>
      <c r="JA52" s="412"/>
      <c r="JB52" s="412"/>
      <c r="JC52" s="412"/>
      <c r="JD52" s="412"/>
      <c r="JE52" s="412"/>
      <c r="JF52" s="412"/>
      <c r="JG52" s="412"/>
      <c r="JH52" s="412"/>
      <c r="JI52" s="412"/>
      <c r="JJ52" s="412"/>
      <c r="JK52" s="412"/>
      <c r="JL52" s="412"/>
      <c r="JM52" s="412"/>
      <c r="JN52" s="412"/>
      <c r="JO52" s="412"/>
      <c r="JP52" s="412"/>
      <c r="JQ52" s="412"/>
      <c r="JR52" s="412"/>
      <c r="JS52" s="412"/>
      <c r="JT52" s="412"/>
      <c r="JU52" s="412"/>
      <c r="JV52" s="412"/>
      <c r="JW52" s="412"/>
      <c r="JX52" s="412"/>
      <c r="JY52" s="412"/>
      <c r="JZ52" s="412"/>
      <c r="KA52" s="412"/>
      <c r="KB52" s="412"/>
      <c r="KC52" s="412"/>
      <c r="KD52" s="412"/>
      <c r="KE52" s="412"/>
      <c r="KF52" s="412"/>
      <c r="KG52" s="412"/>
      <c r="KH52" s="412"/>
      <c r="KI52" s="412"/>
      <c r="KJ52" s="412"/>
      <c r="KK52" s="412"/>
      <c r="KL52" s="412"/>
      <c r="KM52" s="412"/>
      <c r="KN52" s="412"/>
      <c r="KO52" s="412"/>
      <c r="KP52" s="412"/>
      <c r="KQ52" s="412"/>
      <c r="KR52" s="412"/>
      <c r="KS52" s="412"/>
      <c r="KT52" s="412"/>
      <c r="KU52" s="412"/>
      <c r="KV52" s="412"/>
      <c r="KW52" s="410" t="s">
        <v>181</v>
      </c>
      <c r="KX52" s="410" t="s">
        <v>181</v>
      </c>
      <c r="KY52" s="410" t="s">
        <v>181</v>
      </c>
      <c r="KZ52" s="410" t="s">
        <v>181</v>
      </c>
      <c r="LA52" s="410" t="s">
        <v>181</v>
      </c>
      <c r="LB52" s="410" t="s">
        <v>181</v>
      </c>
      <c r="LC52" s="410"/>
      <c r="LD52" s="410"/>
      <c r="LE52" s="410"/>
      <c r="LF52" s="410"/>
      <c r="LG52" s="410"/>
      <c r="LH52" s="410"/>
      <c r="LI52" s="410"/>
      <c r="LJ52" s="404"/>
      <c r="LK52" s="404"/>
      <c r="LL52" s="404"/>
      <c r="LM52" s="404"/>
      <c r="LN52" s="404"/>
      <c r="LO52" s="404"/>
      <c r="LP52" s="404"/>
      <c r="LQ52" s="404"/>
      <c r="LR52" s="404"/>
      <c r="LS52" s="404"/>
      <c r="LT52" s="404"/>
      <c r="LU52" s="404"/>
      <c r="LV52" s="404"/>
      <c r="LW52" s="404"/>
      <c r="LX52" s="404"/>
      <c r="LY52" s="404"/>
      <c r="LZ52" s="404"/>
      <c r="MA52" s="404"/>
      <c r="MB52" s="404"/>
      <c r="MC52" s="404"/>
      <c r="MD52" s="404"/>
      <c r="ME52" s="404"/>
      <c r="MF52" s="404"/>
      <c r="MG52" s="404"/>
      <c r="MH52" s="404"/>
      <c r="MI52" s="405"/>
      <c r="MJ52" s="404"/>
      <c r="MK52" s="404"/>
      <c r="ML52" s="404"/>
      <c r="MM52" s="404"/>
      <c r="MN52" s="404"/>
      <c r="MO52" s="404"/>
      <c r="MP52" s="404"/>
      <c r="MQ52" s="404"/>
      <c r="MR52" s="404"/>
      <c r="MS52" s="404"/>
      <c r="MT52" s="404"/>
      <c r="MU52" s="404"/>
      <c r="MV52" s="404"/>
      <c r="MW52" s="404"/>
      <c r="MX52" s="404"/>
      <c r="MY52" s="404"/>
      <c r="MZ52" s="404"/>
      <c r="NA52" s="404"/>
      <c r="NB52" s="404"/>
      <c r="NC52" s="404"/>
      <c r="ND52" s="404"/>
      <c r="NE52" s="404"/>
    </row>
    <row r="53" spans="1:369" ht="12.75" customHeight="1" x14ac:dyDescent="0.25">
      <c r="A53" s="435" t="s">
        <v>254</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429" t="s">
        <v>431</v>
      </c>
      <c r="BA53" s="93"/>
      <c r="BB53" s="93"/>
      <c r="BC53" s="93"/>
      <c r="BD53" s="93"/>
      <c r="BE53" s="429" t="s">
        <v>432</v>
      </c>
      <c r="BF53" s="67"/>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c r="IR53" s="412"/>
      <c r="IS53" s="412"/>
      <c r="IT53" s="412"/>
      <c r="IU53" s="412"/>
      <c r="IV53" s="412"/>
      <c r="IW53" s="412"/>
      <c r="IX53" s="412"/>
      <c r="IY53" s="412"/>
      <c r="IZ53" s="412"/>
      <c r="JA53" s="412"/>
      <c r="JB53" s="412"/>
      <c r="JC53" s="412"/>
      <c r="JD53" s="412"/>
      <c r="JE53" s="412"/>
      <c r="JF53" s="412"/>
      <c r="JG53" s="412"/>
      <c r="JH53" s="412"/>
      <c r="JI53" s="412"/>
      <c r="JJ53" s="412"/>
      <c r="JK53" s="412"/>
      <c r="JL53" s="412"/>
      <c r="JM53" s="412"/>
      <c r="JN53" s="412"/>
      <c r="JO53" s="412"/>
      <c r="JP53" s="412"/>
      <c r="JQ53" s="412"/>
      <c r="JR53" s="412"/>
      <c r="JS53" s="412"/>
      <c r="JT53" s="412"/>
      <c r="JU53" s="412"/>
      <c r="JV53" s="412"/>
      <c r="JW53" s="412"/>
      <c r="JX53" s="412"/>
      <c r="JY53" s="412"/>
      <c r="JZ53" s="412"/>
      <c r="KA53" s="412"/>
      <c r="KB53" s="412"/>
      <c r="KC53" s="412"/>
      <c r="KD53" s="412"/>
      <c r="KE53" s="412"/>
      <c r="KF53" s="412"/>
      <c r="KG53" s="412"/>
      <c r="KH53" s="412"/>
      <c r="KI53" s="412"/>
      <c r="KJ53" s="412"/>
      <c r="KK53" s="412"/>
      <c r="KL53" s="412"/>
      <c r="KM53" s="412"/>
      <c r="KN53" s="412"/>
      <c r="KO53" s="412"/>
      <c r="KP53" s="412"/>
      <c r="KQ53" s="412"/>
      <c r="KR53" s="412"/>
      <c r="KS53" s="412"/>
      <c r="KT53" s="412"/>
      <c r="KU53" s="412"/>
      <c r="KV53" s="412"/>
      <c r="KW53" s="73">
        <v>1543856171.9100001</v>
      </c>
      <c r="KX53" s="73">
        <v>1484383171.9100001</v>
      </c>
      <c r="KY53" s="73">
        <v>1458051371.9100001</v>
      </c>
      <c r="KZ53" s="414">
        <v>1456935105.3299999</v>
      </c>
      <c r="LA53" s="414">
        <v>1023479191.53</v>
      </c>
      <c r="LB53" s="414">
        <v>806137394.52999997</v>
      </c>
      <c r="LC53" s="414">
        <v>681409544.52999997</v>
      </c>
      <c r="LD53" s="414">
        <v>595616585.98000002</v>
      </c>
      <c r="LE53" s="414">
        <v>542420779.98000002</v>
      </c>
      <c r="LF53" s="414">
        <v>410032287.48000002</v>
      </c>
      <c r="LG53" s="414">
        <v>148889628.47999999</v>
      </c>
      <c r="LH53" s="414">
        <v>113608189.48</v>
      </c>
      <c r="LI53" s="414">
        <v>95012381.480000004</v>
      </c>
      <c r="LJ53" s="414">
        <v>70418714.019999996</v>
      </c>
      <c r="LK53" s="414">
        <v>64415840.149999999</v>
      </c>
      <c r="LL53" s="414">
        <v>59117290.149999999</v>
      </c>
      <c r="LM53" s="414">
        <v>54971672.149999999</v>
      </c>
      <c r="LN53" s="414">
        <v>51530774.149999999</v>
      </c>
      <c r="LO53" s="414">
        <v>48482943.149999999</v>
      </c>
      <c r="LP53" s="414">
        <v>45745623.149999999</v>
      </c>
      <c r="LQ53" s="414">
        <v>43354428.149999999</v>
      </c>
      <c r="LR53" s="414">
        <v>40452349.649999999</v>
      </c>
      <c r="LS53" s="414">
        <v>37319027.649999999</v>
      </c>
      <c r="LT53" s="414">
        <v>34710184.649999999</v>
      </c>
      <c r="LU53" s="414">
        <v>34172801.149999999</v>
      </c>
      <c r="LV53" s="414">
        <v>33676152.850000001</v>
      </c>
      <c r="LW53" s="414">
        <v>33330082.449999999</v>
      </c>
      <c r="LX53" s="414">
        <v>33066664.149999999</v>
      </c>
      <c r="LY53" s="414">
        <v>32617059.899999999</v>
      </c>
      <c r="LZ53" s="414">
        <v>32151941.899999999</v>
      </c>
      <c r="MA53" s="414">
        <v>31939555.399999999</v>
      </c>
      <c r="MB53" s="414"/>
      <c r="MC53" s="414"/>
      <c r="MD53" s="414">
        <v>31520881.34</v>
      </c>
      <c r="ME53" s="414">
        <v>31327175.84</v>
      </c>
      <c r="MF53" s="414">
        <v>31219375.09</v>
      </c>
      <c r="MG53" s="414">
        <v>31107064.59</v>
      </c>
      <c r="MH53" s="414"/>
      <c r="MI53" s="405"/>
      <c r="MJ53" s="404"/>
      <c r="MK53" s="404"/>
      <c r="ML53" s="404"/>
      <c r="MM53" s="404"/>
      <c r="MN53" s="404"/>
      <c r="MO53" s="404"/>
      <c r="MP53" s="404"/>
      <c r="MQ53" s="404"/>
      <c r="MR53" s="404"/>
      <c r="MS53" s="404"/>
      <c r="MT53" s="404"/>
      <c r="MU53" s="404"/>
      <c r="MV53" s="404"/>
      <c r="MW53" s="404"/>
      <c r="MX53" s="404"/>
      <c r="MY53" s="404"/>
      <c r="MZ53" s="404"/>
      <c r="NA53" s="404"/>
      <c r="NB53" s="404"/>
      <c r="NC53" s="404"/>
      <c r="ND53" s="404"/>
      <c r="NE53" s="404"/>
    </row>
    <row r="54" spans="1:369" ht="12.75" customHeight="1" x14ac:dyDescent="0.25">
      <c r="A54" s="435" t="s">
        <v>255</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429" t="s">
        <v>431</v>
      </c>
      <c r="BA54" s="93"/>
      <c r="BB54" s="93"/>
      <c r="BC54" s="93"/>
      <c r="BD54" s="93"/>
      <c r="BE54" s="429" t="s">
        <v>432</v>
      </c>
      <c r="BF54" s="67"/>
      <c r="BG54" s="412"/>
      <c r="BH54" s="412"/>
      <c r="BI54" s="412"/>
      <c r="BJ54" s="412"/>
      <c r="BK54" s="412"/>
      <c r="BL54" s="412"/>
      <c r="BM54" s="412"/>
      <c r="BN54" s="412"/>
      <c r="BO54" s="412"/>
      <c r="BP54" s="412"/>
      <c r="BQ54" s="412"/>
      <c r="BR54" s="412"/>
      <c r="BS54" s="412"/>
      <c r="BT54" s="412"/>
      <c r="BU54" s="412"/>
      <c r="BV54" s="412"/>
      <c r="BW54" s="412"/>
      <c r="BX54" s="412"/>
      <c r="BY54" s="412"/>
      <c r="BZ54" s="412"/>
      <c r="CA54" s="412"/>
      <c r="CB54" s="412"/>
      <c r="CC54" s="412"/>
      <c r="CD54" s="412"/>
      <c r="CE54" s="412"/>
      <c r="CF54" s="412"/>
      <c r="CG54" s="412"/>
      <c r="CH54" s="412"/>
      <c r="CI54" s="412"/>
      <c r="CJ54" s="412"/>
      <c r="CK54" s="412"/>
      <c r="CL54" s="412"/>
      <c r="CM54" s="412"/>
      <c r="CN54" s="412"/>
      <c r="CO54" s="412"/>
      <c r="CP54" s="412"/>
      <c r="CQ54" s="412"/>
      <c r="CR54" s="412"/>
      <c r="CS54" s="412"/>
      <c r="CT54" s="412"/>
      <c r="CU54" s="412"/>
      <c r="CV54" s="412"/>
      <c r="CW54" s="412"/>
      <c r="CX54" s="412"/>
      <c r="CY54" s="412"/>
      <c r="CZ54" s="412"/>
      <c r="DA54" s="412"/>
      <c r="DB54" s="412"/>
      <c r="DC54" s="412"/>
      <c r="DD54" s="412"/>
      <c r="DE54" s="412"/>
      <c r="DF54" s="412"/>
      <c r="DG54" s="412"/>
      <c r="DH54" s="412"/>
      <c r="DI54" s="412"/>
      <c r="DJ54" s="412"/>
      <c r="DK54" s="412"/>
      <c r="DL54" s="412"/>
      <c r="DM54" s="412"/>
      <c r="DN54" s="412"/>
      <c r="DO54" s="412"/>
      <c r="DP54" s="412"/>
      <c r="DQ54" s="412"/>
      <c r="DR54" s="412"/>
      <c r="DS54" s="412"/>
      <c r="DT54" s="412"/>
      <c r="DU54" s="412"/>
      <c r="DV54" s="412"/>
      <c r="DW54" s="412"/>
      <c r="DX54" s="412"/>
      <c r="DY54" s="412"/>
      <c r="DZ54" s="412"/>
      <c r="EA54" s="412"/>
      <c r="EB54" s="412"/>
      <c r="EC54" s="412"/>
      <c r="ED54" s="412"/>
      <c r="EE54" s="412"/>
      <c r="EF54" s="412"/>
      <c r="EG54" s="412"/>
      <c r="EH54" s="412"/>
      <c r="EI54" s="412"/>
      <c r="EJ54" s="412"/>
      <c r="EK54" s="412"/>
      <c r="EL54" s="412"/>
      <c r="EM54" s="412"/>
      <c r="EN54" s="412"/>
      <c r="EO54" s="412"/>
      <c r="EP54" s="412"/>
      <c r="EQ54" s="412"/>
      <c r="ER54" s="412"/>
      <c r="ES54" s="412"/>
      <c r="ET54" s="412"/>
      <c r="EU54" s="412"/>
      <c r="EV54" s="412"/>
      <c r="EW54" s="412"/>
      <c r="EX54" s="412"/>
      <c r="EY54" s="412"/>
      <c r="EZ54" s="412"/>
      <c r="FA54" s="412"/>
      <c r="FB54" s="412"/>
      <c r="FC54" s="412"/>
      <c r="FD54" s="412"/>
      <c r="FE54" s="412"/>
      <c r="FF54" s="412"/>
      <c r="FG54" s="412"/>
      <c r="FH54" s="412"/>
      <c r="FI54" s="412"/>
      <c r="FJ54" s="412"/>
      <c r="FK54" s="412"/>
      <c r="FL54" s="412"/>
      <c r="FM54" s="412"/>
      <c r="FN54" s="412"/>
      <c r="FO54" s="412"/>
      <c r="FP54" s="412"/>
      <c r="FQ54" s="412"/>
      <c r="FR54" s="412"/>
      <c r="FS54" s="412"/>
      <c r="FT54" s="412"/>
      <c r="FU54" s="412"/>
      <c r="FV54" s="412"/>
      <c r="FW54" s="412"/>
      <c r="FX54" s="412"/>
      <c r="FY54" s="412"/>
      <c r="FZ54" s="412"/>
      <c r="GA54" s="412"/>
      <c r="GB54" s="412"/>
      <c r="GC54" s="412"/>
      <c r="GD54" s="412"/>
      <c r="GE54" s="412"/>
      <c r="GF54" s="412"/>
      <c r="GG54" s="412"/>
      <c r="GH54" s="412"/>
      <c r="GI54" s="412"/>
      <c r="GJ54" s="412"/>
      <c r="GK54" s="412"/>
      <c r="GL54" s="412"/>
      <c r="GM54" s="412"/>
      <c r="GN54" s="412"/>
      <c r="GO54" s="412"/>
      <c r="GP54" s="412"/>
      <c r="GQ54" s="412"/>
      <c r="GR54" s="412"/>
      <c r="GS54" s="412"/>
      <c r="GT54" s="412"/>
      <c r="GU54" s="412"/>
      <c r="GV54" s="412"/>
      <c r="GW54" s="412"/>
      <c r="GX54" s="412"/>
      <c r="GY54" s="412"/>
      <c r="GZ54" s="412"/>
      <c r="HA54" s="412"/>
      <c r="HB54" s="412"/>
      <c r="HC54" s="412"/>
      <c r="HD54" s="412"/>
      <c r="HE54" s="412"/>
      <c r="HF54" s="412"/>
      <c r="HG54" s="412"/>
      <c r="HH54" s="412"/>
      <c r="HI54" s="412"/>
      <c r="HJ54" s="412"/>
      <c r="HK54" s="412"/>
      <c r="HL54" s="412"/>
      <c r="HM54" s="412"/>
      <c r="HN54" s="412"/>
      <c r="HO54" s="412"/>
      <c r="HP54" s="412"/>
      <c r="HQ54" s="412"/>
      <c r="HR54" s="412"/>
      <c r="HS54" s="412"/>
      <c r="HT54" s="412"/>
      <c r="HU54" s="412"/>
      <c r="HV54" s="412"/>
      <c r="HW54" s="412"/>
      <c r="HX54" s="412"/>
      <c r="HY54" s="412"/>
      <c r="HZ54" s="412"/>
      <c r="IA54" s="412"/>
      <c r="IB54" s="412"/>
      <c r="IC54" s="412"/>
      <c r="ID54" s="412"/>
      <c r="IE54" s="412"/>
      <c r="IF54" s="412"/>
      <c r="IG54" s="412"/>
      <c r="IH54" s="412"/>
      <c r="II54" s="412"/>
      <c r="IJ54" s="412"/>
      <c r="IK54" s="412"/>
      <c r="IL54" s="412"/>
      <c r="IM54" s="412"/>
      <c r="IN54" s="412"/>
      <c r="IO54" s="412"/>
      <c r="IP54" s="412"/>
      <c r="IQ54" s="412"/>
      <c r="IR54" s="412"/>
      <c r="IS54" s="412"/>
      <c r="IT54" s="412"/>
      <c r="IU54" s="412"/>
      <c r="IV54" s="412"/>
      <c r="IW54" s="412"/>
      <c r="IX54" s="412"/>
      <c r="IY54" s="412"/>
      <c r="IZ54" s="412"/>
      <c r="JA54" s="412"/>
      <c r="JB54" s="412"/>
      <c r="JC54" s="412"/>
      <c r="JD54" s="412"/>
      <c r="JE54" s="412"/>
      <c r="JF54" s="412"/>
      <c r="JG54" s="412"/>
      <c r="JH54" s="412"/>
      <c r="JI54" s="412"/>
      <c r="JJ54" s="412"/>
      <c r="JK54" s="412"/>
      <c r="JL54" s="412"/>
      <c r="JM54" s="412"/>
      <c r="JN54" s="412"/>
      <c r="JO54" s="412"/>
      <c r="JP54" s="412"/>
      <c r="JQ54" s="412"/>
      <c r="JR54" s="412"/>
      <c r="JS54" s="412"/>
      <c r="JT54" s="412"/>
      <c r="JU54" s="412"/>
      <c r="JV54" s="412"/>
      <c r="JW54" s="412"/>
      <c r="JX54" s="412"/>
      <c r="JY54" s="412"/>
      <c r="JZ54" s="412"/>
      <c r="KA54" s="412"/>
      <c r="KB54" s="412"/>
      <c r="KC54" s="412"/>
      <c r="KD54" s="412"/>
      <c r="KE54" s="412"/>
      <c r="KF54" s="412"/>
      <c r="KG54" s="412"/>
      <c r="KH54" s="412"/>
      <c r="KI54" s="412"/>
      <c r="KJ54" s="412"/>
      <c r="KK54" s="412"/>
      <c r="KL54" s="412"/>
      <c r="KM54" s="412"/>
      <c r="KN54" s="412"/>
      <c r="KO54" s="412"/>
      <c r="KP54" s="412"/>
      <c r="KQ54" s="412"/>
      <c r="KR54" s="412"/>
      <c r="KS54" s="412"/>
      <c r="KT54" s="412"/>
      <c r="KU54" s="412"/>
      <c r="KV54" s="412"/>
      <c r="KW54" s="73">
        <v>90607955.730000004</v>
      </c>
      <c r="KX54" s="73">
        <v>90089355.730000004</v>
      </c>
      <c r="KY54" s="73">
        <v>89421155.730000004</v>
      </c>
      <c r="KZ54" s="414">
        <v>88384955.730000004</v>
      </c>
      <c r="LA54" s="414">
        <v>85461955.730000004</v>
      </c>
      <c r="LB54" s="414">
        <v>83134555.730000004</v>
      </c>
      <c r="LC54" s="414">
        <v>81064205.730000004</v>
      </c>
      <c r="LD54" s="414">
        <v>79513980.730000004</v>
      </c>
      <c r="LE54" s="414">
        <v>78569780.719999999</v>
      </c>
      <c r="LF54" s="414">
        <v>78376890.730000004</v>
      </c>
      <c r="LG54" s="414">
        <v>58116842.729999997</v>
      </c>
      <c r="LH54" s="414">
        <v>51769636.729999997</v>
      </c>
      <c r="LI54" s="414">
        <v>47097522.729999997</v>
      </c>
      <c r="LJ54" s="414">
        <v>42134957.630000003</v>
      </c>
      <c r="LK54" s="414">
        <v>40424302.729999997</v>
      </c>
      <c r="LL54" s="414">
        <v>38686329.210000001</v>
      </c>
      <c r="LM54" s="414">
        <v>37426814.369999997</v>
      </c>
      <c r="LN54" s="414">
        <v>36711048.369999997</v>
      </c>
      <c r="LO54" s="414">
        <v>35930594.369999997</v>
      </c>
      <c r="LP54" s="414">
        <v>35197603.479999997</v>
      </c>
      <c r="LQ54" s="414">
        <v>34469881.479999997</v>
      </c>
      <c r="LR54" s="414">
        <v>33462405.030000001</v>
      </c>
      <c r="LS54" s="414">
        <v>31902821.079999998</v>
      </c>
      <c r="LT54" s="414">
        <v>28998040.170000002</v>
      </c>
      <c r="LU54" s="414">
        <v>28360402.989999998</v>
      </c>
      <c r="LV54" s="414">
        <v>27562183.420000002</v>
      </c>
      <c r="LW54" s="414">
        <v>27159356.539999999</v>
      </c>
      <c r="LX54" s="414">
        <v>26989810.34</v>
      </c>
      <c r="LY54" s="414">
        <v>26632190.539999999</v>
      </c>
      <c r="LZ54" s="414">
        <v>26236161.34</v>
      </c>
      <c r="MA54" s="414">
        <v>26171510.190000001</v>
      </c>
      <c r="MB54" s="414"/>
      <c r="MC54" s="414"/>
      <c r="MD54" s="414">
        <v>26045760.649999999</v>
      </c>
      <c r="ME54" s="414">
        <v>25964846.850000001</v>
      </c>
      <c r="MF54" s="414">
        <v>25394187.41</v>
      </c>
      <c r="MG54" s="414">
        <v>25916497.91</v>
      </c>
      <c r="MH54" s="414"/>
      <c r="MI54" s="405"/>
      <c r="MJ54" s="404"/>
      <c r="MK54" s="404"/>
      <c r="ML54" s="404"/>
      <c r="MM54" s="404"/>
      <c r="MN54" s="404"/>
      <c r="MO54" s="404"/>
      <c r="MP54" s="404"/>
      <c r="MQ54" s="404"/>
      <c r="MR54" s="404"/>
      <c r="MS54" s="404"/>
      <c r="MT54" s="404"/>
      <c r="MU54" s="404"/>
      <c r="MV54" s="404"/>
      <c r="MW54" s="404"/>
      <c r="MX54" s="404"/>
      <c r="MY54" s="404"/>
      <c r="MZ54" s="404"/>
      <c r="NA54" s="404"/>
      <c r="NB54" s="404"/>
      <c r="NC54" s="404"/>
      <c r="ND54" s="404"/>
      <c r="NE54" s="404"/>
    </row>
    <row r="55" spans="1:369" ht="12.75" customHeight="1" x14ac:dyDescent="0.25">
      <c r="A55" s="435" t="s">
        <v>256</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429" t="s">
        <v>431</v>
      </c>
      <c r="BA55" s="93"/>
      <c r="BB55" s="93"/>
      <c r="BC55" s="93"/>
      <c r="BD55" s="93"/>
      <c r="BE55" s="429" t="s">
        <v>432</v>
      </c>
      <c r="BF55" s="67"/>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c r="CC55" s="412"/>
      <c r="CD55" s="412"/>
      <c r="CE55" s="412"/>
      <c r="CF55" s="412"/>
      <c r="CG55" s="412"/>
      <c r="CH55" s="412"/>
      <c r="CI55" s="412"/>
      <c r="CJ55" s="412"/>
      <c r="CK55" s="412"/>
      <c r="CL55" s="412"/>
      <c r="CM55" s="412"/>
      <c r="CN55" s="412"/>
      <c r="CO55" s="412"/>
      <c r="CP55" s="412"/>
      <c r="CQ55" s="412"/>
      <c r="CR55" s="412"/>
      <c r="CS55" s="412"/>
      <c r="CT55" s="412"/>
      <c r="CU55" s="412"/>
      <c r="CV55" s="412"/>
      <c r="CW55" s="412"/>
      <c r="CX55" s="412"/>
      <c r="CY55" s="412"/>
      <c r="CZ55" s="412"/>
      <c r="DA55" s="412"/>
      <c r="DB55" s="412"/>
      <c r="DC55" s="412"/>
      <c r="DD55" s="412"/>
      <c r="DE55" s="412"/>
      <c r="DF55" s="412"/>
      <c r="DG55" s="412"/>
      <c r="DH55" s="412"/>
      <c r="DI55" s="412"/>
      <c r="DJ55" s="412"/>
      <c r="DK55" s="412"/>
      <c r="DL55" s="412"/>
      <c r="DM55" s="412"/>
      <c r="DN55" s="412"/>
      <c r="DO55" s="412"/>
      <c r="DP55" s="412"/>
      <c r="DQ55" s="412"/>
      <c r="DR55" s="412"/>
      <c r="DS55" s="412"/>
      <c r="DT55" s="412"/>
      <c r="DU55" s="412"/>
      <c r="DV55" s="412"/>
      <c r="DW55" s="412"/>
      <c r="DX55" s="412"/>
      <c r="DY55" s="412"/>
      <c r="DZ55" s="412"/>
      <c r="EA55" s="412"/>
      <c r="EB55" s="412"/>
      <c r="EC55" s="412"/>
      <c r="ED55" s="412"/>
      <c r="EE55" s="412"/>
      <c r="EF55" s="412"/>
      <c r="EG55" s="412"/>
      <c r="EH55" s="412"/>
      <c r="EI55" s="412"/>
      <c r="EJ55" s="412"/>
      <c r="EK55" s="412"/>
      <c r="EL55" s="412"/>
      <c r="EM55" s="412"/>
      <c r="EN55" s="412"/>
      <c r="EO55" s="412"/>
      <c r="EP55" s="412"/>
      <c r="EQ55" s="412"/>
      <c r="ER55" s="412"/>
      <c r="ES55" s="412"/>
      <c r="ET55" s="412"/>
      <c r="EU55" s="412"/>
      <c r="EV55" s="412"/>
      <c r="EW55" s="412"/>
      <c r="EX55" s="412"/>
      <c r="EY55" s="412"/>
      <c r="EZ55" s="412"/>
      <c r="FA55" s="412"/>
      <c r="FB55" s="412"/>
      <c r="FC55" s="412"/>
      <c r="FD55" s="412"/>
      <c r="FE55" s="412"/>
      <c r="FF55" s="412"/>
      <c r="FG55" s="412"/>
      <c r="FH55" s="412"/>
      <c r="FI55" s="412"/>
      <c r="FJ55" s="412"/>
      <c r="FK55" s="412"/>
      <c r="FL55" s="412"/>
      <c r="FM55" s="412"/>
      <c r="FN55" s="412"/>
      <c r="FO55" s="412"/>
      <c r="FP55" s="412"/>
      <c r="FQ55" s="412"/>
      <c r="FR55" s="412"/>
      <c r="FS55" s="412"/>
      <c r="FT55" s="412"/>
      <c r="FU55" s="412"/>
      <c r="FV55" s="412"/>
      <c r="FW55" s="412"/>
      <c r="FX55" s="412"/>
      <c r="FY55" s="412"/>
      <c r="FZ55" s="412"/>
      <c r="GA55" s="412"/>
      <c r="GB55" s="412"/>
      <c r="GC55" s="412"/>
      <c r="GD55" s="412"/>
      <c r="GE55" s="412"/>
      <c r="GF55" s="412"/>
      <c r="GG55" s="412"/>
      <c r="GH55" s="412"/>
      <c r="GI55" s="412"/>
      <c r="GJ55" s="412"/>
      <c r="GK55" s="412"/>
      <c r="GL55" s="412"/>
      <c r="GM55" s="412"/>
      <c r="GN55" s="412"/>
      <c r="GO55" s="412"/>
      <c r="GP55" s="412"/>
      <c r="GQ55" s="412"/>
      <c r="GR55" s="412"/>
      <c r="GS55" s="412"/>
      <c r="GT55" s="412"/>
      <c r="GU55" s="412"/>
      <c r="GV55" s="412"/>
      <c r="GW55" s="412"/>
      <c r="GX55" s="412"/>
      <c r="GY55" s="412"/>
      <c r="GZ55" s="412"/>
      <c r="HA55" s="412"/>
      <c r="HB55" s="412"/>
      <c r="HC55" s="412"/>
      <c r="HD55" s="412"/>
      <c r="HE55" s="412"/>
      <c r="HF55" s="412"/>
      <c r="HG55" s="412"/>
      <c r="HH55" s="412"/>
      <c r="HI55" s="412"/>
      <c r="HJ55" s="412"/>
      <c r="HK55" s="412"/>
      <c r="HL55" s="412"/>
      <c r="HM55" s="412"/>
      <c r="HN55" s="412"/>
      <c r="HO55" s="412"/>
      <c r="HP55" s="412"/>
      <c r="HQ55" s="412"/>
      <c r="HR55" s="412"/>
      <c r="HS55" s="412"/>
      <c r="HT55" s="412"/>
      <c r="HU55" s="412"/>
      <c r="HV55" s="412"/>
      <c r="HW55" s="412"/>
      <c r="HX55" s="412"/>
      <c r="HY55" s="412"/>
      <c r="HZ55" s="412"/>
      <c r="IA55" s="412"/>
      <c r="IB55" s="412"/>
      <c r="IC55" s="412"/>
      <c r="ID55" s="412"/>
      <c r="IE55" s="412"/>
      <c r="IF55" s="412"/>
      <c r="IG55" s="412"/>
      <c r="IH55" s="412"/>
      <c r="II55" s="412"/>
      <c r="IJ55" s="412"/>
      <c r="IK55" s="412"/>
      <c r="IL55" s="412"/>
      <c r="IM55" s="412"/>
      <c r="IN55" s="412"/>
      <c r="IO55" s="412"/>
      <c r="IP55" s="412"/>
      <c r="IQ55" s="412"/>
      <c r="IR55" s="412"/>
      <c r="IS55" s="412"/>
      <c r="IT55" s="412"/>
      <c r="IU55" s="412"/>
      <c r="IV55" s="412"/>
      <c r="IW55" s="412"/>
      <c r="IX55" s="412"/>
      <c r="IY55" s="412"/>
      <c r="IZ55" s="412"/>
      <c r="JA55" s="412"/>
      <c r="JB55" s="412"/>
      <c r="JC55" s="412"/>
      <c r="JD55" s="412"/>
      <c r="JE55" s="412"/>
      <c r="JF55" s="412"/>
      <c r="JG55" s="412"/>
      <c r="JH55" s="412"/>
      <c r="JI55" s="412"/>
      <c r="JJ55" s="412"/>
      <c r="JK55" s="412"/>
      <c r="JL55" s="412"/>
      <c r="JM55" s="412"/>
      <c r="JN55" s="412"/>
      <c r="JO55" s="412"/>
      <c r="JP55" s="412"/>
      <c r="JQ55" s="412"/>
      <c r="JR55" s="412"/>
      <c r="JS55" s="412"/>
      <c r="JT55" s="412"/>
      <c r="JU55" s="412"/>
      <c r="JV55" s="412"/>
      <c r="JW55" s="412"/>
      <c r="JX55" s="412"/>
      <c r="JY55" s="412"/>
      <c r="JZ55" s="412"/>
      <c r="KA55" s="412"/>
      <c r="KB55" s="412"/>
      <c r="KC55" s="412"/>
      <c r="KD55" s="412"/>
      <c r="KE55" s="412"/>
      <c r="KF55" s="412"/>
      <c r="KG55" s="412"/>
      <c r="KH55" s="412"/>
      <c r="KI55" s="412"/>
      <c r="KJ55" s="412"/>
      <c r="KK55" s="412"/>
      <c r="KL55" s="412"/>
      <c r="KM55" s="412"/>
      <c r="KN55" s="412"/>
      <c r="KO55" s="412"/>
      <c r="KP55" s="412"/>
      <c r="KQ55" s="412"/>
      <c r="KR55" s="412"/>
      <c r="KS55" s="412"/>
      <c r="KT55" s="412"/>
      <c r="KU55" s="412"/>
      <c r="KV55" s="412"/>
      <c r="KW55" s="73">
        <v>1567158229.05</v>
      </c>
      <c r="KX55" s="73">
        <v>1505425488.04</v>
      </c>
      <c r="KY55" s="73">
        <v>1469672291.9100001</v>
      </c>
      <c r="KZ55" s="414">
        <v>1457418767.74</v>
      </c>
      <c r="LA55" s="414">
        <v>1276352536.2</v>
      </c>
      <c r="LB55" s="414">
        <v>900004015.42999995</v>
      </c>
      <c r="LC55" s="414">
        <v>735211763.88</v>
      </c>
      <c r="LD55" s="414">
        <v>633836118.62</v>
      </c>
      <c r="LE55" s="414">
        <v>566469516.24000001</v>
      </c>
      <c r="LF55" s="414">
        <v>515164059.44999999</v>
      </c>
      <c r="LG55" s="414">
        <v>236728397.93000001</v>
      </c>
      <c r="LH55" s="414">
        <v>128194094.95999999</v>
      </c>
      <c r="LI55" s="414">
        <v>104726113.55</v>
      </c>
      <c r="LJ55" s="414">
        <v>82319408.049999997</v>
      </c>
      <c r="LK55" s="414">
        <v>67168618.849999994</v>
      </c>
      <c r="LL55" s="414">
        <v>61844496.380000003</v>
      </c>
      <c r="LM55" s="414">
        <v>57156750.18</v>
      </c>
      <c r="LN55" s="414">
        <v>53274174.57</v>
      </c>
      <c r="LO55" s="414">
        <v>49607333.829999998</v>
      </c>
      <c r="LP55" s="414">
        <v>46802090.079999998</v>
      </c>
      <c r="LQ55" s="414">
        <v>44416278.210000001</v>
      </c>
      <c r="LR55" s="414">
        <v>42015240.32</v>
      </c>
      <c r="LS55" s="414">
        <v>38901560.170000002</v>
      </c>
      <c r="LT55" s="414">
        <v>35883716.039999999</v>
      </c>
      <c r="LU55" s="414">
        <v>34553574.380000003</v>
      </c>
      <c r="LV55" s="414">
        <v>33905442.460000001</v>
      </c>
      <c r="LW55" s="414">
        <v>33480093.920000002</v>
      </c>
      <c r="LX55" s="414">
        <v>33210396.91</v>
      </c>
      <c r="LY55" s="414">
        <v>32855005.5</v>
      </c>
      <c r="LZ55" s="414">
        <v>32344552.32</v>
      </c>
      <c r="MA55" s="414">
        <v>32042428.82</v>
      </c>
      <c r="MB55" s="414"/>
      <c r="MC55" s="414"/>
      <c r="MD55" s="414">
        <v>31594278.41</v>
      </c>
      <c r="ME55" s="414">
        <v>31443658.870000001</v>
      </c>
      <c r="MF55" s="414">
        <v>31285665.670000002</v>
      </c>
      <c r="MG55" s="414">
        <v>31175095.699999999</v>
      </c>
      <c r="MH55" s="414"/>
      <c r="MI55" s="405"/>
      <c r="MJ55" s="404"/>
      <c r="MK55" s="404"/>
      <c r="ML55" s="404"/>
      <c r="MM55" s="404"/>
      <c r="MN55" s="404"/>
      <c r="MO55" s="404"/>
      <c r="MP55" s="404"/>
      <c r="MQ55" s="404"/>
      <c r="MR55" s="404"/>
      <c r="MS55" s="404"/>
      <c r="MT55" s="404"/>
      <c r="MU55" s="404"/>
      <c r="MV55" s="404"/>
      <c r="MW55" s="404"/>
      <c r="MX55" s="404"/>
      <c r="MY55" s="404"/>
      <c r="MZ55" s="404"/>
      <c r="NA55" s="404"/>
      <c r="NB55" s="404"/>
      <c r="NC55" s="404"/>
      <c r="ND55" s="404"/>
      <c r="NE55" s="404"/>
    </row>
    <row r="56" spans="1:369" ht="12.75" customHeight="1" x14ac:dyDescent="0.25">
      <c r="A56" s="435" t="s">
        <v>257</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429" t="s">
        <v>431</v>
      </c>
      <c r="BA56" s="93"/>
      <c r="BB56" s="93"/>
      <c r="BC56" s="93"/>
      <c r="BD56" s="93"/>
      <c r="BE56" s="429" t="s">
        <v>432</v>
      </c>
      <c r="BF56" s="67"/>
      <c r="BG56" s="412"/>
      <c r="BH56" s="412"/>
      <c r="BI56" s="412"/>
      <c r="BJ56" s="412"/>
      <c r="BK56" s="412"/>
      <c r="BL56" s="412"/>
      <c r="BM56" s="412"/>
      <c r="BN56" s="412"/>
      <c r="BO56" s="412"/>
      <c r="BP56" s="412"/>
      <c r="BQ56" s="412"/>
      <c r="BR56" s="412"/>
      <c r="BS56" s="412"/>
      <c r="BT56" s="412"/>
      <c r="BU56" s="412"/>
      <c r="BV56" s="412"/>
      <c r="BW56" s="412"/>
      <c r="BX56" s="412"/>
      <c r="BY56" s="412"/>
      <c r="BZ56" s="412"/>
      <c r="CA56" s="412"/>
      <c r="CB56" s="412"/>
      <c r="CC56" s="412"/>
      <c r="CD56" s="412"/>
      <c r="CE56" s="412"/>
      <c r="CF56" s="412"/>
      <c r="CG56" s="412"/>
      <c r="CH56" s="412"/>
      <c r="CI56" s="412"/>
      <c r="CJ56" s="412"/>
      <c r="CK56" s="412"/>
      <c r="CL56" s="412"/>
      <c r="CM56" s="412"/>
      <c r="CN56" s="412"/>
      <c r="CO56" s="412"/>
      <c r="CP56" s="412"/>
      <c r="CQ56" s="412"/>
      <c r="CR56" s="412"/>
      <c r="CS56" s="412"/>
      <c r="CT56" s="412"/>
      <c r="CU56" s="412"/>
      <c r="CV56" s="412"/>
      <c r="CW56" s="412"/>
      <c r="CX56" s="412"/>
      <c r="CY56" s="412"/>
      <c r="CZ56" s="412"/>
      <c r="DA56" s="412"/>
      <c r="DB56" s="412"/>
      <c r="DC56" s="412"/>
      <c r="DD56" s="412"/>
      <c r="DE56" s="412"/>
      <c r="DF56" s="412"/>
      <c r="DG56" s="412"/>
      <c r="DH56" s="412"/>
      <c r="DI56" s="412"/>
      <c r="DJ56" s="412"/>
      <c r="DK56" s="412"/>
      <c r="DL56" s="412"/>
      <c r="DM56" s="412"/>
      <c r="DN56" s="412"/>
      <c r="DO56" s="412"/>
      <c r="DP56" s="412"/>
      <c r="DQ56" s="412"/>
      <c r="DR56" s="412"/>
      <c r="DS56" s="412"/>
      <c r="DT56" s="412"/>
      <c r="DU56" s="412"/>
      <c r="DV56" s="412"/>
      <c r="DW56" s="412"/>
      <c r="DX56" s="412"/>
      <c r="DY56" s="412"/>
      <c r="DZ56" s="412"/>
      <c r="EA56" s="412"/>
      <c r="EB56" s="412"/>
      <c r="EC56" s="412"/>
      <c r="ED56" s="412"/>
      <c r="EE56" s="412"/>
      <c r="EF56" s="412"/>
      <c r="EG56" s="412"/>
      <c r="EH56" s="412"/>
      <c r="EI56" s="412"/>
      <c r="EJ56" s="412"/>
      <c r="EK56" s="412"/>
      <c r="EL56" s="412"/>
      <c r="EM56" s="412"/>
      <c r="EN56" s="412"/>
      <c r="EO56" s="412"/>
      <c r="EP56" s="412"/>
      <c r="EQ56" s="412"/>
      <c r="ER56" s="412"/>
      <c r="ES56" s="412"/>
      <c r="ET56" s="412"/>
      <c r="EU56" s="412"/>
      <c r="EV56" s="412"/>
      <c r="EW56" s="412"/>
      <c r="EX56" s="412"/>
      <c r="EY56" s="412"/>
      <c r="EZ56" s="412"/>
      <c r="FA56" s="412"/>
      <c r="FB56" s="412"/>
      <c r="FC56" s="412"/>
      <c r="FD56" s="412"/>
      <c r="FE56" s="412"/>
      <c r="FF56" s="412"/>
      <c r="FG56" s="412"/>
      <c r="FH56" s="412"/>
      <c r="FI56" s="412"/>
      <c r="FJ56" s="412"/>
      <c r="FK56" s="412"/>
      <c r="FL56" s="412"/>
      <c r="FM56" s="412"/>
      <c r="FN56" s="412"/>
      <c r="FO56" s="412"/>
      <c r="FP56" s="412"/>
      <c r="FQ56" s="412"/>
      <c r="FR56" s="412"/>
      <c r="FS56" s="412"/>
      <c r="FT56" s="412"/>
      <c r="FU56" s="412"/>
      <c r="FV56" s="412"/>
      <c r="FW56" s="412"/>
      <c r="FX56" s="412"/>
      <c r="FY56" s="412"/>
      <c r="FZ56" s="412"/>
      <c r="GA56" s="412"/>
      <c r="GB56" s="412"/>
      <c r="GC56" s="412"/>
      <c r="GD56" s="412"/>
      <c r="GE56" s="412"/>
      <c r="GF56" s="412"/>
      <c r="GG56" s="412"/>
      <c r="GH56" s="412"/>
      <c r="GI56" s="412"/>
      <c r="GJ56" s="412"/>
      <c r="GK56" s="412"/>
      <c r="GL56" s="412"/>
      <c r="GM56" s="412"/>
      <c r="GN56" s="412"/>
      <c r="GO56" s="412"/>
      <c r="GP56" s="412"/>
      <c r="GQ56" s="412"/>
      <c r="GR56" s="412"/>
      <c r="GS56" s="412"/>
      <c r="GT56" s="412"/>
      <c r="GU56" s="412"/>
      <c r="GV56" s="412"/>
      <c r="GW56" s="412"/>
      <c r="GX56" s="412"/>
      <c r="GY56" s="412"/>
      <c r="GZ56" s="412"/>
      <c r="HA56" s="412"/>
      <c r="HB56" s="412"/>
      <c r="HC56" s="412"/>
      <c r="HD56" s="412"/>
      <c r="HE56" s="412"/>
      <c r="HF56" s="412"/>
      <c r="HG56" s="412"/>
      <c r="HH56" s="412"/>
      <c r="HI56" s="412"/>
      <c r="HJ56" s="412"/>
      <c r="HK56" s="412"/>
      <c r="HL56" s="412"/>
      <c r="HM56" s="412"/>
      <c r="HN56" s="412"/>
      <c r="HO56" s="412"/>
      <c r="HP56" s="412"/>
      <c r="HQ56" s="412"/>
      <c r="HR56" s="412"/>
      <c r="HS56" s="412"/>
      <c r="HT56" s="412"/>
      <c r="HU56" s="412"/>
      <c r="HV56" s="412"/>
      <c r="HW56" s="412"/>
      <c r="HX56" s="412"/>
      <c r="HY56" s="412"/>
      <c r="HZ56" s="412"/>
      <c r="IA56" s="412"/>
      <c r="IB56" s="412"/>
      <c r="IC56" s="412"/>
      <c r="ID56" s="412"/>
      <c r="IE56" s="412"/>
      <c r="IF56" s="412"/>
      <c r="IG56" s="412"/>
      <c r="IH56" s="412"/>
      <c r="II56" s="412"/>
      <c r="IJ56" s="412"/>
      <c r="IK56" s="412"/>
      <c r="IL56" s="412"/>
      <c r="IM56" s="412"/>
      <c r="IN56" s="412"/>
      <c r="IO56" s="412"/>
      <c r="IP56" s="412"/>
      <c r="IQ56" s="412"/>
      <c r="IR56" s="412"/>
      <c r="IS56" s="412"/>
      <c r="IT56" s="412"/>
      <c r="IU56" s="412"/>
      <c r="IV56" s="412"/>
      <c r="IW56" s="412"/>
      <c r="IX56" s="412"/>
      <c r="IY56" s="412"/>
      <c r="IZ56" s="412"/>
      <c r="JA56" s="412"/>
      <c r="JB56" s="412"/>
      <c r="JC56" s="412"/>
      <c r="JD56" s="412"/>
      <c r="JE56" s="412"/>
      <c r="JF56" s="412"/>
      <c r="JG56" s="412"/>
      <c r="JH56" s="412"/>
      <c r="JI56" s="412"/>
      <c r="JJ56" s="412"/>
      <c r="JK56" s="412"/>
      <c r="JL56" s="412"/>
      <c r="JM56" s="412"/>
      <c r="JN56" s="412"/>
      <c r="JO56" s="412"/>
      <c r="JP56" s="412"/>
      <c r="JQ56" s="412"/>
      <c r="JR56" s="412"/>
      <c r="JS56" s="412"/>
      <c r="JT56" s="412"/>
      <c r="JU56" s="412"/>
      <c r="JV56" s="412"/>
      <c r="JW56" s="412"/>
      <c r="JX56" s="412"/>
      <c r="JY56" s="412"/>
      <c r="JZ56" s="412"/>
      <c r="KA56" s="412"/>
      <c r="KB56" s="412"/>
      <c r="KC56" s="412"/>
      <c r="KD56" s="412"/>
      <c r="KE56" s="412"/>
      <c r="KF56" s="412"/>
      <c r="KG56" s="412"/>
      <c r="KH56" s="412"/>
      <c r="KI56" s="412"/>
      <c r="KJ56" s="412"/>
      <c r="KK56" s="412"/>
      <c r="KL56" s="412"/>
      <c r="KM56" s="412"/>
      <c r="KN56" s="412"/>
      <c r="KO56" s="412"/>
      <c r="KP56" s="412"/>
      <c r="KQ56" s="412"/>
      <c r="KR56" s="412"/>
      <c r="KS56" s="412"/>
      <c r="KT56" s="412"/>
      <c r="KU56" s="412"/>
      <c r="KV56" s="412"/>
      <c r="KW56" s="73">
        <v>90713041.439999998</v>
      </c>
      <c r="KX56" s="73">
        <v>90309749.280000001</v>
      </c>
      <c r="KY56" s="73">
        <v>89850235.730000004</v>
      </c>
      <c r="KZ56" s="414">
        <v>88984917.019999996</v>
      </c>
      <c r="LA56" s="414">
        <v>87154895.730000004</v>
      </c>
      <c r="LB56" s="414">
        <v>84259368.629999995</v>
      </c>
      <c r="LC56" s="414">
        <v>81994078.310000002</v>
      </c>
      <c r="LD56" s="414">
        <v>80138744.900000006</v>
      </c>
      <c r="LE56" s="414">
        <v>79062661.379999995</v>
      </c>
      <c r="LF56" s="414">
        <v>78472558.530000001</v>
      </c>
      <c r="LG56" s="414">
        <v>69545865.209999993</v>
      </c>
      <c r="LH56" s="414">
        <v>54668915.149999999</v>
      </c>
      <c r="LI56" s="414">
        <v>49464354.490000002</v>
      </c>
      <c r="LJ56" s="414">
        <v>44411391.810000002</v>
      </c>
      <c r="LK56" s="414">
        <v>41272765.869999997</v>
      </c>
      <c r="LL56" s="414">
        <v>39521045.25</v>
      </c>
      <c r="LM56" s="414">
        <v>38127923.439999998</v>
      </c>
      <c r="LN56" s="414">
        <v>37058014.530000001</v>
      </c>
      <c r="LO56" s="414">
        <v>36223688.82</v>
      </c>
      <c r="LP56" s="414">
        <v>35528616.670000002</v>
      </c>
      <c r="LQ56" s="414">
        <v>34807777</v>
      </c>
      <c r="LR56" s="414">
        <v>34036536.270000003</v>
      </c>
      <c r="LS56" s="414">
        <v>32815496.66</v>
      </c>
      <c r="LT56" s="414">
        <v>30448948.280000001</v>
      </c>
      <c r="LU56" s="414">
        <v>28600237.640000001</v>
      </c>
      <c r="LV56" s="414">
        <v>27867060.399999999</v>
      </c>
      <c r="LW56" s="414">
        <v>27362037.77</v>
      </c>
      <c r="LX56" s="414">
        <v>27074806.920000002</v>
      </c>
      <c r="LY56" s="414">
        <v>26807323.640000001</v>
      </c>
      <c r="LZ56" s="414">
        <v>26368626.66</v>
      </c>
      <c r="MA56" s="414">
        <v>26196140.870000001</v>
      </c>
      <c r="MB56" s="414"/>
      <c r="MC56" s="414"/>
      <c r="MD56" s="414">
        <v>26063793.449999999</v>
      </c>
      <c r="ME56" s="414">
        <v>26030729.670000002</v>
      </c>
      <c r="MF56" s="414">
        <v>25951521.550000001</v>
      </c>
      <c r="MG56" s="414">
        <v>25926288.23</v>
      </c>
      <c r="MH56" s="414"/>
      <c r="MI56" s="405"/>
      <c r="MJ56" s="404"/>
      <c r="MK56" s="404"/>
      <c r="ML56" s="404"/>
      <c r="MM56" s="404"/>
      <c r="MN56" s="404"/>
      <c r="MO56" s="404"/>
      <c r="MP56" s="404"/>
      <c r="MQ56" s="404"/>
      <c r="MR56" s="404"/>
      <c r="MS56" s="404"/>
      <c r="MT56" s="404"/>
      <c r="MU56" s="404"/>
      <c r="MV56" s="404"/>
      <c r="MW56" s="404"/>
      <c r="MX56" s="404"/>
      <c r="MY56" s="404"/>
      <c r="MZ56" s="404"/>
      <c r="NA56" s="404"/>
      <c r="NB56" s="404"/>
      <c r="NC56" s="404"/>
      <c r="ND56" s="404"/>
      <c r="NE56" s="404"/>
    </row>
    <row r="57" spans="1:369" ht="12.75" customHeight="1" x14ac:dyDescent="0.25">
      <c r="A57" s="435"/>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429"/>
      <c r="BA57" s="93"/>
      <c r="BB57" s="93"/>
      <c r="BC57" s="93"/>
      <c r="BD57" s="93"/>
      <c r="BE57" s="429"/>
      <c r="BF57" s="67"/>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c r="IR57" s="412"/>
      <c r="IS57" s="412"/>
      <c r="IT57" s="412"/>
      <c r="IU57" s="412"/>
      <c r="IV57" s="412"/>
      <c r="IW57" s="412"/>
      <c r="IX57" s="412"/>
      <c r="IY57" s="412"/>
      <c r="IZ57" s="412"/>
      <c r="JA57" s="412"/>
      <c r="JB57" s="412"/>
      <c r="JC57" s="412"/>
      <c r="JD57" s="412"/>
      <c r="JE57" s="412"/>
      <c r="JF57" s="412"/>
      <c r="JG57" s="412"/>
      <c r="JH57" s="412"/>
      <c r="JI57" s="412"/>
      <c r="JJ57" s="412"/>
      <c r="JK57" s="412"/>
      <c r="JL57" s="412"/>
      <c r="JM57" s="412"/>
      <c r="JN57" s="412"/>
      <c r="JO57" s="412"/>
      <c r="JP57" s="412"/>
      <c r="JQ57" s="412"/>
      <c r="JR57" s="412"/>
      <c r="JS57" s="412"/>
      <c r="JT57" s="412"/>
      <c r="JU57" s="412"/>
      <c r="JV57" s="412"/>
      <c r="JW57" s="412"/>
      <c r="JX57" s="412"/>
      <c r="JY57" s="412"/>
      <c r="JZ57" s="412"/>
      <c r="KA57" s="412"/>
      <c r="KB57" s="412"/>
      <c r="KC57" s="412"/>
      <c r="KD57" s="412"/>
      <c r="KE57" s="412"/>
      <c r="KF57" s="412"/>
      <c r="KG57" s="412"/>
      <c r="KH57" s="412"/>
      <c r="KI57" s="412"/>
      <c r="KJ57" s="412"/>
      <c r="KK57" s="412"/>
      <c r="KL57" s="412"/>
      <c r="KM57" s="412"/>
      <c r="KN57" s="412"/>
      <c r="KO57" s="412"/>
      <c r="KP57" s="412"/>
      <c r="KQ57" s="412"/>
      <c r="KR57" s="412"/>
      <c r="KS57" s="412"/>
      <c r="KT57" s="412"/>
      <c r="KU57" s="412"/>
      <c r="KV57" s="412"/>
      <c r="KW57" s="73"/>
      <c r="KX57" s="73"/>
      <c r="KY57" s="73"/>
      <c r="KZ57" s="414"/>
      <c r="LA57" s="414"/>
      <c r="LB57" s="414"/>
      <c r="LC57" s="414"/>
      <c r="LD57" s="414"/>
      <c r="LE57" s="414"/>
      <c r="LF57" s="414"/>
      <c r="LG57" s="414"/>
      <c r="LH57" s="414"/>
      <c r="LI57" s="414"/>
      <c r="LJ57" s="414"/>
      <c r="LK57" s="414"/>
      <c r="LL57" s="414"/>
      <c r="LM57" s="414"/>
      <c r="LN57" s="414"/>
      <c r="LO57" s="414"/>
      <c r="LP57" s="414"/>
      <c r="LQ57" s="414"/>
      <c r="LR57" s="414"/>
      <c r="LS57" s="414"/>
      <c r="LT57" s="414"/>
      <c r="LU57" s="414"/>
      <c r="LV57" s="414"/>
      <c r="LW57" s="414"/>
      <c r="LX57" s="414"/>
      <c r="LY57" s="414"/>
      <c r="LZ57" s="414"/>
      <c r="MA57" s="414"/>
      <c r="MB57" s="414"/>
      <c r="MC57" s="414"/>
      <c r="MD57" s="414"/>
      <c r="ME57" s="414"/>
      <c r="MF57" s="414"/>
      <c r="MG57" s="414"/>
      <c r="MH57" s="414"/>
      <c r="MI57" s="405"/>
      <c r="MJ57" s="404"/>
      <c r="MK57" s="404"/>
      <c r="ML57" s="404"/>
      <c r="MM57" s="404"/>
      <c r="MN57" s="404"/>
      <c r="MO57" s="404"/>
      <c r="MP57" s="404"/>
      <c r="MQ57" s="404"/>
      <c r="MR57" s="404"/>
      <c r="MS57" s="404"/>
      <c r="MT57" s="404"/>
      <c r="MU57" s="404"/>
      <c r="MV57" s="404"/>
      <c r="MW57" s="404"/>
      <c r="MX57" s="404"/>
      <c r="MY57" s="404"/>
      <c r="MZ57" s="404"/>
      <c r="NA57" s="404"/>
      <c r="NB57" s="404"/>
      <c r="NC57" s="404"/>
      <c r="ND57" s="404"/>
      <c r="NE57" s="404"/>
    </row>
    <row r="58" spans="1:369" ht="12.75" customHeight="1" x14ac:dyDescent="0.25">
      <c r="A58" s="192" t="s">
        <v>433</v>
      </c>
      <c r="B58" s="192"/>
      <c r="C58" s="192"/>
      <c r="D58" s="192"/>
      <c r="E58" s="192"/>
      <c r="F58" s="192"/>
      <c r="G58" s="192"/>
      <c r="H58" s="192"/>
      <c r="I58" s="192"/>
      <c r="J58" s="192"/>
      <c r="K58" s="192"/>
      <c r="L58" s="192"/>
      <c r="M58" s="192"/>
      <c r="N58" s="192"/>
      <c r="O58" s="192"/>
      <c r="P58" s="192"/>
      <c r="Q58" s="192"/>
      <c r="R58" s="192"/>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29" t="s">
        <v>431</v>
      </c>
      <c r="BA58" s="415"/>
      <c r="BB58" s="415"/>
      <c r="BC58" s="415"/>
      <c r="BD58" s="415"/>
      <c r="BE58" s="429" t="s">
        <v>432</v>
      </c>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5"/>
      <c r="CD58" s="415"/>
      <c r="CE58" s="415"/>
      <c r="CF58" s="415"/>
      <c r="CG58" s="415"/>
      <c r="CH58" s="415"/>
      <c r="CI58" s="415"/>
      <c r="CJ58" s="415"/>
      <c r="CK58" s="415"/>
      <c r="CL58" s="415"/>
      <c r="CM58" s="415"/>
      <c r="CN58" s="415"/>
      <c r="CO58" s="415"/>
      <c r="CP58" s="415"/>
      <c r="CQ58" s="415"/>
      <c r="CR58" s="415"/>
      <c r="CS58" s="415"/>
      <c r="CT58" s="415"/>
      <c r="CU58" s="415"/>
      <c r="CV58" s="415"/>
      <c r="CW58" s="415"/>
      <c r="CX58" s="415"/>
      <c r="CY58" s="415"/>
      <c r="CZ58" s="415"/>
      <c r="DA58" s="415"/>
      <c r="DB58" s="415"/>
      <c r="DC58" s="415"/>
      <c r="DD58" s="415"/>
      <c r="DE58" s="415"/>
      <c r="DF58" s="415"/>
      <c r="DG58" s="415"/>
      <c r="DH58" s="415"/>
      <c r="DI58" s="415"/>
      <c r="DJ58" s="415"/>
      <c r="DK58" s="415"/>
      <c r="DL58" s="415"/>
      <c r="DM58" s="415"/>
      <c r="DN58" s="415"/>
      <c r="DO58" s="415"/>
      <c r="DP58" s="415"/>
      <c r="DQ58" s="415"/>
      <c r="DR58" s="415"/>
      <c r="DS58" s="415"/>
      <c r="DT58" s="415"/>
      <c r="DU58" s="415"/>
      <c r="DV58" s="415"/>
      <c r="DW58" s="415"/>
      <c r="DX58" s="415"/>
      <c r="DY58" s="415"/>
      <c r="DZ58" s="415"/>
      <c r="EA58" s="415"/>
      <c r="EB58" s="415"/>
      <c r="EC58" s="415"/>
      <c r="ED58" s="415"/>
      <c r="EE58" s="415"/>
      <c r="EF58" s="415"/>
      <c r="EG58" s="415"/>
      <c r="EH58" s="415"/>
      <c r="EI58" s="415"/>
      <c r="EJ58" s="415"/>
      <c r="EK58" s="415"/>
      <c r="EL58" s="415"/>
      <c r="EM58" s="415"/>
      <c r="EN58" s="415"/>
      <c r="EO58" s="415"/>
      <c r="EP58" s="415"/>
      <c r="EQ58" s="415"/>
      <c r="ER58" s="415"/>
      <c r="ES58" s="415"/>
      <c r="ET58" s="415"/>
      <c r="EU58" s="415"/>
      <c r="EV58" s="415"/>
      <c r="EW58" s="415"/>
      <c r="EX58" s="415"/>
      <c r="EY58" s="415"/>
      <c r="EZ58" s="415"/>
      <c r="FA58" s="415"/>
      <c r="FB58" s="415"/>
      <c r="FC58" s="415"/>
      <c r="FD58" s="415"/>
      <c r="FE58" s="415"/>
      <c r="FF58" s="415"/>
      <c r="FG58" s="415"/>
      <c r="FH58" s="415"/>
      <c r="FI58" s="415"/>
      <c r="FJ58" s="415"/>
      <c r="FK58" s="415"/>
      <c r="FL58" s="415"/>
      <c r="FM58" s="415"/>
      <c r="FN58" s="415"/>
      <c r="FO58" s="415"/>
      <c r="FP58" s="415"/>
      <c r="FQ58" s="415"/>
      <c r="FR58" s="415"/>
      <c r="FS58" s="415"/>
      <c r="FT58" s="415"/>
      <c r="FU58" s="415"/>
      <c r="FV58" s="415"/>
      <c r="FW58" s="415"/>
      <c r="FX58" s="415"/>
      <c r="FY58" s="415"/>
      <c r="FZ58" s="415"/>
      <c r="GA58" s="415"/>
      <c r="GB58" s="415"/>
      <c r="GC58" s="415"/>
      <c r="GD58" s="415"/>
      <c r="GE58" s="415"/>
      <c r="GF58" s="415"/>
      <c r="GG58" s="415"/>
      <c r="GH58" s="415"/>
      <c r="GI58" s="415"/>
      <c r="GJ58" s="415"/>
      <c r="GK58" s="415"/>
      <c r="GL58" s="415"/>
      <c r="GM58" s="415"/>
      <c r="GN58" s="415"/>
      <c r="GO58" s="415"/>
      <c r="GP58" s="415"/>
      <c r="GQ58" s="415"/>
      <c r="GR58" s="415"/>
      <c r="GS58" s="415"/>
      <c r="GT58" s="415"/>
      <c r="GU58" s="415"/>
      <c r="GV58" s="415"/>
      <c r="GW58" s="415"/>
      <c r="GX58" s="415"/>
      <c r="GY58" s="415"/>
      <c r="GZ58" s="415"/>
      <c r="HA58" s="415"/>
      <c r="HB58" s="415"/>
      <c r="HC58" s="415"/>
      <c r="HD58" s="415"/>
      <c r="HE58" s="415"/>
      <c r="HF58" s="415"/>
      <c r="HG58" s="415"/>
      <c r="HH58" s="415"/>
      <c r="HI58" s="415"/>
      <c r="HJ58" s="415"/>
      <c r="HK58" s="415"/>
      <c r="HL58" s="415"/>
      <c r="HM58" s="415"/>
      <c r="HN58" s="415"/>
      <c r="HO58" s="415"/>
      <c r="HP58" s="415"/>
      <c r="HQ58" s="415"/>
      <c r="HR58" s="415"/>
      <c r="HS58" s="415"/>
      <c r="HT58" s="415"/>
      <c r="HU58" s="415"/>
      <c r="HV58" s="415"/>
      <c r="HW58" s="415"/>
      <c r="HX58" s="415"/>
      <c r="HY58" s="415"/>
      <c r="HZ58" s="415"/>
      <c r="IA58" s="415"/>
      <c r="IB58" s="415"/>
      <c r="IC58" s="415"/>
      <c r="ID58" s="415"/>
      <c r="IE58" s="415"/>
      <c r="IF58" s="415"/>
      <c r="IG58" s="415"/>
      <c r="IH58" s="415"/>
      <c r="II58" s="415"/>
      <c r="IJ58" s="415"/>
      <c r="IK58" s="415"/>
      <c r="IL58" s="415"/>
      <c r="IM58" s="415"/>
      <c r="IN58" s="415"/>
      <c r="IO58" s="415"/>
      <c r="IP58" s="415"/>
      <c r="IQ58" s="415"/>
      <c r="IR58" s="415"/>
      <c r="IS58" s="415"/>
      <c r="IT58" s="415"/>
      <c r="IU58" s="415"/>
      <c r="IV58" s="415"/>
      <c r="IW58" s="415"/>
      <c r="IX58" s="415"/>
      <c r="IY58" s="415"/>
      <c r="IZ58" s="415"/>
      <c r="JA58" s="415"/>
      <c r="JB58" s="415"/>
      <c r="JC58" s="415"/>
      <c r="JD58" s="415"/>
      <c r="JE58" s="415"/>
      <c r="JF58" s="415"/>
      <c r="JG58" s="415"/>
      <c r="JH58" s="415"/>
      <c r="JI58" s="415"/>
      <c r="JJ58" s="415"/>
      <c r="JK58" s="415"/>
      <c r="JL58" s="415"/>
      <c r="JM58" s="415"/>
      <c r="JN58" s="415"/>
      <c r="JO58" s="415"/>
      <c r="JP58" s="415"/>
      <c r="JQ58" s="415"/>
      <c r="JR58" s="415"/>
      <c r="JS58" s="415"/>
      <c r="JT58" s="415"/>
      <c r="JU58" s="415"/>
      <c r="JV58" s="415"/>
      <c r="JW58" s="415"/>
      <c r="JX58" s="415"/>
      <c r="JY58" s="415"/>
      <c r="JZ58" s="415"/>
      <c r="KA58" s="415"/>
      <c r="KB58" s="415"/>
      <c r="KC58" s="415"/>
      <c r="KD58" s="415"/>
      <c r="KE58" s="415"/>
      <c r="KF58" s="415"/>
      <c r="KG58" s="415"/>
      <c r="KH58" s="415"/>
      <c r="KI58" s="415"/>
      <c r="KJ58" s="415"/>
      <c r="KK58" s="415"/>
      <c r="KL58" s="415"/>
      <c r="KM58" s="415"/>
      <c r="KN58" s="415"/>
      <c r="KO58" s="415"/>
      <c r="KP58" s="415"/>
      <c r="KQ58" s="415"/>
      <c r="KR58" s="415"/>
      <c r="KS58" s="415"/>
      <c r="KT58" s="415"/>
      <c r="KU58" s="415"/>
      <c r="KV58" s="415"/>
      <c r="KW58" s="415"/>
      <c r="KX58" s="415"/>
      <c r="KY58" s="415"/>
      <c r="KZ58" s="415"/>
      <c r="LA58" s="415"/>
      <c r="LB58" s="415"/>
      <c r="LC58" s="415"/>
      <c r="LD58" s="415"/>
      <c r="LE58" s="415"/>
      <c r="LF58" s="415"/>
      <c r="LG58" s="415"/>
      <c r="LH58" s="415"/>
      <c r="LI58" s="415"/>
      <c r="LJ58" s="415"/>
      <c r="LK58" s="415"/>
      <c r="LL58" s="415"/>
      <c r="LM58" s="415"/>
      <c r="LN58" s="415"/>
      <c r="LO58" s="415"/>
      <c r="LP58" s="415"/>
      <c r="LQ58" s="415"/>
      <c r="LR58" s="415"/>
      <c r="LS58" s="415"/>
      <c r="LT58" s="415"/>
      <c r="LU58" s="415"/>
      <c r="LV58" s="415"/>
      <c r="LW58" s="415"/>
      <c r="LX58" s="415"/>
      <c r="LY58" s="415"/>
      <c r="LZ58" s="415"/>
      <c r="MA58" s="415"/>
      <c r="MB58" s="415"/>
      <c r="MC58" s="415"/>
      <c r="MD58" s="415"/>
      <c r="ME58" s="415"/>
      <c r="MF58" s="415"/>
      <c r="MG58" s="415"/>
      <c r="MH58" s="415"/>
      <c r="MI58" s="405"/>
      <c r="MJ58" s="404"/>
      <c r="MK58" s="404"/>
      <c r="ML58" s="404"/>
      <c r="MM58" s="404"/>
      <c r="MN58" s="404"/>
      <c r="MO58" s="404"/>
      <c r="MP58" s="404"/>
      <c r="MQ58" s="404"/>
      <c r="MR58" s="404"/>
      <c r="MS58" s="404"/>
      <c r="MT58" s="404"/>
      <c r="MU58" s="404"/>
      <c r="MV58" s="404"/>
      <c r="MW58" s="404"/>
      <c r="MX58" s="404"/>
      <c r="MY58" s="404"/>
      <c r="MZ58" s="404"/>
      <c r="NA58" s="404"/>
      <c r="NB58" s="404"/>
      <c r="NC58" s="404"/>
      <c r="ND58" s="404"/>
      <c r="NE58" s="404"/>
    </row>
    <row r="59" spans="1:369" s="86" customFormat="1" ht="12.75" customHeight="1" x14ac:dyDescent="0.25">
      <c r="A59" s="68" t="s">
        <v>26</v>
      </c>
      <c r="B59" s="93">
        <v>13850</v>
      </c>
      <c r="C59" s="93"/>
      <c r="D59" s="93"/>
      <c r="E59" s="93">
        <v>13940</v>
      </c>
      <c r="F59" s="93"/>
      <c r="G59" s="93"/>
      <c r="H59" s="93">
        <v>14032</v>
      </c>
      <c r="I59" s="93"/>
      <c r="J59" s="93"/>
      <c r="K59" s="93">
        <v>14124</v>
      </c>
      <c r="L59" s="93"/>
      <c r="M59" s="93"/>
      <c r="N59" s="93">
        <v>14215</v>
      </c>
      <c r="O59" s="93"/>
      <c r="P59" s="93"/>
      <c r="Q59" s="93">
        <v>14335</v>
      </c>
      <c r="R59" s="93"/>
      <c r="S59" s="93"/>
      <c r="T59" s="93">
        <v>14426</v>
      </c>
      <c r="U59" s="93"/>
      <c r="V59" s="93"/>
      <c r="W59" s="93">
        <v>14518</v>
      </c>
      <c r="X59" s="93"/>
      <c r="Y59" s="93"/>
      <c r="Z59" s="93">
        <v>14610</v>
      </c>
      <c r="AA59" s="93"/>
      <c r="AB59" s="93"/>
      <c r="AC59" s="93"/>
      <c r="AD59" s="93"/>
      <c r="AE59" s="93"/>
      <c r="AF59" s="93"/>
      <c r="AG59" s="93"/>
      <c r="AH59" s="93"/>
      <c r="AI59" s="93"/>
      <c r="AJ59" s="93"/>
      <c r="AK59" s="93"/>
      <c r="AL59" s="93">
        <v>14976</v>
      </c>
      <c r="AM59" s="93"/>
      <c r="AN59" s="93"/>
      <c r="AO59" s="93"/>
      <c r="AP59" s="93"/>
      <c r="AQ59" s="93"/>
      <c r="AR59" s="93"/>
      <c r="AS59" s="93"/>
      <c r="AT59" s="93"/>
      <c r="AU59" s="93"/>
      <c r="AV59" s="93"/>
      <c r="AW59" s="93"/>
      <c r="AX59" s="93"/>
      <c r="AY59" s="93"/>
      <c r="AZ59" s="429" t="s">
        <v>431</v>
      </c>
      <c r="BA59" s="93"/>
      <c r="BB59" s="93"/>
      <c r="BC59" s="93"/>
      <c r="BD59" s="93"/>
      <c r="BE59" s="429" t="s">
        <v>432</v>
      </c>
      <c r="BF59" s="327">
        <v>16922</v>
      </c>
      <c r="BG59" s="327">
        <v>16953</v>
      </c>
      <c r="BH59" s="93">
        <v>16983</v>
      </c>
      <c r="BI59" s="327">
        <v>17014</v>
      </c>
      <c r="BJ59" s="93">
        <v>17045</v>
      </c>
      <c r="BK59" s="327">
        <v>17075</v>
      </c>
      <c r="BL59" s="93">
        <v>17106</v>
      </c>
      <c r="BM59" s="327">
        <v>17136</v>
      </c>
      <c r="BN59" s="93">
        <v>17167</v>
      </c>
      <c r="BO59" s="327">
        <v>17198</v>
      </c>
      <c r="BP59" s="93">
        <v>17226</v>
      </c>
      <c r="BQ59" s="327">
        <v>17257</v>
      </c>
      <c r="BR59" s="93">
        <v>17287</v>
      </c>
      <c r="BS59" s="327">
        <v>17318</v>
      </c>
      <c r="BT59" s="93">
        <v>17348</v>
      </c>
      <c r="BU59" s="327">
        <v>17379</v>
      </c>
      <c r="BV59" s="93">
        <v>17410</v>
      </c>
      <c r="BW59" s="327">
        <v>17440</v>
      </c>
      <c r="BX59" s="93">
        <v>17471</v>
      </c>
      <c r="BY59" s="327">
        <v>17501</v>
      </c>
      <c r="BZ59" s="93">
        <v>17532</v>
      </c>
      <c r="CA59" s="327">
        <v>17563</v>
      </c>
      <c r="CB59" s="93">
        <v>17592</v>
      </c>
      <c r="CC59" s="327">
        <v>17623</v>
      </c>
      <c r="CD59" s="93">
        <v>17653</v>
      </c>
      <c r="CE59" s="327">
        <v>17684</v>
      </c>
      <c r="CF59" s="93">
        <v>17714</v>
      </c>
      <c r="CG59" s="327">
        <v>17745</v>
      </c>
      <c r="CH59" s="93">
        <v>17776</v>
      </c>
      <c r="CI59" s="327">
        <v>17806</v>
      </c>
      <c r="CJ59" s="93">
        <v>17837</v>
      </c>
      <c r="CK59" s="327">
        <v>17867</v>
      </c>
      <c r="CL59" s="93">
        <v>17898</v>
      </c>
      <c r="CM59" s="327">
        <v>17929</v>
      </c>
      <c r="CN59" s="93">
        <v>17957</v>
      </c>
      <c r="CO59" s="327">
        <v>17988</v>
      </c>
      <c r="CP59" s="93">
        <v>18018</v>
      </c>
      <c r="CQ59" s="327">
        <v>18049</v>
      </c>
      <c r="CR59" s="93">
        <v>18079</v>
      </c>
      <c r="CS59" s="327">
        <v>18110</v>
      </c>
      <c r="CT59" s="93">
        <v>18141</v>
      </c>
      <c r="CU59" s="327">
        <v>18171</v>
      </c>
      <c r="CV59" s="93">
        <v>18202</v>
      </c>
      <c r="CW59" s="327">
        <v>18232</v>
      </c>
      <c r="CX59" s="93">
        <v>18263</v>
      </c>
      <c r="CY59" s="327">
        <v>18294</v>
      </c>
      <c r="CZ59" s="93">
        <v>18322</v>
      </c>
      <c r="DA59" s="327">
        <v>18353</v>
      </c>
      <c r="DB59" s="93">
        <v>18383</v>
      </c>
      <c r="DC59" s="327">
        <v>18414</v>
      </c>
      <c r="DD59" s="93">
        <v>18444</v>
      </c>
      <c r="DE59" s="327">
        <v>18475</v>
      </c>
      <c r="DF59" s="93">
        <v>18506</v>
      </c>
      <c r="DG59" s="327">
        <v>18536</v>
      </c>
      <c r="DH59" s="93">
        <v>18567</v>
      </c>
      <c r="DI59" s="327">
        <v>18597</v>
      </c>
      <c r="DJ59" s="93">
        <v>18628</v>
      </c>
      <c r="DK59" s="327">
        <v>18659</v>
      </c>
      <c r="DL59" s="93">
        <v>18687</v>
      </c>
      <c r="DM59" s="327">
        <v>18718</v>
      </c>
      <c r="DN59" s="93">
        <v>18748</v>
      </c>
      <c r="DO59" s="327">
        <v>18779</v>
      </c>
      <c r="DP59" s="93">
        <v>18809</v>
      </c>
      <c r="DQ59" s="327">
        <v>18840</v>
      </c>
      <c r="DR59" s="93">
        <v>18871</v>
      </c>
      <c r="DS59" s="327">
        <v>18901</v>
      </c>
      <c r="DT59" s="93">
        <v>18932</v>
      </c>
      <c r="DU59" s="327">
        <v>18962</v>
      </c>
      <c r="DV59" s="93">
        <v>18993</v>
      </c>
      <c r="DW59" s="327">
        <v>19024</v>
      </c>
      <c r="DX59" s="93">
        <v>19053</v>
      </c>
      <c r="DY59" s="327">
        <v>19084</v>
      </c>
      <c r="DZ59" s="93">
        <v>19114</v>
      </c>
      <c r="EA59" s="327">
        <v>19145</v>
      </c>
      <c r="EB59" s="93">
        <v>19175</v>
      </c>
      <c r="EC59" s="327">
        <v>19206</v>
      </c>
      <c r="ED59" s="93">
        <v>19237</v>
      </c>
      <c r="EE59" s="327">
        <v>19267</v>
      </c>
      <c r="EF59" s="93">
        <v>19298</v>
      </c>
      <c r="EG59" s="327">
        <v>19328</v>
      </c>
      <c r="EH59" s="93">
        <v>19359</v>
      </c>
      <c r="EI59" s="327">
        <v>19390</v>
      </c>
      <c r="EJ59" s="93">
        <v>19418</v>
      </c>
      <c r="EK59" s="327">
        <v>19449</v>
      </c>
      <c r="EL59" s="93">
        <v>19479</v>
      </c>
      <c r="EM59" s="327">
        <v>19510</v>
      </c>
      <c r="EN59" s="93">
        <v>19540</v>
      </c>
      <c r="EO59" s="327">
        <v>19571</v>
      </c>
      <c r="EP59" s="93">
        <v>19602</v>
      </c>
      <c r="EQ59" s="327">
        <v>19632</v>
      </c>
      <c r="ER59" s="93">
        <v>19663</v>
      </c>
      <c r="ES59" s="327">
        <v>19693</v>
      </c>
      <c r="ET59" s="93">
        <v>19724</v>
      </c>
      <c r="EU59" s="327">
        <v>19755</v>
      </c>
      <c r="EV59" s="93">
        <v>19783</v>
      </c>
      <c r="EW59" s="327">
        <v>19814</v>
      </c>
      <c r="EX59" s="93">
        <v>19844</v>
      </c>
      <c r="EY59" s="327">
        <v>19875</v>
      </c>
      <c r="EZ59" s="93">
        <v>19905</v>
      </c>
      <c r="FA59" s="327">
        <v>19936</v>
      </c>
      <c r="FB59" s="93">
        <v>19967</v>
      </c>
      <c r="FC59" s="327">
        <v>19997</v>
      </c>
      <c r="FD59" s="93">
        <v>20028</v>
      </c>
      <c r="FE59" s="327">
        <v>20058</v>
      </c>
      <c r="FF59" s="93">
        <v>20089</v>
      </c>
      <c r="FG59" s="327">
        <v>20120</v>
      </c>
      <c r="FH59" s="93">
        <v>20148</v>
      </c>
      <c r="FI59" s="327">
        <v>20179</v>
      </c>
      <c r="FJ59" s="93">
        <v>20209</v>
      </c>
      <c r="FK59" s="327">
        <v>20240</v>
      </c>
      <c r="FL59" s="93">
        <v>20270</v>
      </c>
      <c r="FM59" s="327">
        <v>20301</v>
      </c>
      <c r="FN59" s="93">
        <v>20332</v>
      </c>
      <c r="FO59" s="327">
        <v>20362</v>
      </c>
      <c r="FP59" s="93">
        <v>20393</v>
      </c>
      <c r="FQ59" s="327">
        <v>20423</v>
      </c>
      <c r="FR59" s="93">
        <v>20454</v>
      </c>
      <c r="FS59" s="327">
        <v>20485</v>
      </c>
      <c r="FT59" s="93">
        <v>20514</v>
      </c>
      <c r="FU59" s="327">
        <v>20545</v>
      </c>
      <c r="FV59" s="93">
        <v>20575</v>
      </c>
      <c r="FW59" s="327">
        <v>20606</v>
      </c>
      <c r="FX59" s="93">
        <v>20636</v>
      </c>
      <c r="FY59" s="327">
        <v>20667</v>
      </c>
      <c r="FZ59" s="93">
        <v>20698</v>
      </c>
      <c r="GA59" s="327">
        <v>20728</v>
      </c>
      <c r="GB59" s="93">
        <v>20759</v>
      </c>
      <c r="GC59" s="327">
        <v>20789</v>
      </c>
      <c r="GD59" s="93">
        <v>20820</v>
      </c>
      <c r="GE59" s="327">
        <v>20851</v>
      </c>
      <c r="GF59" s="93">
        <v>20879</v>
      </c>
      <c r="GG59" s="327">
        <v>20910</v>
      </c>
      <c r="GH59" s="93">
        <v>20940</v>
      </c>
      <c r="GI59" s="327">
        <v>20971</v>
      </c>
      <c r="GJ59" s="93">
        <v>21001</v>
      </c>
      <c r="GK59" s="327">
        <v>21032</v>
      </c>
      <c r="GL59" s="93">
        <v>21063</v>
      </c>
      <c r="GM59" s="327">
        <v>21093</v>
      </c>
      <c r="GN59" s="93">
        <v>21124</v>
      </c>
      <c r="GO59" s="327">
        <v>21154</v>
      </c>
      <c r="GP59" s="93">
        <v>21185</v>
      </c>
      <c r="GQ59" s="327">
        <v>21216</v>
      </c>
      <c r="GR59" s="93">
        <v>21244</v>
      </c>
      <c r="GS59" s="327">
        <v>21275</v>
      </c>
      <c r="GT59" s="93">
        <v>21305</v>
      </c>
      <c r="GU59" s="327">
        <v>21336</v>
      </c>
      <c r="GV59" s="93">
        <v>21366</v>
      </c>
      <c r="GW59" s="327">
        <v>21397</v>
      </c>
      <c r="GX59" s="93">
        <v>21428</v>
      </c>
      <c r="GY59" s="327">
        <v>21458</v>
      </c>
      <c r="GZ59" s="93">
        <v>21489</v>
      </c>
      <c r="HA59" s="327">
        <v>21519</v>
      </c>
      <c r="HB59" s="93">
        <v>21550</v>
      </c>
      <c r="HC59" s="327">
        <v>21581</v>
      </c>
      <c r="HD59" s="93">
        <v>21609</v>
      </c>
      <c r="HE59" s="327">
        <v>21640</v>
      </c>
      <c r="HF59" s="93">
        <v>21670</v>
      </c>
      <c r="HG59" s="327">
        <v>21701</v>
      </c>
      <c r="HH59" s="93">
        <v>21731</v>
      </c>
      <c r="HI59" s="327">
        <v>21762</v>
      </c>
      <c r="HJ59" s="93">
        <v>21793</v>
      </c>
      <c r="HK59" s="327">
        <v>21823</v>
      </c>
      <c r="HL59" s="93">
        <v>21854</v>
      </c>
      <c r="HM59" s="327">
        <v>21884</v>
      </c>
      <c r="HN59" s="93">
        <v>21915</v>
      </c>
      <c r="HO59" s="327">
        <v>21946</v>
      </c>
      <c r="HP59" s="93">
        <v>21975</v>
      </c>
      <c r="HQ59" s="327">
        <v>22006</v>
      </c>
      <c r="HR59" s="93">
        <v>22036</v>
      </c>
      <c r="HS59" s="327">
        <v>22067</v>
      </c>
      <c r="HT59" s="93">
        <v>22097</v>
      </c>
      <c r="HU59" s="327">
        <v>22128</v>
      </c>
      <c r="HV59" s="93">
        <v>22159</v>
      </c>
      <c r="HW59" s="327">
        <v>22189</v>
      </c>
      <c r="HX59" s="93">
        <v>22220</v>
      </c>
      <c r="HY59" s="327">
        <v>22250</v>
      </c>
      <c r="HZ59" s="93">
        <v>22281</v>
      </c>
      <c r="IA59" s="327">
        <v>22312</v>
      </c>
      <c r="IB59" s="93">
        <v>22340</v>
      </c>
      <c r="IC59" s="327">
        <v>22371</v>
      </c>
      <c r="ID59" s="93">
        <v>22401</v>
      </c>
      <c r="IE59" s="327">
        <v>22432</v>
      </c>
      <c r="IF59" s="93">
        <v>22462</v>
      </c>
      <c r="IG59" s="327">
        <v>22493</v>
      </c>
      <c r="IH59" s="93">
        <v>22524</v>
      </c>
      <c r="II59" s="327">
        <v>22554</v>
      </c>
      <c r="IJ59" s="93">
        <v>22585</v>
      </c>
      <c r="IK59" s="327">
        <v>22615</v>
      </c>
      <c r="IL59" s="93">
        <v>22646</v>
      </c>
      <c r="IM59" s="327">
        <v>22677</v>
      </c>
      <c r="IN59" s="93">
        <v>22705</v>
      </c>
      <c r="IO59" s="327">
        <v>22736</v>
      </c>
      <c r="IP59" s="93">
        <v>22766</v>
      </c>
      <c r="IQ59" s="327">
        <v>22797</v>
      </c>
      <c r="IR59" s="93">
        <v>22827</v>
      </c>
      <c r="IS59" s="327">
        <v>22858</v>
      </c>
      <c r="IT59" s="93">
        <v>22889</v>
      </c>
      <c r="IU59" s="327">
        <v>22919</v>
      </c>
      <c r="IV59" s="93">
        <v>22950</v>
      </c>
      <c r="IW59" s="327">
        <v>22980</v>
      </c>
      <c r="IX59" s="93">
        <v>23011</v>
      </c>
      <c r="IY59" s="327">
        <v>23042</v>
      </c>
      <c r="IZ59" s="93">
        <v>23070</v>
      </c>
      <c r="JA59" s="327">
        <v>23101</v>
      </c>
      <c r="JB59" s="93">
        <v>23131</v>
      </c>
      <c r="JC59" s="327">
        <v>23162</v>
      </c>
      <c r="JD59" s="93">
        <v>23192</v>
      </c>
      <c r="JE59" s="327">
        <v>23223</v>
      </c>
      <c r="JF59" s="93">
        <v>23254</v>
      </c>
      <c r="JG59" s="327">
        <v>23284</v>
      </c>
      <c r="JH59" s="93">
        <v>23315</v>
      </c>
      <c r="JI59" s="327">
        <v>23345</v>
      </c>
      <c r="JJ59" s="93">
        <v>23376</v>
      </c>
      <c r="JK59" s="327">
        <v>23407</v>
      </c>
      <c r="JL59" s="93">
        <v>23436</v>
      </c>
      <c r="JM59" s="327">
        <v>23467</v>
      </c>
      <c r="JN59" s="93">
        <v>23497</v>
      </c>
      <c r="JO59" s="327">
        <v>23528</v>
      </c>
      <c r="JP59" s="93">
        <v>23558</v>
      </c>
      <c r="JQ59" s="327">
        <v>23589</v>
      </c>
      <c r="JR59" s="93">
        <v>23620</v>
      </c>
      <c r="JS59" s="327">
        <v>23650</v>
      </c>
      <c r="JT59" s="93">
        <v>23681</v>
      </c>
      <c r="JU59" s="327">
        <v>23711</v>
      </c>
      <c r="JV59" s="93">
        <v>23742</v>
      </c>
      <c r="JW59" s="327">
        <v>23773</v>
      </c>
      <c r="JX59" s="93">
        <v>23801</v>
      </c>
      <c r="JY59" s="327">
        <v>23832</v>
      </c>
      <c r="JZ59" s="93">
        <v>23862</v>
      </c>
      <c r="KA59" s="327">
        <v>23893</v>
      </c>
      <c r="KB59" s="93">
        <v>23923</v>
      </c>
      <c r="KC59" s="327">
        <v>23954</v>
      </c>
      <c r="KD59" s="93">
        <v>23985</v>
      </c>
      <c r="KE59" s="327">
        <v>24015</v>
      </c>
      <c r="KF59" s="93">
        <v>24046</v>
      </c>
      <c r="KG59" s="327">
        <v>24076</v>
      </c>
      <c r="KH59" s="93">
        <v>24107</v>
      </c>
      <c r="KI59" s="327">
        <v>24138</v>
      </c>
      <c r="KJ59" s="93">
        <v>24166</v>
      </c>
      <c r="KK59" s="327">
        <v>24197</v>
      </c>
      <c r="KL59" s="93">
        <v>24227</v>
      </c>
      <c r="KM59" s="327">
        <v>24258</v>
      </c>
      <c r="KN59" s="93">
        <v>24288</v>
      </c>
      <c r="KO59" s="327">
        <v>24319</v>
      </c>
      <c r="KP59" s="93">
        <v>24350</v>
      </c>
      <c r="KQ59" s="327">
        <v>24380</v>
      </c>
      <c r="KR59" s="93">
        <v>24411</v>
      </c>
      <c r="KS59" s="327">
        <v>24441</v>
      </c>
      <c r="KT59" s="93">
        <v>24472</v>
      </c>
      <c r="KU59" s="327">
        <v>24503</v>
      </c>
      <c r="KV59" s="93">
        <v>24531</v>
      </c>
      <c r="KW59" s="327">
        <v>24562</v>
      </c>
      <c r="KX59" s="93">
        <v>24592</v>
      </c>
      <c r="KY59" s="327">
        <v>24623</v>
      </c>
      <c r="KZ59" s="93">
        <v>24653</v>
      </c>
      <c r="LA59" s="327">
        <v>24684</v>
      </c>
      <c r="LB59" s="93">
        <v>24715</v>
      </c>
      <c r="LC59" s="327">
        <v>24745</v>
      </c>
      <c r="LD59" s="93">
        <v>24776</v>
      </c>
      <c r="LE59" s="327">
        <v>24806</v>
      </c>
      <c r="LF59" s="93">
        <v>24837</v>
      </c>
      <c r="LG59" s="327">
        <v>24868</v>
      </c>
      <c r="LH59" s="93">
        <v>24897</v>
      </c>
      <c r="LI59" s="327">
        <v>24928</v>
      </c>
      <c r="LJ59" s="93">
        <v>24958</v>
      </c>
      <c r="LK59" s="327">
        <v>24989</v>
      </c>
      <c r="LL59" s="93">
        <v>25019</v>
      </c>
      <c r="LM59" s="327">
        <v>25050</v>
      </c>
      <c r="LN59" s="93">
        <v>25081</v>
      </c>
      <c r="LO59" s="327">
        <v>25111</v>
      </c>
      <c r="LP59" s="93">
        <v>25142</v>
      </c>
      <c r="LQ59" s="327">
        <v>25172</v>
      </c>
      <c r="LR59" s="93">
        <v>25203</v>
      </c>
      <c r="LS59" s="327">
        <v>25234</v>
      </c>
      <c r="LT59" s="93">
        <v>25262</v>
      </c>
      <c r="LU59" s="327">
        <v>25293</v>
      </c>
      <c r="LV59" s="93">
        <v>25323</v>
      </c>
      <c r="LW59" s="327">
        <v>25354</v>
      </c>
      <c r="LX59" s="93">
        <v>25384</v>
      </c>
      <c r="LY59" s="327">
        <v>25415</v>
      </c>
      <c r="LZ59" s="93">
        <v>25446</v>
      </c>
      <c r="MA59" s="327">
        <v>25476</v>
      </c>
      <c r="MB59" s="93">
        <v>25507</v>
      </c>
      <c r="MC59" s="327">
        <v>25537</v>
      </c>
      <c r="MD59" s="93">
        <v>25568</v>
      </c>
      <c r="ME59" s="327">
        <v>25599</v>
      </c>
      <c r="MF59" s="93">
        <v>25627</v>
      </c>
      <c r="MG59" s="327">
        <v>25658</v>
      </c>
      <c r="MH59" s="327">
        <v>25688</v>
      </c>
      <c r="MI59" s="168"/>
    </row>
    <row r="60" spans="1:369" s="86" customFormat="1" ht="12.75" customHeight="1" x14ac:dyDescent="0.25">
      <c r="A60" s="87" t="s">
        <v>14</v>
      </c>
      <c r="B60" s="430" t="s">
        <v>383</v>
      </c>
      <c r="C60" s="430"/>
      <c r="D60" s="430"/>
      <c r="E60" s="430" t="s">
        <v>9</v>
      </c>
      <c r="F60" s="430"/>
      <c r="G60" s="430"/>
      <c r="H60" s="430" t="s">
        <v>9</v>
      </c>
      <c r="I60" s="430"/>
      <c r="J60" s="430"/>
      <c r="K60" s="430" t="s">
        <v>9</v>
      </c>
      <c r="L60" s="430"/>
      <c r="M60" s="430"/>
      <c r="N60" s="430" t="s">
        <v>9</v>
      </c>
      <c r="O60" s="430"/>
      <c r="P60" s="430"/>
      <c r="Q60" s="430" t="s">
        <v>9</v>
      </c>
      <c r="R60" s="430"/>
      <c r="S60" s="99"/>
      <c r="T60" s="430" t="s">
        <v>9</v>
      </c>
      <c r="U60" s="99"/>
      <c r="V60" s="99"/>
      <c r="W60" s="430" t="s">
        <v>9</v>
      </c>
      <c r="X60" s="99"/>
      <c r="Y60" s="99"/>
      <c r="Z60" s="430" t="s">
        <v>9</v>
      </c>
      <c r="AA60" s="99"/>
      <c r="AB60" s="99"/>
      <c r="AC60" s="99"/>
      <c r="AD60" s="99"/>
      <c r="AE60" s="99"/>
      <c r="AF60" s="99"/>
      <c r="AG60" s="99"/>
      <c r="AH60" s="99"/>
      <c r="AI60" s="99"/>
      <c r="AJ60" s="99"/>
      <c r="AK60" s="99"/>
      <c r="AL60" s="99" t="s">
        <v>9</v>
      </c>
      <c r="AM60" s="99"/>
      <c r="AN60" s="99"/>
      <c r="AO60" s="99"/>
      <c r="AP60" s="99"/>
      <c r="AQ60" s="99"/>
      <c r="AR60" s="99"/>
      <c r="AS60" s="99"/>
      <c r="AT60" s="99"/>
      <c r="AU60" s="99"/>
      <c r="AV60" s="99"/>
      <c r="AW60" s="99"/>
      <c r="AX60" s="99"/>
      <c r="AY60" s="99"/>
      <c r="AZ60" s="429" t="s">
        <v>431</v>
      </c>
      <c r="BA60" s="99"/>
      <c r="BB60" s="99"/>
      <c r="BC60" s="99"/>
      <c r="BD60" s="99"/>
      <c r="BE60" s="429" t="s">
        <v>432</v>
      </c>
      <c r="BF60" s="99"/>
      <c r="BG60" s="85"/>
      <c r="BH60" s="85"/>
      <c r="BI60" s="85"/>
      <c r="BJ60" s="85"/>
      <c r="BK60" s="433" t="s">
        <v>16</v>
      </c>
      <c r="BL60" s="85"/>
      <c r="BM60" s="85"/>
      <c r="BN60" s="433" t="s">
        <v>16</v>
      </c>
      <c r="BO60" s="85"/>
      <c r="BP60" s="85"/>
      <c r="BQ60" s="433" t="s">
        <v>16</v>
      </c>
      <c r="BR60" s="85"/>
      <c r="BS60" s="85"/>
      <c r="BT60" s="433" t="s">
        <v>16</v>
      </c>
      <c r="BU60" s="85"/>
      <c r="BV60" s="85"/>
      <c r="BW60" s="85" t="s">
        <v>11</v>
      </c>
      <c r="BX60" s="85"/>
      <c r="BY60" s="85"/>
      <c r="BZ60" s="85" t="s">
        <v>11</v>
      </c>
      <c r="CA60" s="85"/>
      <c r="CB60" s="85"/>
      <c r="CC60" s="85" t="s">
        <v>11</v>
      </c>
      <c r="CD60" s="85"/>
      <c r="CE60" s="85"/>
      <c r="CF60" s="85" t="s">
        <v>11</v>
      </c>
      <c r="CG60" s="85"/>
      <c r="CH60" s="85"/>
      <c r="CI60" s="85"/>
      <c r="CJ60" s="85"/>
      <c r="CK60" s="85"/>
      <c r="CL60" s="434" t="s">
        <v>12</v>
      </c>
      <c r="CM60" s="434"/>
      <c r="CN60" s="434"/>
      <c r="CO60" s="434" t="s">
        <v>11</v>
      </c>
      <c r="CP60" s="434"/>
      <c r="CQ60" s="434"/>
      <c r="CR60" s="434" t="s">
        <v>11</v>
      </c>
      <c r="CS60" s="434"/>
      <c r="CT60" s="434"/>
      <c r="CU60" s="434"/>
      <c r="CV60" s="434"/>
      <c r="CW60" s="434"/>
      <c r="CX60" s="434" t="s">
        <v>11</v>
      </c>
      <c r="CY60" s="434"/>
      <c r="CZ60" s="434"/>
      <c r="DA60" s="434" t="s">
        <v>11</v>
      </c>
      <c r="DB60" s="434"/>
      <c r="DC60" s="97"/>
      <c r="DD60" s="434" t="s">
        <v>11</v>
      </c>
      <c r="DE60" s="434"/>
      <c r="DF60" s="434"/>
      <c r="DG60" s="434" t="s">
        <v>11</v>
      </c>
      <c r="DH60" s="434"/>
      <c r="DI60" s="434"/>
      <c r="DJ60" s="85" t="s">
        <v>282</v>
      </c>
      <c r="DK60" s="434"/>
      <c r="DL60" s="434"/>
      <c r="DM60" s="434" t="s">
        <v>11</v>
      </c>
      <c r="DN60" s="434"/>
      <c r="DO60" s="434"/>
      <c r="DP60" s="434" t="s">
        <v>11</v>
      </c>
      <c r="DQ60" s="434"/>
      <c r="DR60" s="434"/>
      <c r="DS60" s="434" t="s">
        <v>11</v>
      </c>
      <c r="DT60" s="434"/>
      <c r="DU60" s="434"/>
      <c r="DV60" s="434" t="s">
        <v>11</v>
      </c>
      <c r="DW60" s="434"/>
      <c r="DX60" s="434"/>
      <c r="DY60" s="434" t="s">
        <v>11</v>
      </c>
      <c r="DZ60" s="434"/>
      <c r="EA60" s="434"/>
      <c r="EB60" s="434" t="s">
        <v>11</v>
      </c>
      <c r="EC60" s="434"/>
      <c r="ED60" s="434"/>
      <c r="EE60" s="434" t="s">
        <v>11</v>
      </c>
      <c r="EF60" s="434"/>
      <c r="EG60" s="434"/>
      <c r="EH60" s="434" t="s">
        <v>11</v>
      </c>
      <c r="EI60" s="434"/>
      <c r="EJ60" s="434"/>
      <c r="EK60" s="434" t="s">
        <v>11</v>
      </c>
      <c r="EL60" s="434"/>
      <c r="EM60" s="434"/>
      <c r="EN60" s="434" t="s">
        <v>11</v>
      </c>
      <c r="EO60" s="434"/>
      <c r="EP60" s="434"/>
      <c r="EQ60" s="434" t="s">
        <v>11</v>
      </c>
      <c r="ER60" s="434"/>
      <c r="ES60" s="434"/>
      <c r="ET60" s="434" t="s">
        <v>11</v>
      </c>
      <c r="EU60" s="434"/>
      <c r="EV60" s="434"/>
      <c r="EW60" s="434" t="s">
        <v>11</v>
      </c>
      <c r="EX60" s="434"/>
      <c r="EY60" s="434"/>
      <c r="EZ60" s="434" t="s">
        <v>11</v>
      </c>
      <c r="FA60" s="434"/>
      <c r="FB60" s="434"/>
      <c r="FC60" s="434"/>
      <c r="FD60" s="434"/>
      <c r="FE60" s="434"/>
      <c r="FF60" s="434" t="s">
        <v>11</v>
      </c>
      <c r="FG60" s="434"/>
      <c r="FH60" s="434"/>
      <c r="FI60" s="434" t="s">
        <v>11</v>
      </c>
      <c r="FJ60" s="434"/>
      <c r="FK60" s="434"/>
      <c r="FL60" s="434"/>
      <c r="FM60" s="434"/>
      <c r="FN60" s="434"/>
      <c r="FO60" s="434" t="s">
        <v>12</v>
      </c>
      <c r="FP60" s="434"/>
      <c r="FQ60" s="434"/>
      <c r="FR60" s="434" t="s">
        <v>11</v>
      </c>
      <c r="FS60" s="434"/>
      <c r="FT60" s="434"/>
      <c r="FU60" s="434" t="s">
        <v>79</v>
      </c>
      <c r="FV60" s="434"/>
      <c r="FW60" s="434"/>
      <c r="FX60" s="434"/>
      <c r="FY60" s="434"/>
      <c r="FZ60" s="434"/>
      <c r="GA60" s="434" t="s">
        <v>79</v>
      </c>
      <c r="GB60" s="434"/>
      <c r="GC60" s="434"/>
      <c r="GD60" s="85" t="s">
        <v>282</v>
      </c>
      <c r="GE60" s="434"/>
      <c r="GF60" s="434"/>
      <c r="GG60" s="434" t="s">
        <v>11</v>
      </c>
      <c r="GH60" s="434"/>
      <c r="GI60" s="434"/>
      <c r="GJ60" s="434" t="s">
        <v>11</v>
      </c>
      <c r="GK60" s="434"/>
      <c r="GL60" s="434"/>
      <c r="GM60" s="434" t="s">
        <v>12</v>
      </c>
      <c r="GN60" s="434"/>
      <c r="GO60" s="434"/>
      <c r="GP60" s="431" t="s">
        <v>10</v>
      </c>
      <c r="GQ60" s="431"/>
      <c r="GR60" s="431"/>
      <c r="GS60" s="434" t="s">
        <v>12</v>
      </c>
      <c r="GT60" s="434"/>
      <c r="GU60" s="434"/>
      <c r="GV60" s="434"/>
      <c r="GW60" s="434"/>
      <c r="GX60" s="434"/>
      <c r="GY60" s="434" t="s">
        <v>12</v>
      </c>
      <c r="GZ60" s="434"/>
      <c r="HA60" s="434"/>
      <c r="HB60" s="434" t="s">
        <v>36</v>
      </c>
      <c r="HC60" s="434"/>
      <c r="HD60" s="434"/>
      <c r="HE60" s="434" t="s">
        <v>36</v>
      </c>
      <c r="HF60" s="434"/>
      <c r="HG60" s="434"/>
      <c r="HH60" s="434" t="s">
        <v>36</v>
      </c>
      <c r="HI60" s="434"/>
      <c r="HJ60" s="434"/>
      <c r="HK60" s="434"/>
      <c r="HL60" s="434"/>
      <c r="HM60" s="434"/>
      <c r="HN60" s="85" t="s">
        <v>282</v>
      </c>
      <c r="HO60" s="434"/>
      <c r="HP60" s="434"/>
      <c r="HQ60" s="434" t="s">
        <v>11</v>
      </c>
      <c r="HR60" s="100"/>
      <c r="HS60" s="100"/>
      <c r="HT60" s="100"/>
      <c r="HU60" s="100"/>
      <c r="HV60" s="100"/>
      <c r="HW60" s="100"/>
      <c r="HX60" s="100"/>
      <c r="HY60" s="100"/>
      <c r="HZ60" s="85" t="s">
        <v>282</v>
      </c>
      <c r="IA60" s="100"/>
      <c r="IB60" s="100"/>
      <c r="IC60" s="100"/>
      <c r="ID60" s="100"/>
      <c r="IE60" s="100"/>
      <c r="IF60" s="100"/>
      <c r="IG60" s="85"/>
      <c r="IH60" s="85"/>
      <c r="II60" s="85"/>
      <c r="IJ60" s="85"/>
      <c r="IK60" s="85"/>
      <c r="IL60" s="85" t="s">
        <v>282</v>
      </c>
      <c r="IM60" s="85"/>
      <c r="IN60" s="85"/>
      <c r="IO60" s="85"/>
      <c r="IP60" s="85"/>
      <c r="IQ60" s="85"/>
      <c r="IR60" s="85"/>
      <c r="IS60" s="85"/>
      <c r="IT60" s="85"/>
      <c r="IU60" s="85"/>
      <c r="IV60" s="85"/>
      <c r="IW60" s="85"/>
      <c r="IX60" s="85" t="s">
        <v>282</v>
      </c>
      <c r="IY60" s="85"/>
      <c r="IZ60" s="85"/>
      <c r="JA60" s="85"/>
      <c r="JB60" s="85"/>
      <c r="JC60" s="85"/>
      <c r="JD60" s="85"/>
      <c r="JE60" s="85"/>
      <c r="JF60" s="85"/>
      <c r="JG60" s="85"/>
      <c r="JH60" s="85"/>
      <c r="JI60" s="85"/>
      <c r="JJ60" s="85" t="s">
        <v>282</v>
      </c>
      <c r="JK60" s="85"/>
      <c r="JL60" s="85"/>
      <c r="JM60" s="85"/>
      <c r="JN60" s="85"/>
      <c r="JO60" s="85"/>
      <c r="JP60" s="85"/>
      <c r="JQ60" s="85"/>
      <c r="JR60" s="85"/>
      <c r="JS60" s="85"/>
      <c r="JT60" s="85"/>
      <c r="JU60" s="85"/>
      <c r="JV60" s="85" t="s">
        <v>282</v>
      </c>
      <c r="JW60" s="85"/>
      <c r="JX60" s="85"/>
      <c r="JY60" s="85"/>
      <c r="JZ60" s="85"/>
      <c r="KA60" s="85"/>
      <c r="KB60" s="85"/>
      <c r="KC60" s="85"/>
      <c r="KD60" s="85"/>
      <c r="KE60" s="85"/>
      <c r="KF60" s="85"/>
      <c r="KG60" s="85"/>
      <c r="KH60" s="85" t="s">
        <v>282</v>
      </c>
      <c r="KI60" s="85"/>
      <c r="KJ60" s="85"/>
      <c r="KK60" s="85" t="s">
        <v>315</v>
      </c>
      <c r="KL60" s="85"/>
      <c r="KM60" s="85"/>
      <c r="KN60" s="85"/>
      <c r="KO60" s="85"/>
      <c r="KP60" s="85"/>
      <c r="KQ60" s="85"/>
      <c r="KR60" s="85"/>
      <c r="KS60" s="85"/>
      <c r="KT60" s="85" t="s">
        <v>282</v>
      </c>
      <c r="KU60" s="85"/>
      <c r="KV60" s="85"/>
      <c r="KW60" s="85"/>
      <c r="KX60" s="85"/>
      <c r="KY60" s="85"/>
      <c r="KZ60" s="85"/>
      <c r="LA60" s="85"/>
      <c r="LB60" s="85"/>
      <c r="LC60" s="85"/>
      <c r="LD60" s="85"/>
      <c r="LE60" s="85"/>
      <c r="LF60" s="85" t="s">
        <v>282</v>
      </c>
      <c r="LG60" s="85"/>
      <c r="LH60" s="85"/>
      <c r="LI60" s="85"/>
      <c r="LJ60" s="85"/>
      <c r="LK60" s="85"/>
      <c r="LL60" s="85"/>
      <c r="LM60" s="85"/>
      <c r="LN60" s="85"/>
      <c r="LO60" s="85"/>
      <c r="LP60" s="85"/>
      <c r="LQ60" s="85"/>
      <c r="LR60" s="85" t="s">
        <v>282</v>
      </c>
      <c r="LS60" s="85"/>
      <c r="LT60" s="85"/>
      <c r="LU60" s="85"/>
      <c r="LV60" s="85"/>
      <c r="LW60" s="85"/>
      <c r="LX60" s="85"/>
      <c r="LY60" s="85"/>
      <c r="LZ60" s="85"/>
      <c r="MA60" s="85"/>
      <c r="MB60" s="100"/>
      <c r="MC60" s="85"/>
      <c r="MD60" s="85"/>
      <c r="ME60" s="85"/>
      <c r="MF60" s="85"/>
      <c r="MG60" s="85"/>
      <c r="MH60" s="85"/>
      <c r="MI60" s="168"/>
    </row>
    <row r="61" spans="1:369" s="86" customFormat="1" ht="12.75" customHeight="1" x14ac:dyDescent="0.25">
      <c r="A61" s="68" t="s">
        <v>179</v>
      </c>
      <c r="B61" s="429"/>
      <c r="C61" s="429"/>
      <c r="D61" s="429"/>
      <c r="E61" s="91">
        <v>14083</v>
      </c>
      <c r="F61" s="429"/>
      <c r="G61" s="429"/>
      <c r="H61" s="91">
        <v>14083</v>
      </c>
      <c r="I61" s="91"/>
      <c r="J61" s="91"/>
      <c r="K61" s="91">
        <v>14188</v>
      </c>
      <c r="L61" s="91"/>
      <c r="M61" s="429"/>
      <c r="N61" s="91">
        <v>14265</v>
      </c>
      <c r="O61" s="429"/>
      <c r="P61" s="429"/>
      <c r="Q61" s="91">
        <v>14629</v>
      </c>
      <c r="R61" s="429"/>
      <c r="S61" s="99"/>
      <c r="T61" s="91">
        <v>14629</v>
      </c>
      <c r="U61" s="99"/>
      <c r="V61" s="99"/>
      <c r="W61" s="91">
        <v>14629</v>
      </c>
      <c r="X61" s="99"/>
      <c r="Y61" s="99"/>
      <c r="Z61" s="91">
        <v>14629</v>
      </c>
      <c r="AA61" s="99"/>
      <c r="AB61" s="99"/>
      <c r="AC61" s="99"/>
      <c r="AD61" s="99"/>
      <c r="AE61" s="99"/>
      <c r="AF61" s="99"/>
      <c r="AG61" s="99"/>
      <c r="AH61" s="99"/>
      <c r="AI61" s="99"/>
      <c r="AJ61" s="99"/>
      <c r="AK61" s="99"/>
      <c r="AL61" s="93">
        <v>15175</v>
      </c>
      <c r="AM61" s="99"/>
      <c r="AN61" s="99"/>
      <c r="AO61" s="99"/>
      <c r="AP61" s="99"/>
      <c r="AQ61" s="99"/>
      <c r="AR61" s="99"/>
      <c r="AS61" s="99"/>
      <c r="AT61" s="99"/>
      <c r="AU61" s="99"/>
      <c r="AV61" s="99"/>
      <c r="AW61" s="99"/>
      <c r="AX61" s="99"/>
      <c r="AY61" s="99"/>
      <c r="AZ61" s="429" t="s">
        <v>431</v>
      </c>
      <c r="BA61" s="99"/>
      <c r="BB61" s="99"/>
      <c r="BC61" s="99"/>
      <c r="BD61" s="99"/>
      <c r="BE61" s="429" t="s">
        <v>432</v>
      </c>
      <c r="BF61" s="99"/>
      <c r="BG61" s="85"/>
      <c r="BH61" s="85"/>
      <c r="BI61" s="85"/>
      <c r="BJ61" s="85"/>
      <c r="BK61" s="400">
        <v>17498</v>
      </c>
      <c r="BL61" s="85"/>
      <c r="BM61" s="85"/>
      <c r="BN61" s="400">
        <v>17498</v>
      </c>
      <c r="BO61" s="85"/>
      <c r="BP61" s="85"/>
      <c r="BQ61" s="400">
        <v>17498</v>
      </c>
      <c r="BR61" s="85"/>
      <c r="BS61" s="85"/>
      <c r="BT61" s="400">
        <v>17498</v>
      </c>
      <c r="BU61" s="85"/>
      <c r="BV61" s="85"/>
      <c r="BW61" s="361">
        <v>17778</v>
      </c>
      <c r="BX61" s="85"/>
      <c r="BY61" s="85"/>
      <c r="BZ61" s="361">
        <v>17778</v>
      </c>
      <c r="CA61" s="85"/>
      <c r="CB61" s="85"/>
      <c r="CC61" s="361">
        <v>17778</v>
      </c>
      <c r="CD61" s="85"/>
      <c r="CE61" s="85"/>
      <c r="CF61" s="361">
        <v>17778</v>
      </c>
      <c r="CG61" s="85"/>
      <c r="CH61" s="85"/>
      <c r="CI61" s="85"/>
      <c r="CJ61" s="85"/>
      <c r="CK61" s="85"/>
      <c r="CL61" s="92">
        <v>17968</v>
      </c>
      <c r="CM61" s="92"/>
      <c r="CN61" s="92"/>
      <c r="CO61" s="92">
        <v>18058</v>
      </c>
      <c r="CP61" s="92"/>
      <c r="CQ61" s="92"/>
      <c r="CR61" s="92">
        <v>18142</v>
      </c>
      <c r="CS61" s="92"/>
      <c r="CT61" s="92"/>
      <c r="CU61" s="92"/>
      <c r="CV61" s="92"/>
      <c r="CW61" s="92"/>
      <c r="CX61" s="92">
        <v>18331</v>
      </c>
      <c r="CY61" s="92"/>
      <c r="CZ61" s="92"/>
      <c r="DA61" s="92">
        <v>18422</v>
      </c>
      <c r="DB61" s="92"/>
      <c r="DC61" s="97"/>
      <c r="DD61" s="92">
        <v>18520</v>
      </c>
      <c r="DE61" s="92"/>
      <c r="DF61" s="92"/>
      <c r="DG61" s="92">
        <v>18604</v>
      </c>
      <c r="DH61" s="92"/>
      <c r="DI61" s="92"/>
      <c r="DJ61" s="92"/>
      <c r="DK61" s="92"/>
      <c r="DL61" s="92"/>
      <c r="DM61" s="92">
        <v>18828</v>
      </c>
      <c r="DN61" s="92"/>
      <c r="DO61" s="92"/>
      <c r="DP61" s="92">
        <v>18505</v>
      </c>
      <c r="DQ61" s="92"/>
      <c r="DR61" s="92"/>
      <c r="DS61" s="92">
        <v>18968</v>
      </c>
      <c r="DT61" s="92"/>
      <c r="DU61" s="92"/>
      <c r="DV61" s="92">
        <v>19066</v>
      </c>
      <c r="DW61" s="92"/>
      <c r="DX61" s="92"/>
      <c r="DY61" s="92">
        <v>19178</v>
      </c>
      <c r="DZ61" s="92"/>
      <c r="EA61" s="92"/>
      <c r="EB61" s="92">
        <v>19262</v>
      </c>
      <c r="EC61" s="92"/>
      <c r="ED61" s="92"/>
      <c r="EE61" s="92">
        <v>19346</v>
      </c>
      <c r="EF61" s="92"/>
      <c r="EG61" s="92"/>
      <c r="EH61" s="92">
        <v>19430</v>
      </c>
      <c r="EI61" s="92"/>
      <c r="EJ61" s="92"/>
      <c r="EK61" s="92">
        <v>19514</v>
      </c>
      <c r="EL61" s="92"/>
      <c r="EM61" s="92"/>
      <c r="EN61" s="92">
        <v>19598</v>
      </c>
      <c r="EO61" s="92"/>
      <c r="EP61" s="92"/>
      <c r="EQ61" s="92">
        <v>19780</v>
      </c>
      <c r="ER61" s="92"/>
      <c r="ES61" s="92"/>
      <c r="ET61" s="92">
        <v>19794</v>
      </c>
      <c r="EU61" s="92"/>
      <c r="EV61" s="92"/>
      <c r="EW61" s="92">
        <v>19892</v>
      </c>
      <c r="EX61" s="92"/>
      <c r="EY61" s="92"/>
      <c r="EZ61" s="92">
        <v>19962</v>
      </c>
      <c r="FA61" s="92"/>
      <c r="FB61" s="92"/>
      <c r="FC61" s="92"/>
      <c r="FD61" s="92"/>
      <c r="FE61" s="92"/>
      <c r="FF61" s="92">
        <v>20158</v>
      </c>
      <c r="FG61" s="92"/>
      <c r="FH61" s="92"/>
      <c r="FI61" s="92">
        <v>20284</v>
      </c>
      <c r="FJ61" s="92"/>
      <c r="FK61" s="92"/>
      <c r="FL61" s="92"/>
      <c r="FM61" s="92"/>
      <c r="FN61" s="92"/>
      <c r="FO61" s="92">
        <v>20432</v>
      </c>
      <c r="FP61" s="92"/>
      <c r="FQ61" s="92"/>
      <c r="FR61" s="92">
        <v>20536</v>
      </c>
      <c r="FS61" s="92"/>
      <c r="FT61" s="92"/>
      <c r="FU61" s="92">
        <v>20545</v>
      </c>
      <c r="FV61" s="92"/>
      <c r="FW61" s="92"/>
      <c r="FX61" s="92"/>
      <c r="FY61" s="92"/>
      <c r="FZ61" s="92"/>
      <c r="GA61" s="92">
        <v>20802</v>
      </c>
      <c r="GB61" s="92"/>
      <c r="GC61" s="92"/>
      <c r="GD61" s="92"/>
      <c r="GE61" s="92"/>
      <c r="GF61" s="92"/>
      <c r="GG61" s="92">
        <v>21026</v>
      </c>
      <c r="GH61" s="92"/>
      <c r="GI61" s="92"/>
      <c r="GJ61" s="92">
        <v>21082</v>
      </c>
      <c r="GK61" s="92"/>
      <c r="GL61" s="92"/>
      <c r="GM61" s="92">
        <v>21146</v>
      </c>
      <c r="GN61" s="92"/>
      <c r="GO61" s="92"/>
      <c r="GP61" s="92">
        <v>21250</v>
      </c>
      <c r="GQ61" s="92"/>
      <c r="GR61" s="92"/>
      <c r="GS61" s="92">
        <v>21356</v>
      </c>
      <c r="GT61" s="92"/>
      <c r="GU61" s="92"/>
      <c r="GV61" s="92"/>
      <c r="GW61" s="92"/>
      <c r="GX61" s="92"/>
      <c r="GY61" s="92">
        <v>21527</v>
      </c>
      <c r="GZ61" s="92"/>
      <c r="HA61" s="92"/>
      <c r="HB61" s="92">
        <v>21608</v>
      </c>
      <c r="HC61" s="92"/>
      <c r="HD61" s="92"/>
      <c r="HE61" s="92">
        <v>21720</v>
      </c>
      <c r="HF61" s="92"/>
      <c r="HG61" s="92"/>
      <c r="HH61" s="92">
        <v>21780</v>
      </c>
      <c r="HI61" s="92"/>
      <c r="HJ61" s="92"/>
      <c r="HK61" s="92"/>
      <c r="HL61" s="92"/>
      <c r="HM61" s="92"/>
      <c r="HN61" s="92"/>
      <c r="HO61" s="92"/>
      <c r="HP61" s="92"/>
      <c r="HQ61" s="92">
        <v>22090</v>
      </c>
      <c r="HR61" s="100"/>
      <c r="HS61" s="100"/>
      <c r="HT61" s="100"/>
      <c r="HU61" s="100"/>
      <c r="HV61" s="100"/>
      <c r="HW61" s="100"/>
      <c r="HX61" s="100"/>
      <c r="HY61" s="100"/>
      <c r="HZ61" s="100"/>
      <c r="IA61" s="100"/>
      <c r="IB61" s="100"/>
      <c r="IC61" s="100"/>
      <c r="ID61" s="100"/>
      <c r="IE61" s="100"/>
      <c r="IF61" s="100"/>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327">
        <v>24267</v>
      </c>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100"/>
      <c r="MC61" s="85"/>
      <c r="MD61" s="85"/>
      <c r="ME61" s="85"/>
      <c r="MF61" s="85"/>
      <c r="MG61" s="85"/>
      <c r="MH61" s="85"/>
      <c r="MI61" s="168"/>
    </row>
    <row r="62" spans="1:369" s="86" customFormat="1" ht="12.75" customHeight="1" x14ac:dyDescent="0.25">
      <c r="A62" s="94" t="s">
        <v>180</v>
      </c>
      <c r="B62" s="96">
        <v>603</v>
      </c>
      <c r="C62" s="96"/>
      <c r="D62" s="96"/>
      <c r="E62" s="96">
        <v>2039</v>
      </c>
      <c r="F62" s="96"/>
      <c r="G62" s="96"/>
      <c r="H62" s="96">
        <v>2039</v>
      </c>
      <c r="I62" s="96"/>
      <c r="J62" s="96"/>
      <c r="K62" s="96">
        <v>3157</v>
      </c>
      <c r="L62" s="96"/>
      <c r="M62" s="96"/>
      <c r="N62" s="96">
        <v>175</v>
      </c>
      <c r="O62" s="96"/>
      <c r="P62" s="96"/>
      <c r="Q62" s="96">
        <v>162</v>
      </c>
      <c r="R62" s="96"/>
      <c r="S62" s="99"/>
      <c r="T62" s="96">
        <v>162</v>
      </c>
      <c r="U62" s="99"/>
      <c r="V62" s="99"/>
      <c r="W62" s="96">
        <v>162</v>
      </c>
      <c r="X62" s="99"/>
      <c r="Y62" s="99"/>
      <c r="Z62" s="96">
        <v>162</v>
      </c>
      <c r="AA62" s="99"/>
      <c r="AB62" s="99"/>
      <c r="AC62" s="99"/>
      <c r="AD62" s="99"/>
      <c r="AE62" s="99"/>
      <c r="AF62" s="99"/>
      <c r="AG62" s="99"/>
      <c r="AH62" s="99"/>
      <c r="AI62" s="99"/>
      <c r="AJ62" s="99"/>
      <c r="AK62" s="99"/>
      <c r="AL62" s="98">
        <v>1423</v>
      </c>
      <c r="AM62" s="99"/>
      <c r="AN62" s="99"/>
      <c r="AO62" s="99"/>
      <c r="AP62" s="99"/>
      <c r="AQ62" s="99"/>
      <c r="AR62" s="99"/>
      <c r="AS62" s="99"/>
      <c r="AT62" s="99"/>
      <c r="AU62" s="99"/>
      <c r="AV62" s="99"/>
      <c r="AW62" s="99"/>
      <c r="AX62" s="99"/>
      <c r="AY62" s="99"/>
      <c r="AZ62" s="429" t="s">
        <v>431</v>
      </c>
      <c r="BA62" s="99"/>
      <c r="BB62" s="99"/>
      <c r="BC62" s="99"/>
      <c r="BD62" s="99"/>
      <c r="BE62" s="429" t="s">
        <v>432</v>
      </c>
      <c r="BF62" s="99"/>
      <c r="BG62" s="99"/>
      <c r="BH62" s="99"/>
      <c r="BI62" s="99"/>
      <c r="BJ62" s="99"/>
      <c r="BK62" s="401">
        <v>3626</v>
      </c>
      <c r="BL62" s="99"/>
      <c r="BM62" s="99"/>
      <c r="BN62" s="401">
        <v>3626</v>
      </c>
      <c r="BO62" s="99"/>
      <c r="BP62" s="99"/>
      <c r="BQ62" s="401">
        <v>3626</v>
      </c>
      <c r="BR62" s="99"/>
      <c r="BS62" s="99"/>
      <c r="BT62" s="401">
        <v>3626</v>
      </c>
      <c r="BU62" s="99"/>
      <c r="BV62" s="99"/>
      <c r="BW62" s="98">
        <v>1309</v>
      </c>
      <c r="BX62" s="99"/>
      <c r="BY62" s="99"/>
      <c r="BZ62" s="98">
        <v>1309</v>
      </c>
      <c r="CA62" s="99"/>
      <c r="CB62" s="99"/>
      <c r="CC62" s="98">
        <v>1309</v>
      </c>
      <c r="CD62" s="99"/>
      <c r="CE62" s="99"/>
      <c r="CF62" s="98">
        <v>1309</v>
      </c>
      <c r="CG62" s="99"/>
      <c r="CH62" s="99"/>
      <c r="CI62" s="99"/>
      <c r="CJ62" s="99"/>
      <c r="CK62" s="99"/>
      <c r="CL62" s="97">
        <v>340</v>
      </c>
      <c r="CM62" s="97"/>
      <c r="CN62" s="97"/>
      <c r="CO62" s="97">
        <v>1048</v>
      </c>
      <c r="CP62" s="97"/>
      <c r="CQ62" s="97"/>
      <c r="CR62" s="97">
        <v>1641</v>
      </c>
      <c r="CS62" s="97"/>
      <c r="CT62" s="97"/>
      <c r="CU62" s="97"/>
      <c r="CV62" s="97"/>
      <c r="CW62" s="97"/>
      <c r="CX62" s="97">
        <v>650</v>
      </c>
      <c r="CY62" s="97"/>
      <c r="CZ62" s="97"/>
      <c r="DA62" s="97">
        <v>1264</v>
      </c>
      <c r="DB62" s="101"/>
      <c r="DC62" s="97"/>
      <c r="DD62" s="101">
        <v>2045</v>
      </c>
      <c r="DE62" s="101"/>
      <c r="DF62" s="101"/>
      <c r="DG62" s="97">
        <v>2576</v>
      </c>
      <c r="DH62" s="97"/>
      <c r="DI62" s="97"/>
      <c r="DJ62" s="97"/>
      <c r="DK62" s="97"/>
      <c r="DL62" s="97"/>
      <c r="DM62" s="97">
        <v>924</v>
      </c>
      <c r="DN62" s="97"/>
      <c r="DO62" s="97"/>
      <c r="DP62" s="97">
        <v>1281</v>
      </c>
      <c r="DQ62" s="97"/>
      <c r="DR62" s="97"/>
      <c r="DS62" s="101">
        <v>1768</v>
      </c>
      <c r="DT62" s="101"/>
      <c r="DU62" s="101"/>
      <c r="DV62" s="97">
        <v>291</v>
      </c>
      <c r="DW62" s="97"/>
      <c r="DX62" s="97"/>
      <c r="DY62" s="97">
        <v>1360</v>
      </c>
      <c r="DZ62" s="97"/>
      <c r="EA62" s="97"/>
      <c r="EB62" s="97">
        <v>2256</v>
      </c>
      <c r="EC62" s="97"/>
      <c r="ED62" s="97"/>
      <c r="EE62" s="97">
        <v>3082</v>
      </c>
      <c r="EF62" s="97"/>
      <c r="EG62" s="97"/>
      <c r="EH62" s="97">
        <v>499</v>
      </c>
      <c r="EI62" s="97"/>
      <c r="EJ62" s="97"/>
      <c r="EK62" s="97">
        <v>939</v>
      </c>
      <c r="EL62" s="97"/>
      <c r="EM62" s="97"/>
      <c r="EN62" s="97">
        <v>1397</v>
      </c>
      <c r="EO62" s="97"/>
      <c r="EP62" s="97"/>
      <c r="EQ62" s="97">
        <v>168</v>
      </c>
      <c r="ER62" s="97"/>
      <c r="ES62" s="97"/>
      <c r="ET62" s="97">
        <v>303</v>
      </c>
      <c r="EU62" s="97"/>
      <c r="EV62" s="97"/>
      <c r="EW62" s="97">
        <v>810</v>
      </c>
      <c r="EX62" s="97"/>
      <c r="EY62" s="97"/>
      <c r="EZ62" s="101">
        <v>1095</v>
      </c>
      <c r="FA62" s="101"/>
      <c r="FB62" s="101"/>
      <c r="FC62" s="101"/>
      <c r="FD62" s="101"/>
      <c r="FE62" s="101"/>
      <c r="FF62" s="97">
        <v>357</v>
      </c>
      <c r="FG62" s="97"/>
      <c r="FH62" s="97"/>
      <c r="FI62" s="97">
        <v>1213</v>
      </c>
      <c r="FJ62" s="97"/>
      <c r="FK62" s="97"/>
      <c r="FL62" s="97"/>
      <c r="FM62" s="97"/>
      <c r="FN62" s="97"/>
      <c r="FO62" s="97">
        <v>1543</v>
      </c>
      <c r="FP62" s="97"/>
      <c r="FQ62" s="97"/>
      <c r="FR62" s="97">
        <v>297</v>
      </c>
      <c r="FS62" s="97"/>
      <c r="FT62" s="97"/>
      <c r="FU62" s="97">
        <v>802</v>
      </c>
      <c r="FV62" s="97"/>
      <c r="FW62" s="97"/>
      <c r="FX62" s="97"/>
      <c r="FY62" s="97"/>
      <c r="FZ62" s="97"/>
      <c r="GA62" s="97">
        <v>1707</v>
      </c>
      <c r="GB62" s="97"/>
      <c r="GC62" s="97"/>
      <c r="GD62" s="97"/>
      <c r="GE62" s="97"/>
      <c r="GF62" s="97"/>
      <c r="GG62" s="95">
        <v>1290</v>
      </c>
      <c r="GH62" s="95"/>
      <c r="GI62" s="95"/>
      <c r="GJ62" s="101">
        <v>107</v>
      </c>
      <c r="GK62" s="101"/>
      <c r="GL62" s="101"/>
      <c r="GM62" s="97"/>
      <c r="GN62" s="97"/>
      <c r="GO62" s="97"/>
      <c r="GP62" s="97">
        <v>307</v>
      </c>
      <c r="GQ62" s="97"/>
      <c r="GR62" s="97"/>
      <c r="GS62" s="97">
        <v>791</v>
      </c>
      <c r="GT62" s="97"/>
      <c r="GU62" s="97"/>
      <c r="GV62" s="97"/>
      <c r="GW62" s="97"/>
      <c r="GX62" s="97"/>
      <c r="GY62" s="97">
        <v>1739</v>
      </c>
      <c r="GZ62" s="97"/>
      <c r="HA62" s="97"/>
      <c r="HB62" s="97">
        <v>301</v>
      </c>
      <c r="HC62" s="97"/>
      <c r="HD62" s="97"/>
      <c r="HE62" s="97">
        <v>75</v>
      </c>
      <c r="HF62" s="97"/>
      <c r="HG62" s="97"/>
      <c r="HH62" s="97">
        <v>451</v>
      </c>
      <c r="HI62" s="97"/>
      <c r="HJ62" s="97"/>
      <c r="HK62" s="97"/>
      <c r="HL62" s="97"/>
      <c r="HM62" s="97"/>
      <c r="HN62" s="97"/>
      <c r="HO62" s="97"/>
      <c r="HP62" s="97"/>
      <c r="HQ62" s="97">
        <v>1081</v>
      </c>
      <c r="HR62" s="100"/>
      <c r="HS62" s="100"/>
      <c r="HT62" s="100"/>
      <c r="HU62" s="100"/>
      <c r="HV62" s="100"/>
      <c r="HW62" s="100"/>
      <c r="HX62" s="100"/>
      <c r="HY62" s="100"/>
      <c r="HZ62" s="100"/>
      <c r="IA62" s="100"/>
      <c r="IB62" s="100"/>
      <c r="IC62" s="100"/>
      <c r="ID62" s="100"/>
      <c r="IE62" s="100"/>
      <c r="IF62" s="100"/>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364">
        <v>1275</v>
      </c>
      <c r="KL62" s="85"/>
      <c r="KM62" s="85"/>
      <c r="KN62" s="85"/>
      <c r="KO62" s="85"/>
      <c r="KP62" s="85"/>
      <c r="KQ62" s="85"/>
      <c r="KR62" s="85"/>
      <c r="KS62" s="85"/>
      <c r="KT62" s="85"/>
      <c r="KU62" s="85"/>
      <c r="KV62" s="85"/>
      <c r="KW62" s="85"/>
      <c r="KX62" s="85"/>
      <c r="KY62" s="85"/>
      <c r="KZ62" s="85"/>
      <c r="LA62" s="85"/>
      <c r="LB62" s="85"/>
      <c r="LC62" s="85"/>
      <c r="LD62" s="85"/>
      <c r="LE62" s="85"/>
      <c r="LF62" s="85"/>
      <c r="LG62" s="85"/>
      <c r="LH62" s="85"/>
      <c r="LI62" s="85"/>
      <c r="LJ62" s="85"/>
      <c r="LK62" s="85"/>
      <c r="LL62" s="85"/>
      <c r="LM62" s="85"/>
      <c r="LN62" s="85"/>
      <c r="LO62" s="85"/>
      <c r="LP62" s="85"/>
      <c r="LQ62" s="85"/>
      <c r="LR62" s="85"/>
      <c r="LS62" s="85"/>
      <c r="LT62" s="85"/>
      <c r="LU62" s="85"/>
      <c r="LV62" s="85"/>
      <c r="LW62" s="85"/>
      <c r="LX62" s="85"/>
      <c r="LY62" s="85"/>
      <c r="LZ62" s="85"/>
      <c r="MA62" s="85"/>
      <c r="MB62" s="100"/>
      <c r="MC62" s="85"/>
      <c r="MD62" s="85"/>
      <c r="ME62" s="85"/>
      <c r="MF62" s="85"/>
      <c r="MG62" s="85"/>
      <c r="MH62" s="85"/>
      <c r="MI62" s="168"/>
    </row>
    <row r="63" spans="1:369" ht="12.75" customHeight="1" x14ac:dyDescent="0.25">
      <c r="A63" s="45" t="s">
        <v>82</v>
      </c>
      <c r="B63" s="335">
        <v>104975521</v>
      </c>
      <c r="C63" s="45"/>
      <c r="D63" s="45"/>
      <c r="E63" s="423">
        <v>105237921</v>
      </c>
      <c r="F63" s="45"/>
      <c r="G63" s="45"/>
      <c r="H63" s="335">
        <v>105253927</v>
      </c>
      <c r="I63" s="335"/>
      <c r="J63" s="335"/>
      <c r="K63" s="335">
        <v>105270927</v>
      </c>
      <c r="L63" s="335"/>
      <c r="M63" s="45"/>
      <c r="N63" s="335">
        <v>105300469</v>
      </c>
      <c r="O63" s="45"/>
      <c r="P63" s="45"/>
      <c r="Q63" s="335">
        <v>105099674</v>
      </c>
      <c r="R63" s="45"/>
      <c r="S63" s="262"/>
      <c r="T63" s="262">
        <v>105260200</v>
      </c>
      <c r="U63" s="262"/>
      <c r="V63" s="262"/>
      <c r="W63" s="262">
        <v>118033258</v>
      </c>
      <c r="X63" s="262"/>
      <c r="Y63" s="262"/>
      <c r="Z63" s="262">
        <v>126215108</v>
      </c>
      <c r="AA63" s="262"/>
      <c r="AB63" s="262"/>
      <c r="AC63" s="262"/>
      <c r="AD63" s="262"/>
      <c r="AE63" s="262"/>
      <c r="AF63" s="262"/>
      <c r="AG63" s="262"/>
      <c r="AH63" s="262"/>
      <c r="AI63" s="262"/>
      <c r="AJ63" s="262"/>
      <c r="AK63" s="262"/>
      <c r="AL63" s="262">
        <v>164578896</v>
      </c>
      <c r="AM63" s="262"/>
      <c r="AN63" s="262"/>
      <c r="AO63" s="262"/>
      <c r="AP63" s="262"/>
      <c r="AQ63" s="262"/>
      <c r="AR63" s="262"/>
      <c r="AS63" s="262"/>
      <c r="AT63" s="262"/>
      <c r="AU63" s="262"/>
      <c r="AV63" s="262"/>
      <c r="AW63" s="262"/>
      <c r="AX63" s="262"/>
      <c r="AY63" s="262"/>
      <c r="AZ63" s="429" t="s">
        <v>431</v>
      </c>
      <c r="BA63" s="99"/>
      <c r="BB63" s="99"/>
      <c r="BC63" s="99"/>
      <c r="BD63" s="99"/>
      <c r="BE63" s="429" t="s">
        <v>432</v>
      </c>
      <c r="BF63" s="262"/>
      <c r="BG63" s="262"/>
      <c r="BH63" s="262"/>
      <c r="BI63" s="262"/>
      <c r="BJ63" s="262"/>
      <c r="BK63" s="262">
        <v>393961969</v>
      </c>
      <c r="BL63" s="262"/>
      <c r="BM63" s="262"/>
      <c r="BN63" s="262">
        <v>405885090.39999998</v>
      </c>
      <c r="BO63" s="262"/>
      <c r="BP63" s="262"/>
      <c r="BQ63" s="262">
        <v>412619548</v>
      </c>
      <c r="BR63" s="262"/>
      <c r="BS63" s="262"/>
      <c r="BT63" s="262">
        <v>412090721</v>
      </c>
      <c r="BU63" s="262"/>
      <c r="BV63" s="262"/>
      <c r="BW63" s="262">
        <v>411567723</v>
      </c>
      <c r="BX63" s="262"/>
      <c r="BY63" s="262"/>
      <c r="BZ63" s="262">
        <v>412103847</v>
      </c>
      <c r="CA63" s="262"/>
      <c r="CB63" s="262"/>
      <c r="CC63" s="262">
        <v>411454173</v>
      </c>
      <c r="CD63" s="262"/>
      <c r="CE63" s="262"/>
      <c r="CF63" s="262">
        <v>412925162</v>
      </c>
      <c r="CG63" s="262"/>
      <c r="CH63" s="262"/>
      <c r="CI63" s="262"/>
      <c r="CJ63" s="262"/>
      <c r="CK63" s="262"/>
      <c r="CL63" s="416">
        <v>400938886</v>
      </c>
      <c r="CM63" s="416"/>
      <c r="CN63" s="416"/>
      <c r="CO63" s="416">
        <v>400882622</v>
      </c>
      <c r="CP63" s="416"/>
      <c r="CQ63" s="416"/>
      <c r="CR63" s="416">
        <v>402291612</v>
      </c>
      <c r="CS63" s="416"/>
      <c r="CT63" s="416"/>
      <c r="CU63" s="416"/>
      <c r="CV63" s="416"/>
      <c r="CW63" s="416"/>
      <c r="CX63" s="416">
        <v>402943640</v>
      </c>
      <c r="CY63" s="416"/>
      <c r="CZ63" s="416"/>
      <c r="DA63" s="416">
        <v>402651153</v>
      </c>
      <c r="DB63" s="416"/>
      <c r="DC63" s="406"/>
      <c r="DD63" s="416">
        <v>418401211</v>
      </c>
      <c r="DE63" s="416"/>
      <c r="DF63" s="416"/>
      <c r="DG63" s="416">
        <v>495924464</v>
      </c>
      <c r="DH63" s="416"/>
      <c r="DI63" s="416"/>
      <c r="DJ63" s="416">
        <v>633487211.08000004</v>
      </c>
      <c r="DK63" s="416"/>
      <c r="DL63" s="416"/>
      <c r="DM63" s="416">
        <v>701570929</v>
      </c>
      <c r="DN63" s="416"/>
      <c r="DO63" s="416"/>
      <c r="DP63" s="416">
        <v>728238284</v>
      </c>
      <c r="DQ63" s="416"/>
      <c r="DR63" s="416"/>
      <c r="DS63" s="416">
        <v>739518903</v>
      </c>
      <c r="DT63" s="416"/>
      <c r="DU63" s="416"/>
      <c r="DV63" s="416">
        <v>764109203</v>
      </c>
      <c r="DW63" s="416"/>
      <c r="DX63" s="416"/>
      <c r="DY63" s="416">
        <v>788765810</v>
      </c>
      <c r="DZ63" s="416"/>
      <c r="EA63" s="416"/>
      <c r="EB63" s="416">
        <v>788421672.36000001</v>
      </c>
      <c r="EC63" s="416"/>
      <c r="ED63" s="416"/>
      <c r="EE63" s="416">
        <v>787671631</v>
      </c>
      <c r="EF63" s="416"/>
      <c r="EG63" s="416"/>
      <c r="EH63" s="416">
        <v>786797439</v>
      </c>
      <c r="EI63" s="416"/>
      <c r="EJ63" s="416"/>
      <c r="EK63" s="416">
        <v>786512401</v>
      </c>
      <c r="EL63" s="416"/>
      <c r="EM63" s="416"/>
      <c r="EN63" s="416">
        <v>758271290</v>
      </c>
      <c r="EO63" s="416"/>
      <c r="EP63" s="416"/>
      <c r="EQ63" s="416">
        <v>740102221</v>
      </c>
      <c r="ER63" s="416"/>
      <c r="ES63" s="416"/>
      <c r="ET63" s="416">
        <v>740923669</v>
      </c>
      <c r="EU63" s="416"/>
      <c r="EV63" s="416"/>
      <c r="EW63" s="416">
        <v>740713219</v>
      </c>
      <c r="EX63" s="416"/>
      <c r="EY63" s="416"/>
      <c r="EZ63" s="416">
        <v>740377136</v>
      </c>
      <c r="FA63" s="416"/>
      <c r="FB63" s="416"/>
      <c r="FC63" s="416"/>
      <c r="FD63" s="416"/>
      <c r="FE63" s="416"/>
      <c r="FF63" s="416">
        <v>778958620</v>
      </c>
      <c r="FG63" s="416"/>
      <c r="FH63" s="416"/>
      <c r="FI63" s="416">
        <v>789947074</v>
      </c>
      <c r="FJ63" s="416"/>
      <c r="FK63" s="416"/>
      <c r="FL63" s="416"/>
      <c r="FM63" s="416"/>
      <c r="FN63" s="416"/>
      <c r="FO63" s="417">
        <v>860328337</v>
      </c>
      <c r="FP63" s="417"/>
      <c r="FQ63" s="417"/>
      <c r="FR63" s="417">
        <v>915420660</v>
      </c>
      <c r="FS63" s="417"/>
      <c r="FT63" s="417"/>
      <c r="FU63" s="417">
        <v>930047880</v>
      </c>
      <c r="FV63" s="417"/>
      <c r="FW63" s="417"/>
      <c r="FX63" s="417"/>
      <c r="FY63" s="417"/>
      <c r="FZ63" s="417"/>
      <c r="GA63" s="417">
        <v>929266528</v>
      </c>
      <c r="GB63" s="417"/>
      <c r="GC63" s="417"/>
      <c r="GD63" s="417">
        <v>942840095.44000006</v>
      </c>
      <c r="GE63" s="417"/>
      <c r="GF63" s="417"/>
      <c r="GG63" s="417">
        <v>957276282</v>
      </c>
      <c r="GH63" s="417"/>
      <c r="GI63" s="417"/>
      <c r="GJ63" s="417">
        <v>940140380</v>
      </c>
      <c r="GK63" s="417"/>
      <c r="GL63" s="417"/>
      <c r="GM63" s="417">
        <v>937165657</v>
      </c>
      <c r="GN63" s="417"/>
      <c r="GO63" s="417"/>
      <c r="GP63" s="417">
        <v>943100508</v>
      </c>
      <c r="GQ63" s="417"/>
      <c r="GR63" s="417"/>
      <c r="GS63" s="417">
        <v>947433658</v>
      </c>
      <c r="GT63" s="417"/>
      <c r="GU63" s="417"/>
      <c r="GV63" s="417"/>
      <c r="GW63" s="417"/>
      <c r="GX63" s="417"/>
      <c r="GY63" s="417">
        <v>919168568</v>
      </c>
      <c r="GZ63" s="417"/>
      <c r="HA63" s="417"/>
      <c r="HB63" s="417">
        <v>948530912</v>
      </c>
      <c r="HC63" s="417"/>
      <c r="HD63" s="417"/>
      <c r="HE63" s="417">
        <v>978180979</v>
      </c>
      <c r="HF63" s="417"/>
      <c r="HG63" s="417"/>
      <c r="HH63" s="417">
        <v>978710711</v>
      </c>
      <c r="HI63" s="417"/>
      <c r="HJ63" s="417"/>
      <c r="HK63" s="417"/>
      <c r="HL63" s="417"/>
      <c r="HM63" s="417"/>
      <c r="HN63" s="417">
        <v>1077726238.3099999</v>
      </c>
      <c r="HO63" s="417"/>
      <c r="HP63" s="417"/>
      <c r="HQ63" s="417">
        <v>1116785772</v>
      </c>
      <c r="HR63" s="406"/>
      <c r="HS63" s="406"/>
      <c r="HT63" s="406"/>
      <c r="HU63" s="406"/>
      <c r="HV63" s="406"/>
      <c r="HW63" s="406"/>
      <c r="HX63" s="406"/>
      <c r="HY63" s="406"/>
      <c r="HZ63" s="406">
        <v>1133337328.4000001</v>
      </c>
      <c r="IA63" s="406"/>
      <c r="IB63" s="406"/>
      <c r="IC63" s="406"/>
      <c r="ID63" s="406"/>
      <c r="IE63" s="406"/>
      <c r="IF63" s="406"/>
      <c r="IG63" s="410"/>
      <c r="IH63" s="410"/>
      <c r="II63" s="410"/>
      <c r="IJ63" s="410"/>
      <c r="IK63" s="410"/>
      <c r="IL63" s="410">
        <v>1131579796.22</v>
      </c>
      <c r="IM63" s="410"/>
      <c r="IN63" s="410"/>
      <c r="IO63" s="410"/>
      <c r="IP63" s="410"/>
      <c r="IQ63" s="410"/>
      <c r="IR63" s="410"/>
      <c r="IS63" s="410"/>
      <c r="IT63" s="410"/>
      <c r="IU63" s="410"/>
      <c r="IV63" s="410"/>
      <c r="IW63" s="410"/>
      <c r="IX63" s="410">
        <v>1188592193.47</v>
      </c>
      <c r="IY63" s="410"/>
      <c r="IZ63" s="410"/>
      <c r="JA63" s="410"/>
      <c r="JB63" s="410"/>
      <c r="JC63" s="410"/>
      <c r="JD63" s="410"/>
      <c r="JE63" s="410"/>
      <c r="JF63" s="410"/>
      <c r="JG63" s="410"/>
      <c r="JH63" s="410"/>
      <c r="JI63" s="410"/>
      <c r="JJ63" s="410">
        <v>1231623121.75</v>
      </c>
      <c r="JK63" s="410"/>
      <c r="JL63" s="410"/>
      <c r="JM63" s="410"/>
      <c r="JN63" s="410"/>
      <c r="JO63" s="410"/>
      <c r="JP63" s="410"/>
      <c r="JQ63" s="410"/>
      <c r="JR63" s="410"/>
      <c r="JS63" s="410"/>
      <c r="JT63" s="410"/>
      <c r="JU63" s="410"/>
      <c r="JV63" s="410">
        <v>1307117579.5</v>
      </c>
      <c r="JW63" s="410"/>
      <c r="JX63" s="410"/>
      <c r="JY63" s="410"/>
      <c r="JZ63" s="410"/>
      <c r="KA63" s="410"/>
      <c r="KB63" s="410"/>
      <c r="KC63" s="410"/>
      <c r="KD63" s="410"/>
      <c r="KE63" s="410"/>
      <c r="KF63" s="410"/>
      <c r="KG63" s="410"/>
      <c r="KH63" s="410">
        <v>1409819292.8599999</v>
      </c>
      <c r="KI63" s="410"/>
      <c r="KJ63" s="410"/>
      <c r="KK63" s="410">
        <v>1411332505</v>
      </c>
      <c r="KL63" s="410"/>
      <c r="KM63" s="410"/>
      <c r="KN63" s="410"/>
      <c r="KO63" s="410"/>
      <c r="KP63" s="410"/>
      <c r="KQ63" s="410"/>
      <c r="KR63" s="410"/>
      <c r="KS63" s="410"/>
      <c r="KT63" s="410">
        <v>1510040871.9100001</v>
      </c>
      <c r="KU63" s="410"/>
      <c r="KV63" s="410"/>
      <c r="KW63" s="410"/>
      <c r="KX63" s="410"/>
      <c r="KY63" s="410"/>
      <c r="KZ63" s="410"/>
      <c r="LA63" s="410"/>
      <c r="LB63" s="410"/>
      <c r="LC63" s="410"/>
      <c r="LD63" s="410"/>
      <c r="LE63" s="410"/>
      <c r="LF63" s="410">
        <v>148889628.47999999</v>
      </c>
      <c r="LG63" s="410"/>
      <c r="LH63" s="410"/>
      <c r="LI63" s="410"/>
      <c r="LJ63" s="410"/>
      <c r="LK63" s="410"/>
      <c r="LL63" s="410"/>
      <c r="LM63" s="410"/>
      <c r="LN63" s="410"/>
      <c r="LO63" s="410"/>
      <c r="LP63" s="410"/>
      <c r="LQ63" s="410"/>
      <c r="LR63" s="410">
        <v>37319027.649999999</v>
      </c>
      <c r="LS63" s="410"/>
      <c r="LT63" s="410"/>
      <c r="LU63" s="410"/>
      <c r="LV63" s="410"/>
      <c r="LW63" s="410"/>
      <c r="LX63" s="410"/>
      <c r="LY63" s="410"/>
      <c r="LZ63" s="410"/>
      <c r="MA63" s="410"/>
      <c r="MB63" s="406"/>
      <c r="MC63" s="410"/>
      <c r="MD63" s="410"/>
      <c r="ME63" s="410"/>
      <c r="MF63" s="410"/>
      <c r="MG63" s="410"/>
      <c r="MH63" s="410"/>
      <c r="MI63" s="405"/>
      <c r="MJ63" s="404"/>
      <c r="MK63" s="404"/>
      <c r="ML63" s="404"/>
      <c r="MM63" s="404"/>
      <c r="MN63" s="404"/>
      <c r="MO63" s="404"/>
      <c r="MP63" s="404"/>
      <c r="MQ63" s="404"/>
      <c r="MR63" s="404"/>
      <c r="MS63" s="404"/>
      <c r="MT63" s="404"/>
      <c r="MU63" s="404"/>
      <c r="MV63" s="404"/>
      <c r="MW63" s="404"/>
      <c r="MX63" s="404"/>
      <c r="MY63" s="404"/>
      <c r="MZ63" s="404"/>
      <c r="NA63" s="404"/>
      <c r="NB63" s="404"/>
      <c r="NC63" s="404"/>
      <c r="ND63" s="404"/>
      <c r="NE63" s="404"/>
    </row>
    <row r="64" spans="1:369" ht="12.75" customHeight="1" x14ac:dyDescent="0.25">
      <c r="A64" s="45" t="s">
        <v>83</v>
      </c>
      <c r="B64" s="335">
        <v>104390270</v>
      </c>
      <c r="C64" s="45"/>
      <c r="D64" s="45"/>
      <c r="E64" s="423">
        <v>104385055</v>
      </c>
      <c r="F64" s="45"/>
      <c r="G64" s="45"/>
      <c r="H64" s="335">
        <v>104434044</v>
      </c>
      <c r="I64" s="335"/>
      <c r="J64" s="335"/>
      <c r="K64" s="335">
        <v>104680479</v>
      </c>
      <c r="L64" s="335"/>
      <c r="M64" s="45"/>
      <c r="N64" s="335">
        <v>104774533</v>
      </c>
      <c r="O64" s="45"/>
      <c r="P64" s="45"/>
      <c r="Q64" s="335">
        <v>104386013</v>
      </c>
      <c r="R64" s="45"/>
      <c r="S64" s="262"/>
      <c r="T64" s="262">
        <v>104641862</v>
      </c>
      <c r="U64" s="262"/>
      <c r="V64" s="262"/>
      <c r="W64" s="262">
        <v>117392287</v>
      </c>
      <c r="X64" s="262"/>
      <c r="Y64" s="262"/>
      <c r="Z64" s="262">
        <v>125649240</v>
      </c>
      <c r="AA64" s="262"/>
      <c r="AB64" s="262"/>
      <c r="AC64" s="262"/>
      <c r="AD64" s="262"/>
      <c r="AE64" s="262"/>
      <c r="AF64" s="262"/>
      <c r="AG64" s="262"/>
      <c r="AH64" s="262"/>
      <c r="AI64" s="262"/>
      <c r="AJ64" s="262"/>
      <c r="AK64" s="262"/>
      <c r="AL64" s="262">
        <v>163820702</v>
      </c>
      <c r="AM64" s="262"/>
      <c r="AN64" s="262"/>
      <c r="AO64" s="262"/>
      <c r="AP64" s="262"/>
      <c r="AQ64" s="262"/>
      <c r="AR64" s="262"/>
      <c r="AS64" s="262"/>
      <c r="AT64" s="262"/>
      <c r="AU64" s="262"/>
      <c r="AV64" s="262"/>
      <c r="AW64" s="262"/>
      <c r="AX64" s="262"/>
      <c r="AY64" s="262"/>
      <c r="AZ64" s="429" t="s">
        <v>431</v>
      </c>
      <c r="BA64" s="99"/>
      <c r="BB64" s="99"/>
      <c r="BC64" s="99"/>
      <c r="BD64" s="99"/>
      <c r="BE64" s="429" t="s">
        <v>432</v>
      </c>
      <c r="BF64" s="262"/>
      <c r="BG64" s="262"/>
      <c r="BH64" s="262"/>
      <c r="BI64" s="262"/>
      <c r="BJ64" s="262"/>
      <c r="BK64" s="262">
        <v>388021319</v>
      </c>
      <c r="BL64" s="262"/>
      <c r="BM64" s="262"/>
      <c r="BN64" s="262">
        <v>404479998</v>
      </c>
      <c r="BO64" s="262"/>
      <c r="BP64" s="262"/>
      <c r="BQ64" s="262">
        <v>411033705</v>
      </c>
      <c r="BR64" s="262"/>
      <c r="BS64" s="262"/>
      <c r="BT64" s="262">
        <v>410742269</v>
      </c>
      <c r="BU64" s="262"/>
      <c r="BV64" s="262"/>
      <c r="BW64" s="262">
        <v>408283103</v>
      </c>
      <c r="BX64" s="262"/>
      <c r="BY64" s="262"/>
      <c r="BZ64" s="262">
        <v>410326601</v>
      </c>
      <c r="CA64" s="262"/>
      <c r="CB64" s="262"/>
      <c r="CC64" s="262">
        <v>409480848</v>
      </c>
      <c r="CD64" s="262"/>
      <c r="CE64" s="262"/>
      <c r="CF64" s="262">
        <v>410939528</v>
      </c>
      <c r="CG64" s="262"/>
      <c r="CH64" s="262"/>
      <c r="CI64" s="262"/>
      <c r="CJ64" s="262"/>
      <c r="CK64" s="262"/>
      <c r="CL64" s="416">
        <v>398130169</v>
      </c>
      <c r="CM64" s="416"/>
      <c r="CN64" s="416"/>
      <c r="CO64" s="416">
        <v>398598390</v>
      </c>
      <c r="CP64" s="416"/>
      <c r="CQ64" s="416"/>
      <c r="CR64" s="416">
        <v>400075576</v>
      </c>
      <c r="CS64" s="416"/>
      <c r="CT64" s="416"/>
      <c r="CU64" s="416"/>
      <c r="CV64" s="416"/>
      <c r="CW64" s="416"/>
      <c r="CX64" s="416">
        <v>400444038</v>
      </c>
      <c r="CY64" s="416"/>
      <c r="CZ64" s="416"/>
      <c r="DA64" s="416">
        <v>399945354</v>
      </c>
      <c r="DB64" s="416"/>
      <c r="DC64" s="406"/>
      <c r="DD64" s="416">
        <v>416348539</v>
      </c>
      <c r="DE64" s="416"/>
      <c r="DF64" s="416"/>
      <c r="DG64" s="416">
        <v>493630174</v>
      </c>
      <c r="DH64" s="416"/>
      <c r="DI64" s="416"/>
      <c r="DJ64" s="416"/>
      <c r="DK64" s="416"/>
      <c r="DL64" s="416"/>
      <c r="DM64" s="416">
        <v>698465181</v>
      </c>
      <c r="DN64" s="416"/>
      <c r="DO64" s="416"/>
      <c r="DP64" s="416">
        <v>725342215</v>
      </c>
      <c r="DQ64" s="416"/>
      <c r="DR64" s="416"/>
      <c r="DS64" s="416">
        <v>737008503</v>
      </c>
      <c r="DT64" s="416"/>
      <c r="DU64" s="416"/>
      <c r="DV64" s="416">
        <v>761294254</v>
      </c>
      <c r="DW64" s="416"/>
      <c r="DX64" s="416"/>
      <c r="DY64" s="416">
        <v>786012415</v>
      </c>
      <c r="DZ64" s="416"/>
      <c r="EA64" s="416"/>
      <c r="EB64" s="416">
        <v>785556369.64999998</v>
      </c>
      <c r="EC64" s="416"/>
      <c r="ED64" s="416"/>
      <c r="EE64" s="416">
        <v>784341723</v>
      </c>
      <c r="EF64" s="416"/>
      <c r="EG64" s="416"/>
      <c r="EH64" s="416">
        <v>783640383</v>
      </c>
      <c r="EI64" s="416"/>
      <c r="EJ64" s="416"/>
      <c r="EK64" s="416">
        <v>782873512</v>
      </c>
      <c r="EL64" s="416"/>
      <c r="EM64" s="416"/>
      <c r="EN64" s="416">
        <v>753978496</v>
      </c>
      <c r="EO64" s="416"/>
      <c r="EP64" s="416"/>
      <c r="EQ64" s="416">
        <v>736258250</v>
      </c>
      <c r="ER64" s="416"/>
      <c r="ES64" s="416"/>
      <c r="ET64" s="416">
        <v>738104538</v>
      </c>
      <c r="EU64" s="416"/>
      <c r="EV64" s="416"/>
      <c r="EW64" s="416">
        <v>735641242</v>
      </c>
      <c r="EX64" s="416"/>
      <c r="EY64" s="416"/>
      <c r="EZ64" s="416">
        <v>735379460</v>
      </c>
      <c r="FA64" s="416"/>
      <c r="FB64" s="416"/>
      <c r="FC64" s="416"/>
      <c r="FD64" s="416"/>
      <c r="FE64" s="416"/>
      <c r="FF64" s="416">
        <v>775366284</v>
      </c>
      <c r="FG64" s="416"/>
      <c r="FH64" s="416"/>
      <c r="FI64" s="416">
        <v>785590653</v>
      </c>
      <c r="FJ64" s="416"/>
      <c r="FK64" s="416"/>
      <c r="FL64" s="416"/>
      <c r="FM64" s="416"/>
      <c r="FN64" s="416"/>
      <c r="FO64" s="418">
        <v>856286825</v>
      </c>
      <c r="FP64" s="418"/>
      <c r="FQ64" s="418"/>
      <c r="FR64" s="418">
        <v>910917002</v>
      </c>
      <c r="FS64" s="418"/>
      <c r="FT64" s="418"/>
      <c r="FU64" s="418">
        <v>923516554</v>
      </c>
      <c r="FV64" s="418"/>
      <c r="FW64" s="418"/>
      <c r="FX64" s="418"/>
      <c r="FY64" s="418"/>
      <c r="FZ64" s="418"/>
      <c r="GA64" s="418">
        <v>925991971</v>
      </c>
      <c r="GB64" s="418"/>
      <c r="GC64" s="418"/>
      <c r="GD64" s="418"/>
      <c r="GE64" s="418"/>
      <c r="GF64" s="418"/>
      <c r="GG64" s="418">
        <v>953732833</v>
      </c>
      <c r="GH64" s="418"/>
      <c r="GI64" s="418"/>
      <c r="GJ64" s="418">
        <v>935960718</v>
      </c>
      <c r="GK64" s="418"/>
      <c r="GL64" s="418"/>
      <c r="GM64" s="418">
        <v>932318667</v>
      </c>
      <c r="GN64" s="418"/>
      <c r="GO64" s="418"/>
      <c r="GP64" s="418">
        <v>938618196</v>
      </c>
      <c r="GQ64" s="418"/>
      <c r="GR64" s="418"/>
      <c r="GS64" s="418">
        <v>943884045</v>
      </c>
      <c r="GT64" s="418"/>
      <c r="GU64" s="418"/>
      <c r="GV64" s="418"/>
      <c r="GW64" s="418"/>
      <c r="GX64" s="418"/>
      <c r="GY64" s="418">
        <v>916259779</v>
      </c>
      <c r="GZ64" s="418"/>
      <c r="HA64" s="418"/>
      <c r="HB64" s="418">
        <v>945838482</v>
      </c>
      <c r="HC64" s="418"/>
      <c r="HD64" s="418"/>
      <c r="HE64" s="418">
        <v>974607646</v>
      </c>
      <c r="HF64" s="418"/>
      <c r="HG64" s="418"/>
      <c r="HH64" s="418">
        <v>975937279</v>
      </c>
      <c r="HI64" s="418"/>
      <c r="HJ64" s="418"/>
      <c r="HK64" s="418"/>
      <c r="HL64" s="418"/>
      <c r="HM64" s="418"/>
      <c r="HN64" s="418"/>
      <c r="HO64" s="418"/>
      <c r="HP64" s="418"/>
      <c r="HQ64" s="418">
        <v>1114557730</v>
      </c>
      <c r="HR64" s="406"/>
      <c r="HS64" s="406"/>
      <c r="HT64" s="406"/>
      <c r="HU64" s="406"/>
      <c r="HV64" s="406"/>
      <c r="HW64" s="406"/>
      <c r="HX64" s="406"/>
      <c r="HY64" s="406"/>
      <c r="HZ64" s="406"/>
      <c r="IA64" s="406"/>
      <c r="IB64" s="406"/>
      <c r="IC64" s="406"/>
      <c r="ID64" s="406"/>
      <c r="IE64" s="406"/>
      <c r="IF64" s="406"/>
      <c r="IG64" s="410"/>
      <c r="IH64" s="410"/>
      <c r="II64" s="410"/>
      <c r="IJ64" s="410"/>
      <c r="IK64" s="410"/>
      <c r="IL64" s="410"/>
      <c r="IM64" s="410"/>
      <c r="IN64" s="410"/>
      <c r="IO64" s="410"/>
      <c r="IP64" s="410"/>
      <c r="IQ64" s="410"/>
      <c r="IR64" s="410"/>
      <c r="IS64" s="410"/>
      <c r="IT64" s="410"/>
      <c r="IU64" s="410"/>
      <c r="IV64" s="410"/>
      <c r="IW64" s="410"/>
      <c r="IX64" s="410"/>
      <c r="IY64" s="410"/>
      <c r="IZ64" s="410"/>
      <c r="JA64" s="410"/>
      <c r="JB64" s="410"/>
      <c r="JC64" s="410"/>
      <c r="JD64" s="410"/>
      <c r="JE64" s="410"/>
      <c r="JF64" s="410"/>
      <c r="JG64" s="410"/>
      <c r="JH64" s="410"/>
      <c r="JI64" s="410"/>
      <c r="JJ64" s="410"/>
      <c r="JK64" s="410"/>
      <c r="JL64" s="410"/>
      <c r="JM64" s="410"/>
      <c r="JN64" s="410"/>
      <c r="JO64" s="410"/>
      <c r="JP64" s="410"/>
      <c r="JQ64" s="410"/>
      <c r="JR64" s="410"/>
      <c r="JS64" s="410"/>
      <c r="JT64" s="410"/>
      <c r="JU64" s="410"/>
      <c r="JV64" s="410"/>
      <c r="JW64" s="410"/>
      <c r="JX64" s="410"/>
      <c r="JY64" s="410"/>
      <c r="JZ64" s="410"/>
      <c r="KA64" s="410"/>
      <c r="KB64" s="410"/>
      <c r="KC64" s="410"/>
      <c r="KD64" s="410"/>
      <c r="KE64" s="410"/>
      <c r="KF64" s="410"/>
      <c r="KG64" s="410"/>
      <c r="KH64" s="410"/>
      <c r="KI64" s="410"/>
      <c r="KJ64" s="410"/>
      <c r="KK64" s="410">
        <v>1410169041</v>
      </c>
      <c r="KL64" s="410"/>
      <c r="KM64" s="410"/>
      <c r="KN64" s="410"/>
      <c r="KO64" s="410"/>
      <c r="KP64" s="410"/>
      <c r="KQ64" s="410"/>
      <c r="KR64" s="410"/>
      <c r="KS64" s="410"/>
      <c r="KT64" s="410"/>
      <c r="KU64" s="410"/>
      <c r="KV64" s="410"/>
      <c r="KW64" s="410"/>
      <c r="KX64" s="410"/>
      <c r="KY64" s="410"/>
      <c r="KZ64" s="410"/>
      <c r="LA64" s="410"/>
      <c r="LB64" s="410"/>
      <c r="LC64" s="410"/>
      <c r="LD64" s="410"/>
      <c r="LE64" s="410"/>
      <c r="LF64" s="410"/>
      <c r="LG64" s="410"/>
      <c r="LH64" s="410"/>
      <c r="LI64" s="410"/>
      <c r="LJ64" s="410"/>
      <c r="LK64" s="410"/>
      <c r="LL64" s="410"/>
      <c r="LM64" s="410"/>
      <c r="LN64" s="410"/>
      <c r="LO64" s="410"/>
      <c r="LP64" s="410"/>
      <c r="LQ64" s="410"/>
      <c r="LR64" s="410"/>
      <c r="LS64" s="410"/>
      <c r="LT64" s="410"/>
      <c r="LU64" s="410"/>
      <c r="LV64" s="410"/>
      <c r="LW64" s="410"/>
      <c r="LX64" s="410"/>
      <c r="LY64" s="410"/>
      <c r="LZ64" s="410"/>
      <c r="MA64" s="410"/>
      <c r="MB64" s="406"/>
      <c r="MC64" s="410"/>
      <c r="MD64" s="410"/>
      <c r="ME64" s="410"/>
      <c r="MF64" s="410"/>
      <c r="MG64" s="410"/>
      <c r="MH64" s="410"/>
      <c r="MI64" s="405"/>
      <c r="MJ64" s="404"/>
      <c r="MK64" s="404"/>
      <c r="ML64" s="404"/>
      <c r="MM64" s="404"/>
      <c r="MN64" s="404"/>
      <c r="MO64" s="404"/>
      <c r="MP64" s="404"/>
      <c r="MQ64" s="404"/>
      <c r="MR64" s="404"/>
      <c r="MS64" s="404"/>
      <c r="MT64" s="404"/>
      <c r="MU64" s="404"/>
      <c r="MV64" s="404"/>
      <c r="MW64" s="404"/>
      <c r="MX64" s="404"/>
      <c r="MY64" s="404"/>
      <c r="MZ64" s="404"/>
      <c r="NA64" s="404"/>
      <c r="NB64" s="404"/>
      <c r="NC64" s="404"/>
      <c r="ND64" s="404"/>
      <c r="NE64" s="404"/>
    </row>
    <row r="65" spans="1:2440" ht="12.75" customHeight="1" x14ac:dyDescent="0.25">
      <c r="A65" s="45" t="s">
        <v>84</v>
      </c>
      <c r="B65" s="335">
        <v>84223081</v>
      </c>
      <c r="C65" s="45"/>
      <c r="D65" s="45"/>
      <c r="E65" s="423">
        <v>79206762</v>
      </c>
      <c r="F65" s="45"/>
      <c r="G65" s="45"/>
      <c r="H65" s="335">
        <v>74418220</v>
      </c>
      <c r="I65" s="335"/>
      <c r="J65" s="335"/>
      <c r="K65" s="335">
        <v>73379830</v>
      </c>
      <c r="L65" s="335"/>
      <c r="M65" s="45"/>
      <c r="N65" s="335">
        <v>73054913</v>
      </c>
      <c r="O65" s="45"/>
      <c r="P65" s="45"/>
      <c r="Q65" s="335">
        <v>73679811</v>
      </c>
      <c r="R65" s="45"/>
      <c r="S65" s="262"/>
      <c r="T65" s="262">
        <v>75205222</v>
      </c>
      <c r="U65" s="262"/>
      <c r="V65" s="262"/>
      <c r="W65" s="262">
        <v>88861154</v>
      </c>
      <c r="X65" s="262"/>
      <c r="Y65" s="262"/>
      <c r="Z65" s="262">
        <v>92529745</v>
      </c>
      <c r="AA65" s="262"/>
      <c r="AB65" s="262"/>
      <c r="AC65" s="262"/>
      <c r="AD65" s="262"/>
      <c r="AE65" s="262"/>
      <c r="AF65" s="262"/>
      <c r="AG65" s="262"/>
      <c r="AH65" s="262"/>
      <c r="AI65" s="262"/>
      <c r="AJ65" s="262"/>
      <c r="AK65" s="262"/>
      <c r="AL65" s="262">
        <v>120617228</v>
      </c>
      <c r="AM65" s="262"/>
      <c r="AN65" s="262"/>
      <c r="AO65" s="262"/>
      <c r="AP65" s="262"/>
      <c r="AQ65" s="262"/>
      <c r="AR65" s="262"/>
      <c r="AS65" s="262"/>
      <c r="AT65" s="262"/>
      <c r="AU65" s="262"/>
      <c r="AV65" s="262"/>
      <c r="AW65" s="262"/>
      <c r="AX65" s="262"/>
      <c r="AY65" s="262"/>
      <c r="AZ65" s="429" t="s">
        <v>431</v>
      </c>
      <c r="BA65" s="99"/>
      <c r="BB65" s="99"/>
      <c r="BC65" s="99"/>
      <c r="BD65" s="99"/>
      <c r="BE65" s="429" t="s">
        <v>432</v>
      </c>
      <c r="BF65" s="262"/>
      <c r="BG65" s="262"/>
      <c r="BH65" s="262"/>
      <c r="BI65" s="262"/>
      <c r="BJ65" s="262"/>
      <c r="BK65" s="262">
        <v>294469936</v>
      </c>
      <c r="BL65" s="262"/>
      <c r="BM65" s="262"/>
      <c r="BN65" s="262">
        <v>316178019</v>
      </c>
      <c r="BO65" s="262"/>
      <c r="BP65" s="262"/>
      <c r="BQ65" s="262">
        <v>317880700</v>
      </c>
      <c r="BR65" s="262"/>
      <c r="BS65" s="262"/>
      <c r="BT65" s="262">
        <v>299254675</v>
      </c>
      <c r="BU65" s="262"/>
      <c r="BV65" s="262"/>
      <c r="BW65" s="262">
        <v>281338485</v>
      </c>
      <c r="BX65" s="262"/>
      <c r="BY65" s="262"/>
      <c r="BZ65" s="262">
        <v>292619399</v>
      </c>
      <c r="CA65" s="262"/>
      <c r="CB65" s="262"/>
      <c r="CC65" s="262">
        <v>300435081</v>
      </c>
      <c r="CD65" s="262"/>
      <c r="CE65" s="262"/>
      <c r="CF65" s="262">
        <v>297594827</v>
      </c>
      <c r="CG65" s="262"/>
      <c r="CH65" s="262"/>
      <c r="CI65" s="262"/>
      <c r="CJ65" s="262"/>
      <c r="CK65" s="262"/>
      <c r="CL65" s="416">
        <v>301799252</v>
      </c>
      <c r="CM65" s="416"/>
      <c r="CN65" s="416"/>
      <c r="CO65" s="416">
        <v>308302983</v>
      </c>
      <c r="CP65" s="416"/>
      <c r="CQ65" s="416"/>
      <c r="CR65" s="416">
        <v>299306034</v>
      </c>
      <c r="CS65" s="416"/>
      <c r="CT65" s="416"/>
      <c r="CU65" s="416"/>
      <c r="CV65" s="416"/>
      <c r="CW65" s="416"/>
      <c r="CX65" s="416">
        <v>310913630</v>
      </c>
      <c r="CY65" s="416"/>
      <c r="CZ65" s="416"/>
      <c r="DA65" s="416">
        <v>337402290</v>
      </c>
      <c r="DB65" s="416"/>
      <c r="DC65" s="406"/>
      <c r="DD65" s="416">
        <v>360520557</v>
      </c>
      <c r="DE65" s="416"/>
      <c r="DF65" s="416"/>
      <c r="DG65" s="416">
        <v>419032376</v>
      </c>
      <c r="DH65" s="416"/>
      <c r="DI65" s="416"/>
      <c r="DJ65" s="416">
        <v>515164604.88999999</v>
      </c>
      <c r="DK65" s="416"/>
      <c r="DL65" s="416"/>
      <c r="DM65" s="416">
        <v>599440661</v>
      </c>
      <c r="DN65" s="416"/>
      <c r="DO65" s="416"/>
      <c r="DP65" s="416">
        <v>623564888</v>
      </c>
      <c r="DQ65" s="416"/>
      <c r="DR65" s="416"/>
      <c r="DS65" s="416">
        <v>638781298</v>
      </c>
      <c r="DT65" s="416"/>
      <c r="DU65" s="416"/>
      <c r="DV65" s="416">
        <v>654472427</v>
      </c>
      <c r="DW65" s="416"/>
      <c r="DX65" s="416"/>
      <c r="DY65" s="416">
        <v>635911480</v>
      </c>
      <c r="DZ65" s="416"/>
      <c r="EA65" s="416"/>
      <c r="EB65" s="416">
        <v>618268177.69000006</v>
      </c>
      <c r="EC65" s="416"/>
      <c r="ED65" s="416"/>
      <c r="EE65" s="416">
        <v>617094952</v>
      </c>
      <c r="EF65" s="416"/>
      <c r="EG65" s="416"/>
      <c r="EH65" s="416">
        <v>630189615</v>
      </c>
      <c r="EI65" s="416"/>
      <c r="EJ65" s="416"/>
      <c r="EK65" s="416">
        <v>622133912</v>
      </c>
      <c r="EL65" s="416"/>
      <c r="EM65" s="416"/>
      <c r="EN65" s="416">
        <v>612671555</v>
      </c>
      <c r="EO65" s="416"/>
      <c r="EP65" s="416"/>
      <c r="EQ65" s="416">
        <v>619613883</v>
      </c>
      <c r="ER65" s="416"/>
      <c r="ES65" s="416"/>
      <c r="ET65" s="416">
        <v>651016941</v>
      </c>
      <c r="EU65" s="416"/>
      <c r="EV65" s="416"/>
      <c r="EW65" s="416">
        <v>621297436</v>
      </c>
      <c r="EX65" s="416"/>
      <c r="EY65" s="416"/>
      <c r="EZ65" s="416">
        <v>621572899</v>
      </c>
      <c r="FA65" s="416"/>
      <c r="FB65" s="416"/>
      <c r="FC65" s="416"/>
      <c r="FD65" s="416"/>
      <c r="FE65" s="416"/>
      <c r="FF65" s="416">
        <v>683055640</v>
      </c>
      <c r="FG65" s="416"/>
      <c r="FH65" s="416"/>
      <c r="FI65" s="416">
        <v>707033140</v>
      </c>
      <c r="FJ65" s="416"/>
      <c r="FK65" s="416"/>
      <c r="FL65" s="416"/>
      <c r="FM65" s="416"/>
      <c r="FN65" s="416"/>
      <c r="FO65" s="417">
        <v>793906501</v>
      </c>
      <c r="FP65" s="417"/>
      <c r="FQ65" s="417"/>
      <c r="FR65" s="417">
        <v>825922008</v>
      </c>
      <c r="FS65" s="417"/>
      <c r="FT65" s="417"/>
      <c r="FU65" s="417">
        <v>834731402</v>
      </c>
      <c r="FV65" s="417"/>
      <c r="FW65" s="417"/>
      <c r="FX65" s="417"/>
      <c r="FY65" s="417"/>
      <c r="FZ65" s="417"/>
      <c r="GA65" s="417">
        <v>837048934</v>
      </c>
      <c r="GB65" s="417"/>
      <c r="GC65" s="417"/>
      <c r="GD65" s="417">
        <v>851627654.70000005</v>
      </c>
      <c r="GE65" s="417"/>
      <c r="GF65" s="417"/>
      <c r="GG65" s="417">
        <v>853604090</v>
      </c>
      <c r="GH65" s="417"/>
      <c r="GI65" s="417"/>
      <c r="GJ65" s="417">
        <v>844295829</v>
      </c>
      <c r="GK65" s="417"/>
      <c r="GL65" s="417"/>
      <c r="GM65" s="417">
        <v>936760307</v>
      </c>
      <c r="GN65" s="417"/>
      <c r="GO65" s="417"/>
      <c r="GP65" s="417">
        <v>845297733</v>
      </c>
      <c r="GQ65" s="417"/>
      <c r="GR65" s="417"/>
      <c r="GS65" s="417">
        <v>833858655</v>
      </c>
      <c r="GT65" s="417"/>
      <c r="GU65" s="417"/>
      <c r="GV65" s="417"/>
      <c r="GW65" s="417"/>
      <c r="GX65" s="417"/>
      <c r="GY65" s="417">
        <v>815370504</v>
      </c>
      <c r="GZ65" s="417"/>
      <c r="HA65" s="417"/>
      <c r="HB65" s="417">
        <v>848614640</v>
      </c>
      <c r="HC65" s="417"/>
      <c r="HD65" s="417"/>
      <c r="HE65" s="417">
        <v>863813697</v>
      </c>
      <c r="HF65" s="417"/>
      <c r="HG65" s="417"/>
      <c r="HH65" s="417">
        <v>886567652</v>
      </c>
      <c r="HI65" s="417"/>
      <c r="HJ65" s="417"/>
      <c r="HK65" s="417"/>
      <c r="HL65" s="417"/>
      <c r="HM65" s="417"/>
      <c r="HN65" s="417">
        <v>975677239.59000003</v>
      </c>
      <c r="HO65" s="417"/>
      <c r="HP65" s="417"/>
      <c r="HQ65" s="417">
        <v>987174633</v>
      </c>
      <c r="HR65" s="406"/>
      <c r="HS65" s="406"/>
      <c r="HT65" s="406"/>
      <c r="HU65" s="406"/>
      <c r="HV65" s="406"/>
      <c r="HW65" s="406"/>
      <c r="HX65" s="406"/>
      <c r="HY65" s="406"/>
      <c r="HZ65" s="406">
        <v>1020319717.55</v>
      </c>
      <c r="IA65" s="406"/>
      <c r="IB65" s="406"/>
      <c r="IC65" s="406"/>
      <c r="ID65" s="406"/>
      <c r="IE65" s="406"/>
      <c r="IF65" s="406"/>
      <c r="IG65" s="410"/>
      <c r="IH65" s="410"/>
      <c r="II65" s="410"/>
      <c r="IJ65" s="410"/>
      <c r="IK65" s="410"/>
      <c r="IL65" s="410">
        <v>1015939720.15</v>
      </c>
      <c r="IM65" s="410"/>
      <c r="IN65" s="410"/>
      <c r="IO65" s="410"/>
      <c r="IP65" s="410"/>
      <c r="IQ65" s="410"/>
      <c r="IR65" s="410"/>
      <c r="IS65" s="410"/>
      <c r="IT65" s="410"/>
      <c r="IU65" s="410"/>
      <c r="IV65" s="410"/>
      <c r="IW65" s="410"/>
      <c r="IX65" s="410">
        <v>1058606437.87</v>
      </c>
      <c r="IY65" s="410"/>
      <c r="IZ65" s="410"/>
      <c r="JA65" s="410"/>
      <c r="JB65" s="410"/>
      <c r="JC65" s="410"/>
      <c r="JD65" s="410"/>
      <c r="JE65" s="410"/>
      <c r="JF65" s="410"/>
      <c r="JG65" s="410"/>
      <c r="JH65" s="410"/>
      <c r="JI65" s="410"/>
      <c r="JJ65" s="410">
        <v>1104014884.25</v>
      </c>
      <c r="JK65" s="410"/>
      <c r="JL65" s="410"/>
      <c r="JM65" s="410"/>
      <c r="JN65" s="410"/>
      <c r="JO65" s="410"/>
      <c r="JP65" s="410"/>
      <c r="JQ65" s="410"/>
      <c r="JR65" s="410"/>
      <c r="JS65" s="410"/>
      <c r="JT65" s="410"/>
      <c r="JU65" s="410"/>
      <c r="JV65" s="410">
        <v>1195203577</v>
      </c>
      <c r="JW65" s="410"/>
      <c r="JX65" s="410"/>
      <c r="JY65" s="410"/>
      <c r="JZ65" s="410"/>
      <c r="KA65" s="410"/>
      <c r="KB65" s="410"/>
      <c r="KC65" s="410"/>
      <c r="KD65" s="410"/>
      <c r="KE65" s="410"/>
      <c r="KF65" s="410"/>
      <c r="KG65" s="410"/>
      <c r="KH65" s="410">
        <v>1275653039.8599999</v>
      </c>
      <c r="KI65" s="410"/>
      <c r="KJ65" s="410"/>
      <c r="KK65" s="410">
        <v>1307953031</v>
      </c>
      <c r="KL65" s="410"/>
      <c r="KM65" s="410"/>
      <c r="KN65" s="410"/>
      <c r="KO65" s="410"/>
      <c r="KP65" s="410"/>
      <c r="KQ65" s="410"/>
      <c r="KR65" s="410"/>
      <c r="KS65" s="410"/>
      <c r="KT65" s="410">
        <v>1368564488.9100001</v>
      </c>
      <c r="KU65" s="410"/>
      <c r="KV65" s="410"/>
      <c r="KW65" s="410"/>
      <c r="KX65" s="410"/>
      <c r="KY65" s="410"/>
      <c r="KZ65" s="410"/>
      <c r="LA65" s="410"/>
      <c r="LB65" s="410"/>
      <c r="LC65" s="410"/>
      <c r="LD65" s="410"/>
      <c r="LE65" s="410"/>
      <c r="LF65" s="410">
        <v>124520094.04000001</v>
      </c>
      <c r="LG65" s="410"/>
      <c r="LH65" s="410"/>
      <c r="LI65" s="410"/>
      <c r="LJ65" s="410"/>
      <c r="LK65" s="410"/>
      <c r="LL65" s="410"/>
      <c r="LM65" s="410"/>
      <c r="LN65" s="410"/>
      <c r="LO65" s="410"/>
      <c r="LP65" s="410"/>
      <c r="LQ65" s="410"/>
      <c r="LR65" s="410">
        <v>35144629.530000001</v>
      </c>
      <c r="LS65" s="410"/>
      <c r="LT65" s="410"/>
      <c r="LU65" s="410"/>
      <c r="LV65" s="410"/>
      <c r="LW65" s="410"/>
      <c r="LX65" s="410"/>
      <c r="LY65" s="410"/>
      <c r="LZ65" s="410"/>
      <c r="MA65" s="410"/>
      <c r="MB65" s="406"/>
      <c r="MC65" s="410"/>
      <c r="MD65" s="410"/>
      <c r="ME65" s="410"/>
      <c r="MF65" s="410"/>
      <c r="MG65" s="410"/>
      <c r="MH65" s="410"/>
      <c r="MI65" s="419"/>
      <c r="MJ65" s="410"/>
      <c r="MK65" s="410"/>
      <c r="ML65" s="410"/>
      <c r="MM65" s="410"/>
      <c r="MN65" s="410"/>
      <c r="MO65" s="410"/>
      <c r="MP65" s="410"/>
      <c r="MQ65" s="410"/>
      <c r="MR65" s="410"/>
      <c r="MS65" s="410"/>
      <c r="MT65" s="410"/>
      <c r="MU65" s="410"/>
      <c r="MV65" s="410"/>
      <c r="MW65" s="410"/>
      <c r="MX65" s="410"/>
      <c r="MY65" s="410"/>
      <c r="MZ65" s="410"/>
      <c r="NA65" s="410"/>
      <c r="NB65" s="410"/>
      <c r="NC65" s="410"/>
      <c r="ND65" s="410"/>
      <c r="NE65" s="410"/>
      <c r="NF65" s="60"/>
      <c r="NG65" s="60"/>
      <c r="NH65" s="60"/>
      <c r="NI65" s="60"/>
      <c r="NJ65" s="60"/>
      <c r="NK65" s="60"/>
      <c r="NL65" s="60"/>
      <c r="NM65" s="60"/>
      <c r="NN65" s="60"/>
      <c r="NO65" s="60"/>
      <c r="NP65" s="60"/>
      <c r="NQ65" s="60"/>
      <c r="NR65" s="60"/>
      <c r="NS65" s="60"/>
      <c r="NT65" s="60"/>
      <c r="NU65" s="60"/>
      <c r="NV65" s="60"/>
      <c r="NW65" s="60"/>
      <c r="NX65" s="60"/>
      <c r="NY65" s="60"/>
      <c r="NZ65" s="60"/>
      <c r="OA65" s="60"/>
      <c r="OB65" s="60"/>
      <c r="OC65" s="60"/>
      <c r="OD65" s="60"/>
      <c r="OE65" s="60"/>
      <c r="OF65" s="60"/>
      <c r="OG65" s="60"/>
      <c r="OH65" s="60"/>
      <c r="OI65" s="60"/>
      <c r="OJ65" s="60"/>
      <c r="OK65" s="60"/>
      <c r="OL65" s="65"/>
      <c r="OM65" s="60"/>
      <c r="ON65" s="60"/>
      <c r="OO65" s="60"/>
      <c r="OP65" s="60"/>
      <c r="OQ65" s="60"/>
      <c r="OR65" s="60"/>
      <c r="OS65" s="60"/>
      <c r="OT65" s="60"/>
      <c r="OU65" s="60"/>
      <c r="OV65" s="60"/>
    </row>
    <row r="66" spans="1:2440" s="311" customFormat="1" ht="12.75" customHeight="1" x14ac:dyDescent="0.25">
      <c r="A66" s="45" t="s">
        <v>85</v>
      </c>
      <c r="B66" s="395">
        <v>0.80231162653624744</v>
      </c>
      <c r="C66" s="424"/>
      <c r="D66" s="424"/>
      <c r="E66" s="395">
        <v>0.7526446859397764</v>
      </c>
      <c r="F66" s="424"/>
      <c r="G66" s="424"/>
      <c r="H66" s="395">
        <f>H65/H63</f>
        <v>0.70703509238187379</v>
      </c>
      <c r="I66" s="424"/>
      <c r="J66" s="424"/>
      <c r="K66" s="395">
        <v>0.69705693766713006</v>
      </c>
      <c r="L66" s="424"/>
      <c r="M66" s="424"/>
      <c r="N66" s="395">
        <v>0.6937757608657944</v>
      </c>
      <c r="O66" s="424"/>
      <c r="P66" s="424"/>
      <c r="Q66" s="395">
        <v>0.70104699849021412</v>
      </c>
      <c r="R66" s="424"/>
      <c r="S66" s="425" t="s">
        <v>424</v>
      </c>
      <c r="T66" s="395">
        <v>0.71446968559816526</v>
      </c>
      <c r="U66" s="425"/>
      <c r="V66" s="425"/>
      <c r="W66" s="395">
        <v>0.75284843870021789</v>
      </c>
      <c r="X66" s="425"/>
      <c r="Y66" s="425"/>
      <c r="Z66" s="395">
        <v>0.7331114829771409</v>
      </c>
      <c r="AA66" s="425"/>
      <c r="AB66" s="425"/>
      <c r="AC66" s="425"/>
      <c r="AD66" s="425"/>
      <c r="AE66" s="425"/>
      <c r="AF66" s="425"/>
      <c r="AG66" s="425"/>
      <c r="AH66" s="425"/>
      <c r="AI66" s="425"/>
      <c r="AJ66" s="425"/>
      <c r="AK66" s="425"/>
      <c r="AL66" s="395">
        <v>0.73288392941948033</v>
      </c>
      <c r="AM66" s="425"/>
      <c r="AN66" s="425"/>
      <c r="AO66" s="425"/>
      <c r="AP66" s="425"/>
      <c r="AQ66" s="425"/>
      <c r="AR66" s="425"/>
      <c r="AS66" s="425"/>
      <c r="AT66" s="425"/>
      <c r="AU66" s="425"/>
      <c r="AV66" s="425"/>
      <c r="AW66" s="425"/>
      <c r="AX66" s="425"/>
      <c r="AY66" s="425"/>
      <c r="AZ66" s="429" t="s">
        <v>431</v>
      </c>
      <c r="BA66" s="99"/>
      <c r="BB66" s="99"/>
      <c r="BC66" s="99"/>
      <c r="BD66" s="99"/>
      <c r="BE66" s="429" t="s">
        <v>432</v>
      </c>
      <c r="BF66" s="425"/>
      <c r="BG66" s="425" t="s">
        <v>424</v>
      </c>
      <c r="BH66" s="425" t="s">
        <v>424</v>
      </c>
      <c r="BI66" s="425" t="s">
        <v>424</v>
      </c>
      <c r="BJ66" s="425" t="s">
        <v>424</v>
      </c>
      <c r="BK66" s="425">
        <v>74.745777301158725</v>
      </c>
      <c r="BL66" s="425" t="s">
        <v>424</v>
      </c>
      <c r="BM66" s="425" t="s">
        <v>424</v>
      </c>
      <c r="BN66" s="425">
        <v>77.898406834408817</v>
      </c>
      <c r="BO66" s="425" t="s">
        <v>424</v>
      </c>
      <c r="BP66" s="425" t="s">
        <v>424</v>
      </c>
      <c r="BQ66" s="425">
        <v>77.039660757904755</v>
      </c>
      <c r="BR66" s="425" t="s">
        <v>424</v>
      </c>
      <c r="BS66" s="425" t="s">
        <v>424</v>
      </c>
      <c r="BT66" s="425">
        <v>72.618639476718528</v>
      </c>
      <c r="BU66" s="425" t="s">
        <v>424</v>
      </c>
      <c r="BV66" s="425" t="s">
        <v>424</v>
      </c>
      <c r="BW66" s="425">
        <v>68.357762107598504</v>
      </c>
      <c r="BX66" s="425" t="s">
        <v>424</v>
      </c>
      <c r="BY66" s="425" t="s">
        <v>424</v>
      </c>
      <c r="BZ66" s="425">
        <v>71.006228437367639</v>
      </c>
      <c r="CA66" s="425" t="s">
        <v>424</v>
      </c>
      <c r="CB66" s="425" t="s">
        <v>424</v>
      </c>
      <c r="CC66" s="425">
        <v>73.017871907693589</v>
      </c>
      <c r="CD66" s="425" t="s">
        <v>424</v>
      </c>
      <c r="CE66" s="425" t="s">
        <v>424</v>
      </c>
      <c r="CF66" s="425">
        <v>72.069918325781273</v>
      </c>
      <c r="CG66" s="425" t="s">
        <v>424</v>
      </c>
      <c r="CH66" s="425" t="s">
        <v>424</v>
      </c>
      <c r="CI66" s="425" t="s">
        <v>424</v>
      </c>
      <c r="CJ66" s="425" t="s">
        <v>424</v>
      </c>
      <c r="CK66" s="425" t="s">
        <v>424</v>
      </c>
      <c r="CL66" s="425">
        <v>75.273130778340118</v>
      </c>
      <c r="CM66" s="425" t="s">
        <v>424</v>
      </c>
      <c r="CN66" s="425" t="s">
        <v>424</v>
      </c>
      <c r="CO66" s="425">
        <v>76.906048324539242</v>
      </c>
      <c r="CP66" s="425" t="s">
        <v>424</v>
      </c>
      <c r="CQ66" s="425" t="s">
        <v>424</v>
      </c>
      <c r="CR66" s="425">
        <v>74.400267137560903</v>
      </c>
      <c r="CS66" s="425" t="s">
        <v>424</v>
      </c>
      <c r="CT66" s="425" t="s">
        <v>424</v>
      </c>
      <c r="CU66" s="425" t="s">
        <v>424</v>
      </c>
      <c r="CV66" s="425" t="s">
        <v>424</v>
      </c>
      <c r="CW66" s="425" t="s">
        <v>424</v>
      </c>
      <c r="CX66" s="425">
        <v>77.160575111695522</v>
      </c>
      <c r="CY66" s="425" t="s">
        <v>424</v>
      </c>
      <c r="CZ66" s="425" t="s">
        <v>424</v>
      </c>
      <c r="DA66" s="425">
        <v>83.795187840924925</v>
      </c>
      <c r="DB66" s="425" t="s">
        <v>424</v>
      </c>
      <c r="DC66" s="425" t="s">
        <v>424</v>
      </c>
      <c r="DD66" s="425">
        <v>86.166231722498523</v>
      </c>
      <c r="DE66" s="425" t="s">
        <v>424</v>
      </c>
      <c r="DF66" s="425" t="s">
        <v>424</v>
      </c>
      <c r="DG66" s="425">
        <v>84.495201672486957</v>
      </c>
      <c r="DH66" s="425" t="s">
        <v>424</v>
      </c>
      <c r="DI66" s="425" t="s">
        <v>424</v>
      </c>
      <c r="DJ66" s="425">
        <v>81.322021325690557</v>
      </c>
      <c r="DK66" s="425" t="s">
        <v>424</v>
      </c>
      <c r="DL66" s="425" t="s">
        <v>424</v>
      </c>
      <c r="DM66" s="425">
        <v>85.442631132738967</v>
      </c>
      <c r="DN66" s="425" t="s">
        <v>424</v>
      </c>
      <c r="DO66" s="425" t="s">
        <v>424</v>
      </c>
      <c r="DP66" s="425">
        <v>85.626490902804562</v>
      </c>
      <c r="DQ66" s="425" t="s">
        <v>424</v>
      </c>
      <c r="DR66" s="425" t="s">
        <v>424</v>
      </c>
      <c r="DS66" s="425">
        <v>86.377954019655391</v>
      </c>
      <c r="DT66" s="425" t="s">
        <v>424</v>
      </c>
      <c r="DU66" s="425" t="s">
        <v>424</v>
      </c>
      <c r="DV66" s="425">
        <v>85.651687537651611</v>
      </c>
      <c r="DW66" s="425" t="s">
        <v>424</v>
      </c>
      <c r="DX66" s="425" t="s">
        <v>424</v>
      </c>
      <c r="DY66" s="425">
        <v>80.621075601641508</v>
      </c>
      <c r="DZ66" s="425" t="s">
        <v>424</v>
      </c>
      <c r="EA66" s="425" t="s">
        <v>424</v>
      </c>
      <c r="EB66" s="425">
        <v>78.418465570501667</v>
      </c>
      <c r="EC66" s="425" t="s">
        <v>424</v>
      </c>
      <c r="ED66" s="425" t="s">
        <v>424</v>
      </c>
      <c r="EE66" s="425">
        <v>78.344189090136211</v>
      </c>
      <c r="EF66" s="425" t="s">
        <v>424</v>
      </c>
      <c r="EG66" s="425" t="s">
        <v>424</v>
      </c>
      <c r="EH66" s="425">
        <v>80.095534601759169</v>
      </c>
      <c r="EI66" s="425" t="s">
        <v>424</v>
      </c>
      <c r="EJ66" s="425" t="s">
        <v>424</v>
      </c>
      <c r="EK66" s="425">
        <v>79.100330930446447</v>
      </c>
      <c r="EL66" s="425" t="s">
        <v>424</v>
      </c>
      <c r="EM66" s="425" t="s">
        <v>424</v>
      </c>
      <c r="EN66" s="425">
        <v>80.798463963998955</v>
      </c>
      <c r="EO66" s="425" t="s">
        <v>424</v>
      </c>
      <c r="EP66" s="425" t="s">
        <v>424</v>
      </c>
      <c r="EQ66" s="425">
        <v>83.720041018496005</v>
      </c>
      <c r="ER66" s="425" t="s">
        <v>424</v>
      </c>
      <c r="ES66" s="425" t="s">
        <v>424</v>
      </c>
      <c r="ET66" s="425">
        <v>87.865588351180079</v>
      </c>
      <c r="EU66" s="425" t="s">
        <v>424</v>
      </c>
      <c r="EV66" s="425" t="s">
        <v>424</v>
      </c>
      <c r="EW66" s="425">
        <v>83.878270302612222</v>
      </c>
      <c r="EX66" s="425" t="s">
        <v>424</v>
      </c>
      <c r="EY66" s="425" t="s">
        <v>424</v>
      </c>
      <c r="EZ66" s="425">
        <v>83.953551342514714</v>
      </c>
      <c r="FA66" s="425" t="s">
        <v>424</v>
      </c>
      <c r="FB66" s="425" t="s">
        <v>424</v>
      </c>
      <c r="FC66" s="425" t="s">
        <v>424</v>
      </c>
      <c r="FD66" s="425" t="s">
        <v>424</v>
      </c>
      <c r="FE66" s="425" t="s">
        <v>424</v>
      </c>
      <c r="FF66" s="425">
        <v>87.68830878333435</v>
      </c>
      <c r="FG66" s="425" t="s">
        <v>424</v>
      </c>
      <c r="FH66" s="425" t="s">
        <v>424</v>
      </c>
      <c r="FI66" s="425">
        <v>89.503862128363295</v>
      </c>
      <c r="FJ66" s="425" t="s">
        <v>424</v>
      </c>
      <c r="FK66" s="425" t="s">
        <v>424</v>
      </c>
      <c r="FL66" s="425" t="s">
        <v>424</v>
      </c>
      <c r="FM66" s="425" t="s">
        <v>424</v>
      </c>
      <c r="FN66" s="425" t="s">
        <v>424</v>
      </c>
      <c r="FO66" s="425">
        <v>92.279478294110874</v>
      </c>
      <c r="FP66" s="425" t="s">
        <v>424</v>
      </c>
      <c r="FQ66" s="425" t="s">
        <v>424</v>
      </c>
      <c r="FR66" s="425">
        <v>90.223221311172935</v>
      </c>
      <c r="FS66" s="425" t="s">
        <v>424</v>
      </c>
      <c r="FT66" s="425" t="s">
        <v>424</v>
      </c>
      <c r="FU66" s="425">
        <v>89.751443979421794</v>
      </c>
      <c r="FV66" s="425" t="s">
        <v>424</v>
      </c>
      <c r="FW66" s="425" t="s">
        <v>424</v>
      </c>
      <c r="FX66" s="425" t="s">
        <v>424</v>
      </c>
      <c r="FY66" s="425" t="s">
        <v>424</v>
      </c>
      <c r="FZ66" s="425" t="s">
        <v>424</v>
      </c>
      <c r="GA66" s="425">
        <v>90.076303060385271</v>
      </c>
      <c r="GB66" s="425" t="s">
        <v>424</v>
      </c>
      <c r="GC66" s="425" t="s">
        <v>424</v>
      </c>
      <c r="GD66" s="425">
        <v>90.325778339174946</v>
      </c>
      <c r="GE66" s="425" t="s">
        <v>424</v>
      </c>
      <c r="GF66" s="425" t="s">
        <v>424</v>
      </c>
      <c r="GG66" s="425">
        <v>89.17008663544847</v>
      </c>
      <c r="GH66" s="425" t="s">
        <v>424</v>
      </c>
      <c r="GI66" s="425" t="s">
        <v>424</v>
      </c>
      <c r="GJ66" s="425">
        <v>89.805293651996948</v>
      </c>
      <c r="GK66" s="425" t="s">
        <v>424</v>
      </c>
      <c r="GL66" s="425" t="s">
        <v>424</v>
      </c>
      <c r="GM66" s="425">
        <v>99.956747241325772</v>
      </c>
      <c r="GN66" s="425" t="s">
        <v>424</v>
      </c>
      <c r="GO66" s="425" t="s">
        <v>424</v>
      </c>
      <c r="GP66" s="425">
        <v>89.629655145939125</v>
      </c>
      <c r="GQ66" s="425" t="s">
        <v>424</v>
      </c>
      <c r="GR66" s="425" t="s">
        <v>424</v>
      </c>
      <c r="GS66" s="425">
        <v>88.012352945138872</v>
      </c>
      <c r="GT66" s="425" t="s">
        <v>424</v>
      </c>
      <c r="GU66" s="425" t="s">
        <v>424</v>
      </c>
      <c r="GV66" s="425" t="s">
        <v>424</v>
      </c>
      <c r="GW66" s="425" t="s">
        <v>424</v>
      </c>
      <c r="GX66" s="425" t="s">
        <v>424</v>
      </c>
      <c r="GY66" s="425">
        <v>88.707396269451195</v>
      </c>
      <c r="GZ66" s="425" t="s">
        <v>424</v>
      </c>
      <c r="HA66" s="425" t="s">
        <v>424</v>
      </c>
      <c r="HB66" s="425">
        <v>89.466208139772249</v>
      </c>
      <c r="HC66" s="425" t="s">
        <v>424</v>
      </c>
      <c r="HD66" s="425" t="s">
        <v>424</v>
      </c>
      <c r="HE66" s="425">
        <v>88.308167460287535</v>
      </c>
      <c r="HF66" s="425" t="s">
        <v>424</v>
      </c>
      <c r="HG66" s="425" t="s">
        <v>424</v>
      </c>
      <c r="HH66" s="425">
        <v>90.585261000581809</v>
      </c>
      <c r="HI66" s="425" t="s">
        <v>424</v>
      </c>
      <c r="HJ66" s="425" t="s">
        <v>424</v>
      </c>
      <c r="HK66" s="425" t="s">
        <v>424</v>
      </c>
      <c r="HL66" s="425" t="s">
        <v>424</v>
      </c>
      <c r="HM66" s="425" t="s">
        <v>424</v>
      </c>
      <c r="HN66" s="425">
        <v>90.53108339646397</v>
      </c>
      <c r="HO66" s="425" t="s">
        <v>424</v>
      </c>
      <c r="HP66" s="425" t="s">
        <v>424</v>
      </c>
      <c r="HQ66" s="425">
        <v>88.394270212819293</v>
      </c>
      <c r="HR66" s="425" t="s">
        <v>424</v>
      </c>
      <c r="HS66" s="425" t="s">
        <v>424</v>
      </c>
      <c r="HT66" s="425" t="s">
        <v>424</v>
      </c>
      <c r="HU66" s="425" t="s">
        <v>424</v>
      </c>
      <c r="HV66" s="425" t="s">
        <v>424</v>
      </c>
      <c r="HW66" s="425" t="s">
        <v>424</v>
      </c>
      <c r="HX66" s="425" t="s">
        <v>424</v>
      </c>
      <c r="HY66" s="425" t="s">
        <v>424</v>
      </c>
      <c r="HZ66" s="425">
        <v>90.027893018440167</v>
      </c>
      <c r="IA66" s="425" t="s">
        <v>424</v>
      </c>
      <c r="IB66" s="425" t="s">
        <v>424</v>
      </c>
      <c r="IC66" s="425" t="s">
        <v>424</v>
      </c>
      <c r="ID66" s="425" t="s">
        <v>424</v>
      </c>
      <c r="IE66" s="425" t="s">
        <v>424</v>
      </c>
      <c r="IF66" s="425" t="s">
        <v>424</v>
      </c>
      <c r="IG66" s="425" t="s">
        <v>424</v>
      </c>
      <c r="IH66" s="425" t="s">
        <v>424</v>
      </c>
      <c r="II66" s="425" t="s">
        <v>424</v>
      </c>
      <c r="IJ66" s="425" t="s">
        <v>424</v>
      </c>
      <c r="IK66" s="425" t="s">
        <v>424</v>
      </c>
      <c r="IL66" s="425">
        <v>89.780652106348015</v>
      </c>
      <c r="IM66" s="425" t="s">
        <v>424</v>
      </c>
      <c r="IN66" s="425" t="s">
        <v>424</v>
      </c>
      <c r="IO66" s="425" t="s">
        <v>424</v>
      </c>
      <c r="IP66" s="425" t="s">
        <v>424</v>
      </c>
      <c r="IQ66" s="425" t="s">
        <v>424</v>
      </c>
      <c r="IR66" s="425" t="s">
        <v>424</v>
      </c>
      <c r="IS66" s="425" t="s">
        <v>424</v>
      </c>
      <c r="IT66" s="425" t="s">
        <v>424</v>
      </c>
      <c r="IU66" s="425" t="s">
        <v>424</v>
      </c>
      <c r="IV66" s="425" t="s">
        <v>424</v>
      </c>
      <c r="IW66" s="425" t="s">
        <v>424</v>
      </c>
      <c r="IX66" s="425">
        <v>89.063889506078866</v>
      </c>
      <c r="IY66" s="425" t="s">
        <v>424</v>
      </c>
      <c r="IZ66" s="425" t="s">
        <v>424</v>
      </c>
      <c r="JA66" s="425" t="s">
        <v>424</v>
      </c>
      <c r="JB66" s="425" t="s">
        <v>424</v>
      </c>
      <c r="JC66" s="425" t="s">
        <v>424</v>
      </c>
      <c r="JD66" s="425" t="s">
        <v>424</v>
      </c>
      <c r="JE66" s="425" t="s">
        <v>424</v>
      </c>
      <c r="JF66" s="425" t="s">
        <v>424</v>
      </c>
      <c r="JG66" s="425" t="s">
        <v>424</v>
      </c>
      <c r="JH66" s="425" t="s">
        <v>424</v>
      </c>
      <c r="JI66" s="425" t="s">
        <v>424</v>
      </c>
      <c r="JJ66" s="425">
        <v>89.63901901105244</v>
      </c>
      <c r="JK66" s="425" t="s">
        <v>424</v>
      </c>
      <c r="JL66" s="425" t="s">
        <v>424</v>
      </c>
      <c r="JM66" s="425" t="s">
        <v>424</v>
      </c>
      <c r="JN66" s="425" t="s">
        <v>424</v>
      </c>
      <c r="JO66" s="425" t="s">
        <v>424</v>
      </c>
      <c r="JP66" s="425" t="s">
        <v>424</v>
      </c>
      <c r="JQ66" s="425" t="s">
        <v>424</v>
      </c>
      <c r="JR66" s="425" t="s">
        <v>424</v>
      </c>
      <c r="JS66" s="425" t="s">
        <v>424</v>
      </c>
      <c r="JT66" s="425" t="s">
        <v>424</v>
      </c>
      <c r="JU66" s="425" t="s">
        <v>424</v>
      </c>
      <c r="JV66" s="425">
        <v>91.438107462160403</v>
      </c>
      <c r="JW66" s="425" t="s">
        <v>424</v>
      </c>
      <c r="JX66" s="425" t="s">
        <v>424</v>
      </c>
      <c r="JY66" s="425" t="s">
        <v>424</v>
      </c>
      <c r="JZ66" s="425" t="s">
        <v>424</v>
      </c>
      <c r="KA66" s="425" t="s">
        <v>424</v>
      </c>
      <c r="KB66" s="425" t="s">
        <v>424</v>
      </c>
      <c r="KC66" s="425" t="s">
        <v>424</v>
      </c>
      <c r="KD66" s="425" t="s">
        <v>424</v>
      </c>
      <c r="KE66" s="425" t="s">
        <v>424</v>
      </c>
      <c r="KF66" s="425" t="s">
        <v>424</v>
      </c>
      <c r="KG66" s="425" t="s">
        <v>424</v>
      </c>
      <c r="KH66" s="425">
        <v>90.483443255495075</v>
      </c>
      <c r="KI66" s="425" t="s">
        <v>424</v>
      </c>
      <c r="KJ66" s="425" t="s">
        <v>424</v>
      </c>
      <c r="KK66" s="425">
        <v>92.675044779755851</v>
      </c>
      <c r="KL66" s="425" t="s">
        <v>424</v>
      </c>
      <c r="KM66" s="425" t="s">
        <v>424</v>
      </c>
      <c r="KN66" s="425" t="s">
        <v>424</v>
      </c>
      <c r="KO66" s="425" t="s">
        <v>424</v>
      </c>
      <c r="KP66" s="425" t="s">
        <v>424</v>
      </c>
      <c r="KQ66" s="425" t="s">
        <v>424</v>
      </c>
      <c r="KR66" s="425" t="s">
        <v>424</v>
      </c>
      <c r="KS66" s="425" t="s">
        <v>424</v>
      </c>
      <c r="KT66" s="425">
        <v>90.630956709068997</v>
      </c>
      <c r="KU66" s="425" t="s">
        <v>424</v>
      </c>
      <c r="KV66" s="425" t="s">
        <v>424</v>
      </c>
      <c r="KW66" s="425" t="s">
        <v>424</v>
      </c>
      <c r="KX66" s="425" t="s">
        <v>424</v>
      </c>
      <c r="KY66" s="425" t="s">
        <v>424</v>
      </c>
      <c r="KZ66" s="425" t="s">
        <v>424</v>
      </c>
      <c r="LA66" s="425" t="s">
        <v>424</v>
      </c>
      <c r="LB66" s="425" t="s">
        <v>424</v>
      </c>
      <c r="LC66" s="425" t="s">
        <v>424</v>
      </c>
      <c r="LD66" s="425" t="s">
        <v>424</v>
      </c>
      <c r="LE66" s="425" t="s">
        <v>424</v>
      </c>
      <c r="LF66" s="425">
        <v>83.63248354584114</v>
      </c>
      <c r="LG66" s="425" t="s">
        <v>424</v>
      </c>
      <c r="LH66" s="425" t="s">
        <v>424</v>
      </c>
      <c r="LI66" s="425" t="s">
        <v>424</v>
      </c>
      <c r="LJ66" s="425" t="s">
        <v>424</v>
      </c>
      <c r="LK66" s="425" t="s">
        <v>424</v>
      </c>
      <c r="LL66" s="425" t="s">
        <v>424</v>
      </c>
      <c r="LM66" s="425" t="s">
        <v>424</v>
      </c>
      <c r="LN66" s="425" t="s">
        <v>424</v>
      </c>
      <c r="LO66" s="425" t="s">
        <v>424</v>
      </c>
      <c r="LP66" s="425" t="s">
        <v>424</v>
      </c>
      <c r="LQ66" s="425" t="s">
        <v>424</v>
      </c>
      <c r="LR66" s="425">
        <v>94.17348667175149</v>
      </c>
      <c r="LS66" s="425" t="s">
        <v>424</v>
      </c>
      <c r="LT66" s="425" t="s">
        <v>424</v>
      </c>
      <c r="LU66" s="425" t="s">
        <v>424</v>
      </c>
      <c r="LV66" s="425" t="s">
        <v>424</v>
      </c>
      <c r="LW66" s="425" t="s">
        <v>424</v>
      </c>
      <c r="LX66" s="425" t="s">
        <v>424</v>
      </c>
      <c r="LY66" s="425" t="s">
        <v>424</v>
      </c>
      <c r="LZ66" s="425" t="s">
        <v>424</v>
      </c>
      <c r="MA66" s="425" t="s">
        <v>424</v>
      </c>
      <c r="MB66" s="425" t="s">
        <v>424</v>
      </c>
      <c r="MC66" s="425" t="s">
        <v>424</v>
      </c>
      <c r="MD66" s="425" t="s">
        <v>424</v>
      </c>
      <c r="ME66" s="425" t="s">
        <v>424</v>
      </c>
      <c r="MF66" s="425" t="s">
        <v>424</v>
      </c>
      <c r="MG66" s="425" t="s">
        <v>424</v>
      </c>
      <c r="MH66" s="425"/>
      <c r="MI66" s="426"/>
      <c r="MJ66" s="413"/>
      <c r="MK66" s="413"/>
      <c r="ML66" s="413"/>
      <c r="MM66" s="413"/>
      <c r="MN66" s="413"/>
      <c r="MO66" s="413"/>
      <c r="MP66" s="413"/>
      <c r="MQ66" s="413"/>
      <c r="MR66" s="413"/>
      <c r="MS66" s="413"/>
      <c r="MT66" s="413"/>
      <c r="MU66" s="413"/>
      <c r="MV66" s="413"/>
      <c r="MW66" s="413"/>
      <c r="MX66" s="413"/>
      <c r="MY66" s="413"/>
      <c r="MZ66" s="413"/>
      <c r="NA66" s="413"/>
      <c r="NB66" s="413"/>
      <c r="NC66" s="413"/>
      <c r="ND66" s="413"/>
      <c r="NE66" s="413"/>
      <c r="NF66" s="427"/>
      <c r="NG66" s="427"/>
      <c r="NH66" s="427"/>
      <c r="NI66" s="427"/>
      <c r="NJ66" s="427"/>
      <c r="NK66" s="427"/>
      <c r="NL66" s="427"/>
      <c r="NM66" s="427"/>
      <c r="NN66" s="427"/>
      <c r="NO66" s="427"/>
      <c r="NP66" s="427"/>
      <c r="NQ66" s="427"/>
      <c r="NR66" s="427"/>
      <c r="NS66" s="427"/>
      <c r="NT66" s="427"/>
      <c r="NU66" s="427"/>
      <c r="NV66" s="427"/>
      <c r="NW66" s="427"/>
      <c r="NX66" s="427"/>
      <c r="NY66" s="427"/>
      <c r="NZ66" s="427"/>
      <c r="OA66" s="427"/>
      <c r="OB66" s="427"/>
      <c r="OC66" s="427"/>
      <c r="OD66" s="427"/>
      <c r="OE66" s="427"/>
      <c r="OF66" s="427"/>
      <c r="OG66" s="427"/>
      <c r="OH66" s="427"/>
      <c r="OI66" s="427"/>
      <c r="OJ66" s="427"/>
      <c r="OK66" s="427"/>
      <c r="OL66" s="428"/>
      <c r="OM66" s="427"/>
      <c r="ON66" s="427"/>
      <c r="OO66" s="427"/>
      <c r="OP66" s="427"/>
      <c r="OQ66" s="427"/>
      <c r="OR66" s="427"/>
      <c r="OS66" s="427"/>
      <c r="OT66" s="427"/>
      <c r="OU66" s="427"/>
      <c r="OV66" s="427"/>
    </row>
    <row r="67" spans="1:2440" s="311" customFormat="1" ht="12.75" customHeight="1" x14ac:dyDescent="0.25">
      <c r="A67" s="436" t="s">
        <v>434</v>
      </c>
      <c r="B67" s="395"/>
      <c r="C67" s="424"/>
      <c r="D67" s="424"/>
      <c r="E67" s="395"/>
      <c r="F67" s="424"/>
      <c r="G67" s="424"/>
      <c r="H67" s="424"/>
      <c r="I67" s="424"/>
      <c r="J67" s="424"/>
      <c r="K67" s="395"/>
      <c r="L67" s="424"/>
      <c r="M67" s="424"/>
      <c r="N67" s="395"/>
      <c r="O67" s="424"/>
      <c r="P67" s="424"/>
      <c r="Q67" s="395"/>
      <c r="R67" s="424"/>
      <c r="S67" s="425"/>
      <c r="T67" s="395"/>
      <c r="U67" s="425"/>
      <c r="V67" s="425"/>
      <c r="W67" s="395"/>
      <c r="X67" s="425"/>
      <c r="Y67" s="425"/>
      <c r="Z67" s="395"/>
      <c r="AA67" s="425"/>
      <c r="AB67" s="425"/>
      <c r="AC67" s="425"/>
      <c r="AD67" s="425"/>
      <c r="AE67" s="425"/>
      <c r="AF67" s="425"/>
      <c r="AG67" s="425"/>
      <c r="AH67" s="425"/>
      <c r="AI67" s="425"/>
      <c r="AJ67" s="425"/>
      <c r="AK67" s="425"/>
      <c r="AL67" s="395"/>
      <c r="AM67" s="425"/>
      <c r="AN67" s="425"/>
      <c r="AO67" s="425"/>
      <c r="AP67" s="425"/>
      <c r="AQ67" s="425"/>
      <c r="AR67" s="425"/>
      <c r="AS67" s="425"/>
      <c r="AT67" s="425"/>
      <c r="AU67" s="425"/>
      <c r="AV67" s="425"/>
      <c r="AW67" s="425"/>
      <c r="AX67" s="425"/>
      <c r="AY67" s="425"/>
      <c r="AZ67" s="429"/>
      <c r="BA67" s="99"/>
      <c r="BB67" s="99"/>
      <c r="BC67" s="99"/>
      <c r="BD67" s="99"/>
      <c r="BE67" s="429"/>
      <c r="BF67" s="425"/>
      <c r="BG67" s="425"/>
      <c r="BH67" s="425"/>
      <c r="BI67" s="425"/>
      <c r="BJ67" s="425"/>
      <c r="BK67" s="425"/>
      <c r="BL67" s="425"/>
      <c r="BM67" s="425"/>
      <c r="BN67" s="425"/>
      <c r="BO67" s="425"/>
      <c r="BP67" s="425"/>
      <c r="BQ67" s="425"/>
      <c r="BR67" s="425"/>
      <c r="BS67" s="425"/>
      <c r="BT67" s="425"/>
      <c r="BU67" s="425"/>
      <c r="BV67" s="425"/>
      <c r="BW67" s="425"/>
      <c r="BX67" s="425"/>
      <c r="BY67" s="425"/>
      <c r="BZ67" s="425"/>
      <c r="CA67" s="425"/>
      <c r="CB67" s="425"/>
      <c r="CC67" s="425"/>
      <c r="CD67" s="425"/>
      <c r="CE67" s="425"/>
      <c r="CF67" s="425"/>
      <c r="CG67" s="425"/>
      <c r="CH67" s="425"/>
      <c r="CI67" s="425"/>
      <c r="CJ67" s="425"/>
      <c r="CK67" s="425"/>
      <c r="CL67" s="425"/>
      <c r="CM67" s="425"/>
      <c r="CN67" s="425"/>
      <c r="CO67" s="425"/>
      <c r="CP67" s="425"/>
      <c r="CQ67" s="425"/>
      <c r="CR67" s="425"/>
      <c r="CS67" s="425"/>
      <c r="CT67" s="425"/>
      <c r="CU67" s="425"/>
      <c r="CV67" s="425"/>
      <c r="CW67" s="425"/>
      <c r="CX67" s="425"/>
      <c r="CY67" s="425"/>
      <c r="CZ67" s="425"/>
      <c r="DA67" s="425"/>
      <c r="DB67" s="425"/>
      <c r="DC67" s="425"/>
      <c r="DD67" s="425"/>
      <c r="DE67" s="425"/>
      <c r="DF67" s="425"/>
      <c r="DG67" s="425"/>
      <c r="DH67" s="425"/>
      <c r="DI67" s="425"/>
      <c r="DJ67" s="425"/>
      <c r="DK67" s="425"/>
      <c r="DL67" s="425"/>
      <c r="DM67" s="425"/>
      <c r="DN67" s="425"/>
      <c r="DO67" s="425"/>
      <c r="DP67" s="425"/>
      <c r="DQ67" s="425"/>
      <c r="DR67" s="425"/>
      <c r="DS67" s="425"/>
      <c r="DT67" s="425"/>
      <c r="DU67" s="425"/>
      <c r="DV67" s="425"/>
      <c r="DW67" s="425"/>
      <c r="DX67" s="425"/>
      <c r="DY67" s="425"/>
      <c r="DZ67" s="425"/>
      <c r="EA67" s="425"/>
      <c r="EB67" s="425"/>
      <c r="EC67" s="425"/>
      <c r="ED67" s="425"/>
      <c r="EE67" s="425"/>
      <c r="EF67" s="425"/>
      <c r="EG67" s="425"/>
      <c r="EH67" s="425"/>
      <c r="EI67" s="425"/>
      <c r="EJ67" s="425"/>
      <c r="EK67" s="425"/>
      <c r="EL67" s="425"/>
      <c r="EM67" s="425"/>
      <c r="EN67" s="425"/>
      <c r="EO67" s="425"/>
      <c r="EP67" s="425"/>
      <c r="EQ67" s="425"/>
      <c r="ER67" s="425"/>
      <c r="ES67" s="425"/>
      <c r="ET67" s="425"/>
      <c r="EU67" s="425"/>
      <c r="EV67" s="425"/>
      <c r="EW67" s="425"/>
      <c r="EX67" s="425"/>
      <c r="EY67" s="425"/>
      <c r="EZ67" s="425"/>
      <c r="FA67" s="425"/>
      <c r="FB67" s="425"/>
      <c r="FC67" s="425"/>
      <c r="FD67" s="425"/>
      <c r="FE67" s="425"/>
      <c r="FF67" s="425"/>
      <c r="FG67" s="425"/>
      <c r="FH67" s="425"/>
      <c r="FI67" s="425"/>
      <c r="FJ67" s="425"/>
      <c r="FK67" s="425"/>
      <c r="FL67" s="425"/>
      <c r="FM67" s="425"/>
      <c r="FN67" s="425"/>
      <c r="FO67" s="425"/>
      <c r="FP67" s="425"/>
      <c r="FQ67" s="425"/>
      <c r="FR67" s="425"/>
      <c r="FS67" s="425"/>
      <c r="FT67" s="425"/>
      <c r="FU67" s="425"/>
      <c r="FV67" s="425"/>
      <c r="FW67" s="425"/>
      <c r="FX67" s="425"/>
      <c r="FY67" s="425"/>
      <c r="FZ67" s="425"/>
      <c r="GA67" s="425"/>
      <c r="GB67" s="425"/>
      <c r="GC67" s="425"/>
      <c r="GD67" s="425"/>
      <c r="GE67" s="425"/>
      <c r="GF67" s="425"/>
      <c r="GG67" s="425"/>
      <c r="GH67" s="425"/>
      <c r="GI67" s="425"/>
      <c r="GJ67" s="425"/>
      <c r="GK67" s="425"/>
      <c r="GL67" s="425"/>
      <c r="GM67" s="425"/>
      <c r="GN67" s="425"/>
      <c r="GO67" s="425"/>
      <c r="GP67" s="425"/>
      <c r="GQ67" s="425"/>
      <c r="GR67" s="425"/>
      <c r="GS67" s="425"/>
      <c r="GT67" s="425"/>
      <c r="GU67" s="425"/>
      <c r="GV67" s="425"/>
      <c r="GW67" s="425"/>
      <c r="GX67" s="425"/>
      <c r="GY67" s="425"/>
      <c r="GZ67" s="425"/>
      <c r="HA67" s="425"/>
      <c r="HB67" s="425"/>
      <c r="HC67" s="425"/>
      <c r="HD67" s="425"/>
      <c r="HE67" s="425"/>
      <c r="HF67" s="425"/>
      <c r="HG67" s="425"/>
      <c r="HH67" s="425"/>
      <c r="HI67" s="425"/>
      <c r="HJ67" s="425"/>
      <c r="HK67" s="425"/>
      <c r="HL67" s="425"/>
      <c r="HM67" s="425"/>
      <c r="HN67" s="425"/>
      <c r="HO67" s="425"/>
      <c r="HP67" s="425"/>
      <c r="HQ67" s="425"/>
      <c r="HR67" s="425"/>
      <c r="HS67" s="425"/>
      <c r="HT67" s="425"/>
      <c r="HU67" s="425"/>
      <c r="HV67" s="425"/>
      <c r="HW67" s="425"/>
      <c r="HX67" s="425"/>
      <c r="HY67" s="425"/>
      <c r="HZ67" s="425"/>
      <c r="IA67" s="425"/>
      <c r="IB67" s="425"/>
      <c r="IC67" s="425"/>
      <c r="ID67" s="425"/>
      <c r="IE67" s="425"/>
      <c r="IF67" s="425"/>
      <c r="IG67" s="425"/>
      <c r="IH67" s="425"/>
      <c r="II67" s="425"/>
      <c r="IJ67" s="425"/>
      <c r="IK67" s="425"/>
      <c r="IL67" s="425"/>
      <c r="IM67" s="425"/>
      <c r="IN67" s="425"/>
      <c r="IO67" s="425"/>
      <c r="IP67" s="425"/>
      <c r="IQ67" s="425"/>
      <c r="IR67" s="425"/>
      <c r="IS67" s="425"/>
      <c r="IT67" s="425"/>
      <c r="IU67" s="425"/>
      <c r="IV67" s="425"/>
      <c r="IW67" s="425"/>
      <c r="IX67" s="425"/>
      <c r="IY67" s="425"/>
      <c r="IZ67" s="425"/>
      <c r="JA67" s="425"/>
      <c r="JB67" s="425"/>
      <c r="JC67" s="425"/>
      <c r="JD67" s="425"/>
      <c r="JE67" s="425"/>
      <c r="JF67" s="425"/>
      <c r="JG67" s="425"/>
      <c r="JH67" s="425"/>
      <c r="JI67" s="425"/>
      <c r="JJ67" s="425"/>
      <c r="JK67" s="425"/>
      <c r="JL67" s="425"/>
      <c r="JM67" s="425"/>
      <c r="JN67" s="425"/>
      <c r="JO67" s="425"/>
      <c r="JP67" s="425"/>
      <c r="JQ67" s="425"/>
      <c r="JR67" s="425"/>
      <c r="JS67" s="425"/>
      <c r="JT67" s="425"/>
      <c r="JU67" s="425"/>
      <c r="JV67" s="425"/>
      <c r="JW67" s="425"/>
      <c r="JX67" s="425"/>
      <c r="JY67" s="425"/>
      <c r="JZ67" s="425"/>
      <c r="KA67" s="425"/>
      <c r="KB67" s="425"/>
      <c r="KC67" s="425"/>
      <c r="KD67" s="425"/>
      <c r="KE67" s="425"/>
      <c r="KF67" s="425"/>
      <c r="KG67" s="425"/>
      <c r="KH67" s="425"/>
      <c r="KI67" s="425"/>
      <c r="KJ67" s="425"/>
      <c r="KK67" s="425"/>
      <c r="KL67" s="425"/>
      <c r="KM67" s="425"/>
      <c r="KN67" s="425"/>
      <c r="KO67" s="425"/>
      <c r="KP67" s="425"/>
      <c r="KQ67" s="425"/>
      <c r="KR67" s="425"/>
      <c r="KS67" s="425"/>
      <c r="KT67" s="425"/>
      <c r="KU67" s="425"/>
      <c r="KV67" s="425"/>
      <c r="KW67" s="425"/>
      <c r="KX67" s="425"/>
      <c r="KY67" s="425"/>
      <c r="KZ67" s="425"/>
      <c r="LA67" s="425"/>
      <c r="LB67" s="425"/>
      <c r="LC67" s="425"/>
      <c r="LD67" s="425"/>
      <c r="LE67" s="425"/>
      <c r="LF67" s="425"/>
      <c r="LG67" s="425"/>
      <c r="LH67" s="425"/>
      <c r="LI67" s="425"/>
      <c r="LJ67" s="425"/>
      <c r="LK67" s="425"/>
      <c r="LL67" s="425"/>
      <c r="LM67" s="425"/>
      <c r="LN67" s="425"/>
      <c r="LO67" s="425"/>
      <c r="LP67" s="425"/>
      <c r="LQ67" s="425"/>
      <c r="LR67" s="425"/>
      <c r="LS67" s="425"/>
      <c r="LT67" s="425"/>
      <c r="LU67" s="425"/>
      <c r="LV67" s="425"/>
      <c r="LW67" s="425"/>
      <c r="LX67" s="425"/>
      <c r="LY67" s="425"/>
      <c r="LZ67" s="425"/>
      <c r="MA67" s="425"/>
      <c r="MB67" s="425"/>
      <c r="MC67" s="425"/>
      <c r="MD67" s="425"/>
      <c r="ME67" s="425"/>
      <c r="MF67" s="425"/>
      <c r="MG67" s="425"/>
      <c r="MH67" s="425"/>
      <c r="MI67" s="426"/>
      <c r="MJ67" s="413"/>
      <c r="MK67" s="413"/>
      <c r="ML67" s="413"/>
      <c r="MM67" s="413"/>
      <c r="MN67" s="413"/>
      <c r="MO67" s="413"/>
      <c r="MP67" s="413"/>
      <c r="MQ67" s="413"/>
      <c r="MR67" s="413"/>
      <c r="MS67" s="413"/>
      <c r="MT67" s="413"/>
      <c r="MU67" s="413"/>
      <c r="MV67" s="413"/>
      <c r="MW67" s="413"/>
      <c r="MX67" s="413"/>
      <c r="MY67" s="413"/>
      <c r="MZ67" s="413"/>
      <c r="NA67" s="413"/>
      <c r="NB67" s="413"/>
      <c r="NC67" s="413"/>
      <c r="ND67" s="413"/>
      <c r="NE67" s="413"/>
      <c r="NF67" s="427"/>
      <c r="NG67" s="427"/>
      <c r="NH67" s="427"/>
      <c r="NI67" s="427"/>
      <c r="NJ67" s="427"/>
      <c r="NK67" s="427"/>
      <c r="NL67" s="427"/>
      <c r="NM67" s="427"/>
      <c r="NN67" s="427"/>
      <c r="NO67" s="427"/>
      <c r="NP67" s="427"/>
      <c r="NQ67" s="427"/>
      <c r="NR67" s="427"/>
      <c r="NS67" s="427"/>
      <c r="NT67" s="427"/>
      <c r="NU67" s="427"/>
      <c r="NV67" s="427"/>
      <c r="NW67" s="427"/>
      <c r="NX67" s="427"/>
      <c r="NY67" s="427"/>
      <c r="NZ67" s="427"/>
      <c r="OA67" s="427"/>
      <c r="OB67" s="427"/>
      <c r="OC67" s="427"/>
      <c r="OD67" s="427"/>
      <c r="OE67" s="427"/>
      <c r="OF67" s="427"/>
      <c r="OG67" s="427"/>
      <c r="OH67" s="427"/>
      <c r="OI67" s="427"/>
      <c r="OJ67" s="427"/>
      <c r="OK67" s="427"/>
      <c r="OL67" s="428"/>
      <c r="OM67" s="427"/>
      <c r="ON67" s="427"/>
      <c r="OO67" s="427"/>
      <c r="OP67" s="427"/>
      <c r="OQ67" s="427"/>
      <c r="OR67" s="427"/>
      <c r="OS67" s="427"/>
      <c r="OT67" s="427"/>
      <c r="OU67" s="427"/>
      <c r="OV67" s="427"/>
    </row>
    <row r="68" spans="1:2440" ht="12.75" customHeight="1" x14ac:dyDescent="0.25">
      <c r="A68" s="56" t="s">
        <v>314</v>
      </c>
      <c r="B68" s="56"/>
      <c r="C68" s="56"/>
      <c r="D68" s="56"/>
      <c r="E68" s="56"/>
      <c r="F68" s="56"/>
      <c r="G68" s="56"/>
      <c r="H68" s="56"/>
      <c r="I68" s="56"/>
      <c r="J68" s="56"/>
      <c r="K68" s="56"/>
      <c r="L68" s="56"/>
      <c r="M68" s="56"/>
      <c r="N68" s="56"/>
      <c r="O68" s="56"/>
      <c r="P68" s="56"/>
      <c r="Q68" s="56"/>
      <c r="R68" s="5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429" t="s">
        <v>431</v>
      </c>
      <c r="BA68" s="66"/>
      <c r="BB68" s="66"/>
      <c r="BC68" s="66"/>
      <c r="BD68" s="66"/>
      <c r="BE68" s="429" t="s">
        <v>432</v>
      </c>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c r="IS68" s="66"/>
      <c r="IT68" s="66"/>
      <c r="IU68" s="66"/>
      <c r="IV68" s="66"/>
      <c r="IW68" s="66"/>
      <c r="IX68" s="66"/>
      <c r="IY68" s="66"/>
      <c r="IZ68" s="66"/>
      <c r="JA68" s="66"/>
      <c r="JB68" s="66"/>
      <c r="JC68" s="66"/>
      <c r="JD68" s="66"/>
      <c r="JE68" s="66"/>
      <c r="JF68" s="66"/>
      <c r="JG68" s="66"/>
      <c r="JH68" s="66"/>
      <c r="JI68" s="66"/>
      <c r="JJ68" s="66"/>
      <c r="JK68" s="66"/>
      <c r="JL68" s="66"/>
      <c r="JM68" s="66"/>
      <c r="JN68" s="66"/>
      <c r="JO68" s="66"/>
      <c r="JP68" s="66"/>
      <c r="JQ68" s="66"/>
      <c r="JR68" s="66"/>
      <c r="JS68" s="66"/>
      <c r="JT68" s="66"/>
      <c r="JU68" s="66"/>
      <c r="JV68" s="66"/>
      <c r="JW68" s="66"/>
      <c r="JX68" s="66"/>
      <c r="JY68" s="66"/>
      <c r="JZ68" s="66"/>
      <c r="KA68" s="66"/>
      <c r="KB68" s="66"/>
      <c r="KC68" s="66"/>
      <c r="KD68" s="66"/>
      <c r="KE68" s="66"/>
      <c r="KF68" s="66"/>
      <c r="KG68" s="66"/>
      <c r="KH68" s="66"/>
      <c r="KI68" s="66"/>
      <c r="KJ68" s="66"/>
      <c r="KK68" s="66"/>
      <c r="KL68" s="66"/>
      <c r="KM68" s="66"/>
      <c r="KN68" s="66"/>
      <c r="KO68" s="66"/>
      <c r="KP68" s="66"/>
      <c r="KQ68" s="66"/>
      <c r="KR68" s="66"/>
      <c r="KS68" s="66"/>
      <c r="KT68" s="66"/>
      <c r="KU68" s="66"/>
      <c r="KV68" s="66"/>
      <c r="KW68" s="66"/>
      <c r="KX68" s="66"/>
      <c r="KY68" s="66"/>
      <c r="KZ68" s="66"/>
      <c r="LA68" s="66"/>
      <c r="LB68" s="66"/>
      <c r="LC68" s="66"/>
      <c r="LD68" s="66"/>
      <c r="LE68" s="66"/>
      <c r="LF68" s="66"/>
      <c r="LG68" s="66"/>
      <c r="LH68" s="66"/>
      <c r="LI68" s="66"/>
      <c r="LJ68" s="66"/>
      <c r="LK68" s="66"/>
      <c r="LL68" s="66"/>
      <c r="LM68" s="66"/>
      <c r="LN68" s="66"/>
      <c r="LO68" s="66"/>
      <c r="LP68" s="66"/>
      <c r="LQ68" s="66"/>
      <c r="LR68" s="66"/>
      <c r="LS68" s="66"/>
      <c r="LT68" s="66"/>
      <c r="LU68" s="66"/>
      <c r="LV68" s="66"/>
      <c r="LW68" s="66"/>
      <c r="LX68" s="66"/>
      <c r="LY68" s="66"/>
      <c r="LZ68" s="66"/>
      <c r="MA68" s="66"/>
      <c r="MB68" s="66"/>
      <c r="MC68" s="66"/>
      <c r="MD68" s="66"/>
      <c r="ME68" s="66"/>
      <c r="MF68" s="66"/>
      <c r="MG68" s="66"/>
      <c r="MH68" s="66"/>
      <c r="MI68" s="405"/>
      <c r="MJ68" s="404"/>
      <c r="MK68" s="404"/>
      <c r="ML68" s="404"/>
      <c r="MM68" s="404"/>
      <c r="MN68" s="404"/>
      <c r="MO68" s="404"/>
      <c r="MP68" s="404"/>
      <c r="MQ68" s="404"/>
      <c r="MR68" s="404"/>
      <c r="MS68" s="404"/>
      <c r="MT68" s="404"/>
      <c r="MU68" s="404"/>
      <c r="MV68" s="404"/>
      <c r="MW68" s="404"/>
      <c r="MX68" s="404"/>
      <c r="MY68" s="404"/>
      <c r="MZ68" s="404"/>
      <c r="NA68" s="404"/>
      <c r="NB68" s="404"/>
      <c r="NC68" s="404"/>
      <c r="ND68" s="404"/>
      <c r="NE68" s="404"/>
    </row>
    <row r="69" spans="1:2440" ht="12.75" customHeight="1" x14ac:dyDescent="0.25">
      <c r="A69" s="45" t="s">
        <v>43</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429" t="s">
        <v>431</v>
      </c>
      <c r="BA69" s="61"/>
      <c r="BB69" s="61"/>
      <c r="BC69" s="61"/>
      <c r="BD69" s="61"/>
      <c r="BE69" s="429" t="s">
        <v>432</v>
      </c>
      <c r="BF69" s="61"/>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c r="CE69" s="410"/>
      <c r="CF69" s="410"/>
      <c r="CG69" s="410"/>
      <c r="CH69" s="410"/>
      <c r="CI69" s="410"/>
      <c r="CJ69" s="410"/>
      <c r="CK69" s="410"/>
      <c r="CL69" s="410"/>
      <c r="CM69" s="410"/>
      <c r="CN69" s="410"/>
      <c r="CO69" s="410"/>
      <c r="CP69" s="410"/>
      <c r="CQ69" s="410"/>
      <c r="CR69" s="406"/>
      <c r="CS69" s="406"/>
      <c r="CT69" s="406"/>
      <c r="CU69" s="406"/>
      <c r="CV69" s="406"/>
      <c r="CW69" s="406"/>
      <c r="CX69" s="406"/>
      <c r="CY69" s="406"/>
      <c r="CZ69" s="406"/>
      <c r="DA69" s="406"/>
      <c r="DB69" s="406"/>
      <c r="DC69" s="406"/>
      <c r="DD69" s="406"/>
      <c r="DE69" s="406"/>
      <c r="DF69" s="406"/>
      <c r="DG69" s="406"/>
      <c r="DH69" s="406"/>
      <c r="DI69" s="406"/>
      <c r="DJ69" s="406"/>
      <c r="DK69" s="406"/>
      <c r="DL69" s="406"/>
      <c r="DM69" s="406"/>
      <c r="DN69" s="406"/>
      <c r="DO69" s="406"/>
      <c r="DP69" s="406"/>
      <c r="DQ69" s="406"/>
      <c r="DR69" s="406"/>
      <c r="DS69" s="406"/>
      <c r="DT69" s="406"/>
      <c r="DU69" s="406"/>
      <c r="DV69" s="406"/>
      <c r="DW69" s="410"/>
      <c r="DX69" s="410"/>
      <c r="DY69" s="410"/>
      <c r="DZ69" s="410"/>
      <c r="EA69" s="410"/>
      <c r="EB69" s="410"/>
      <c r="EC69" s="410"/>
      <c r="ED69" s="410"/>
      <c r="EE69" s="410"/>
      <c r="EF69" s="410"/>
      <c r="EG69" s="410"/>
      <c r="EH69" s="410"/>
      <c r="EI69" s="410"/>
      <c r="EJ69" s="410"/>
      <c r="EK69" s="410"/>
      <c r="EL69" s="410"/>
      <c r="EM69" s="410"/>
      <c r="EN69" s="410"/>
      <c r="EO69" s="410"/>
      <c r="EP69" s="410"/>
      <c r="EQ69" s="410"/>
      <c r="ER69" s="410"/>
      <c r="ES69" s="410"/>
      <c r="ET69" s="410"/>
      <c r="EU69" s="410">
        <v>23037410.329999998</v>
      </c>
      <c r="EV69" s="410">
        <v>23383060.329999998</v>
      </c>
      <c r="EW69" s="410">
        <v>23406735.329999998</v>
      </c>
      <c r="EX69" s="410">
        <v>23316060.329999998</v>
      </c>
      <c r="EY69" s="410">
        <v>23196435.329999998</v>
      </c>
      <c r="EZ69" s="410">
        <v>23068710.329999998</v>
      </c>
      <c r="FA69" s="410">
        <v>22933735.329999998</v>
      </c>
      <c r="FB69" s="410">
        <v>23242160.329999998</v>
      </c>
      <c r="FC69" s="410">
        <v>23657310.329999998</v>
      </c>
      <c r="FD69" s="410">
        <v>24043660.329999998</v>
      </c>
      <c r="FE69" s="410">
        <v>24833285.329999998</v>
      </c>
      <c r="FF69" s="410">
        <v>25557335.329999998</v>
      </c>
      <c r="FG69" s="410">
        <v>26586510.329999998</v>
      </c>
      <c r="FH69" s="410">
        <v>28867835.329999998</v>
      </c>
      <c r="FI69" s="410">
        <v>29199835.329999998</v>
      </c>
      <c r="FJ69" s="410">
        <v>29298110.329999998</v>
      </c>
      <c r="FK69" s="410">
        <v>29516485.329999998</v>
      </c>
      <c r="FL69" s="410">
        <v>29818335.329999998</v>
      </c>
      <c r="FM69" s="410">
        <v>30103660.329999998</v>
      </c>
      <c r="FN69" s="410">
        <v>30555535.329999998</v>
      </c>
      <c r="FO69" s="410">
        <v>30937310.329999998</v>
      </c>
      <c r="FP69" s="410">
        <v>31699760.329999998</v>
      </c>
      <c r="FQ69" s="410">
        <v>32571160.329999998</v>
      </c>
      <c r="FR69" s="410">
        <v>33353010.329999998</v>
      </c>
      <c r="FS69" s="410">
        <v>34919960.329999998</v>
      </c>
      <c r="FT69" s="410">
        <v>36750160.329999998</v>
      </c>
      <c r="FU69" s="410">
        <v>37728560.329999998</v>
      </c>
      <c r="FV69" s="410">
        <v>37809610.329999998</v>
      </c>
      <c r="FW69" s="410">
        <v>37811435.329999998</v>
      </c>
      <c r="FX69" s="410">
        <v>37855235.329999998</v>
      </c>
      <c r="FY69" s="410">
        <v>37985135.329999998</v>
      </c>
      <c r="FZ69" s="410">
        <v>38116010.329999998</v>
      </c>
      <c r="GA69" s="410">
        <v>38338060.329999998</v>
      </c>
      <c r="GB69" s="410">
        <v>38635135.329999998</v>
      </c>
      <c r="GC69" s="410">
        <v>39132085.329999998</v>
      </c>
      <c r="GD69" s="410">
        <v>39746660.329999998</v>
      </c>
      <c r="GE69" s="410">
        <v>40442785.329999998</v>
      </c>
      <c r="GF69" s="410">
        <v>42603585.329999998</v>
      </c>
      <c r="GG69" s="410">
        <v>42621785.329999998</v>
      </c>
      <c r="GH69" s="410">
        <v>42657460.329999998</v>
      </c>
      <c r="GI69" s="410">
        <v>42659560.329999998</v>
      </c>
      <c r="GJ69" s="410">
        <v>42721610.329999998</v>
      </c>
      <c r="GK69" s="410">
        <v>42763435.329999998</v>
      </c>
      <c r="GL69" s="410">
        <v>42885935.329999998</v>
      </c>
      <c r="GM69" s="410">
        <v>43043610.329999998</v>
      </c>
      <c r="GN69" s="410">
        <v>43180360.329999998</v>
      </c>
      <c r="GO69" s="410">
        <v>43418860.329999998</v>
      </c>
      <c r="GP69" s="410">
        <v>43680735.329999998</v>
      </c>
      <c r="GQ69" s="410">
        <v>44088910.329999998</v>
      </c>
      <c r="GR69" s="410">
        <v>45099985.329999998</v>
      </c>
      <c r="GS69" s="410">
        <v>46044460.329999998</v>
      </c>
      <c r="GT69" s="410">
        <v>46040660.329999998</v>
      </c>
      <c r="GU69" s="410">
        <v>46074535.329999998</v>
      </c>
      <c r="GV69" s="410">
        <v>45718383</v>
      </c>
      <c r="GW69" s="410">
        <v>45470810.329999998</v>
      </c>
      <c r="GX69" s="410">
        <v>45381060.329999998</v>
      </c>
      <c r="GY69" s="410">
        <v>45205460.329999998</v>
      </c>
      <c r="GZ69" s="410">
        <v>44893210.329999998</v>
      </c>
      <c r="HA69" s="410">
        <v>44865910.329999998</v>
      </c>
      <c r="HB69" s="410">
        <v>44934560.329999998</v>
      </c>
      <c r="HC69" s="410">
        <v>45203410.329999998</v>
      </c>
      <c r="HD69" s="410">
        <v>46736510.329999998</v>
      </c>
      <c r="HE69" s="410">
        <v>47000810.329999998</v>
      </c>
      <c r="HF69" s="410">
        <v>46805210.329999998</v>
      </c>
      <c r="HG69" s="410">
        <v>46707060.329999998</v>
      </c>
      <c r="HH69" s="410">
        <v>46443360.329999998</v>
      </c>
      <c r="HI69" s="410">
        <v>46292810.329999998</v>
      </c>
      <c r="HJ69" s="410">
        <v>46184210.329999998</v>
      </c>
      <c r="HK69" s="410">
        <v>46115710.329999998</v>
      </c>
      <c r="HL69" s="410">
        <v>46291310.329999998</v>
      </c>
      <c r="HM69" s="410">
        <v>46534160.329999998</v>
      </c>
      <c r="HN69" s="410">
        <v>47038310.329999998</v>
      </c>
      <c r="HO69" s="410">
        <v>47821210.329999998</v>
      </c>
      <c r="HP69" s="410">
        <v>49964760.329999998</v>
      </c>
      <c r="HQ69" s="410">
        <v>49787810.329999998</v>
      </c>
      <c r="HR69" s="410">
        <v>49623160.329999998</v>
      </c>
      <c r="HS69" s="410">
        <v>49553005.329999998</v>
      </c>
      <c r="HT69" s="410"/>
      <c r="HU69" s="410">
        <v>49575030.329999998</v>
      </c>
      <c r="HV69" s="410">
        <v>49748055.350000001</v>
      </c>
      <c r="HW69" s="410">
        <v>50018535.329999998</v>
      </c>
      <c r="HX69" s="410">
        <v>50430560.329999998</v>
      </c>
      <c r="HY69" s="410">
        <v>51005093.329999998</v>
      </c>
      <c r="HZ69" s="410">
        <v>51373643.329999998</v>
      </c>
      <c r="IA69" s="410">
        <v>52278260.329999998</v>
      </c>
      <c r="IB69" s="410">
        <v>54030560.329999998</v>
      </c>
      <c r="IC69" s="410">
        <v>54520885.329999998</v>
      </c>
      <c r="ID69" s="410">
        <v>54565650.530000001</v>
      </c>
      <c r="IE69" s="410">
        <v>54480100.530000001</v>
      </c>
      <c r="IF69" s="410">
        <v>54365210.329999998</v>
      </c>
      <c r="IG69" s="410">
        <v>54411260.329999998</v>
      </c>
      <c r="IH69" s="410">
        <v>54481730.329999998</v>
      </c>
      <c r="II69" s="410">
        <v>54776430.329999998</v>
      </c>
      <c r="IJ69" s="410">
        <v>55086730.329999998</v>
      </c>
      <c r="IK69" s="410">
        <v>55486555.329999998</v>
      </c>
      <c r="IL69" s="410">
        <v>55961105.329999998</v>
      </c>
      <c r="IM69" s="410">
        <v>56814705.329999998</v>
      </c>
      <c r="IN69" s="410">
        <v>59656880.329999998</v>
      </c>
      <c r="IO69" s="410">
        <v>59458530.329999998</v>
      </c>
      <c r="IP69" s="406"/>
      <c r="IQ69" s="410">
        <v>59128280.329999998</v>
      </c>
      <c r="IR69" s="410">
        <v>59021035.329999998</v>
      </c>
      <c r="IS69" s="410">
        <v>58721134.68</v>
      </c>
      <c r="IT69" s="406"/>
      <c r="IU69" s="410">
        <v>58887930.079999998</v>
      </c>
      <c r="IV69" s="406"/>
      <c r="IW69" s="410">
        <v>59455730.729999997</v>
      </c>
      <c r="IX69" s="410">
        <v>59941705.729999997</v>
      </c>
      <c r="IY69" s="410"/>
      <c r="IZ69" s="410">
        <v>63346930.729999997</v>
      </c>
      <c r="JA69" s="410">
        <v>63103730.729999997</v>
      </c>
      <c r="JB69" s="410">
        <v>62816545.729999997</v>
      </c>
      <c r="JC69" s="410"/>
      <c r="JD69" s="410"/>
      <c r="JE69" s="410">
        <v>62647180.75</v>
      </c>
      <c r="JF69" s="410">
        <v>62729605.729999997</v>
      </c>
      <c r="JG69" s="410">
        <v>63016755.729999997</v>
      </c>
      <c r="JH69" s="410">
        <v>63508355.729999997</v>
      </c>
      <c r="JI69" s="410"/>
      <c r="JJ69" s="410"/>
      <c r="JK69" s="410"/>
      <c r="JL69" s="410">
        <v>67914105.730000004</v>
      </c>
      <c r="JM69" s="410">
        <v>68056205.730000004</v>
      </c>
      <c r="JN69" s="410">
        <v>67569255.730000004</v>
      </c>
      <c r="JO69" s="410">
        <v>67322055.730000004</v>
      </c>
      <c r="JP69" s="410">
        <v>66856355.729999997</v>
      </c>
      <c r="JQ69" s="410">
        <v>66884605.729999997</v>
      </c>
      <c r="JR69" s="410">
        <v>67036006.060000002</v>
      </c>
      <c r="JS69" s="410"/>
      <c r="JT69" s="410">
        <v>67400055.730000004</v>
      </c>
      <c r="JU69" s="410"/>
      <c r="JV69" s="410">
        <v>68617705.730000004</v>
      </c>
      <c r="JW69" s="410">
        <v>69681955.730000004</v>
      </c>
      <c r="JX69" s="410"/>
      <c r="JY69" s="410">
        <v>73281955.730000004</v>
      </c>
      <c r="JZ69" s="410">
        <v>72830355.730000004</v>
      </c>
      <c r="KA69" s="410">
        <v>72705405.730000004</v>
      </c>
      <c r="KB69" s="410">
        <v>72639155.730000004</v>
      </c>
      <c r="KC69" s="410"/>
      <c r="KD69" s="410">
        <v>72475905.730000004</v>
      </c>
      <c r="KE69" s="410"/>
      <c r="KF69" s="410">
        <v>73650755.730000004</v>
      </c>
      <c r="KG69" s="410">
        <v>74019155.730000004</v>
      </c>
      <c r="KH69" s="410">
        <v>74542105.730000004</v>
      </c>
      <c r="KI69" s="410">
        <v>75274855.730000004</v>
      </c>
      <c r="KJ69" s="410">
        <v>80582455.730000004</v>
      </c>
      <c r="KK69" s="410">
        <v>80202055.730000004</v>
      </c>
      <c r="KL69" s="410">
        <v>79862455.730000004</v>
      </c>
      <c r="KM69" s="410">
        <v>80101505.730000004</v>
      </c>
      <c r="KN69" s="410">
        <v>79774505.730000004</v>
      </c>
      <c r="KO69" s="410">
        <v>80074705.730000004</v>
      </c>
      <c r="KP69" s="410">
        <v>80352855.730000004</v>
      </c>
      <c r="KQ69" s="410">
        <v>81358655.730000004</v>
      </c>
      <c r="KR69" s="410">
        <v>82030555.730000004</v>
      </c>
      <c r="KS69" s="410">
        <v>83223055.730000004</v>
      </c>
      <c r="KT69" s="410"/>
      <c r="KU69" s="410"/>
      <c r="KV69" s="410">
        <v>85423255.730000004</v>
      </c>
      <c r="KW69" s="410">
        <v>90494955.730000004</v>
      </c>
      <c r="KX69" s="410">
        <v>90607955.730000004</v>
      </c>
      <c r="KY69" s="65">
        <v>89421155.730000004</v>
      </c>
      <c r="KZ69" s="410">
        <v>88384955.730000004</v>
      </c>
      <c r="LA69" s="410">
        <v>85461955.730000004</v>
      </c>
      <c r="LB69" s="410">
        <v>83134555.730000004</v>
      </c>
      <c r="LC69" s="410">
        <v>81064205.730000004</v>
      </c>
      <c r="LD69" s="410">
        <v>81064205.730000004</v>
      </c>
      <c r="LE69" s="410">
        <v>79513980.730000004</v>
      </c>
      <c r="LF69" s="410">
        <v>78569780.719999999</v>
      </c>
      <c r="LG69" s="410">
        <v>78376890.730000004</v>
      </c>
      <c r="LH69" s="410">
        <v>58116842.729999997</v>
      </c>
      <c r="LI69" s="410">
        <v>51769636.729999997</v>
      </c>
      <c r="LJ69" s="410">
        <v>47097522.729999997</v>
      </c>
      <c r="LK69" s="404"/>
      <c r="LL69" s="404"/>
      <c r="LM69" s="404"/>
      <c r="LN69" s="404"/>
      <c r="LO69" s="404"/>
      <c r="LP69" s="404"/>
      <c r="LQ69" s="404"/>
      <c r="LR69" s="404"/>
      <c r="LS69" s="404"/>
      <c r="LT69" s="404"/>
      <c r="LU69" s="404"/>
      <c r="LV69" s="404"/>
      <c r="LW69" s="404"/>
      <c r="LX69" s="404"/>
      <c r="LY69" s="404"/>
      <c r="LZ69" s="404"/>
      <c r="MA69" s="404"/>
      <c r="MB69" s="404"/>
      <c r="MC69" s="404"/>
      <c r="MD69" s="404"/>
      <c r="ME69" s="404"/>
      <c r="MF69" s="404"/>
      <c r="MG69" s="404"/>
      <c r="MH69" s="404"/>
      <c r="MI69" s="405"/>
      <c r="MJ69" s="404"/>
      <c r="MK69" s="404"/>
      <c r="ML69" s="404"/>
      <c r="MM69" s="404"/>
      <c r="MN69" s="404"/>
      <c r="MO69" s="404"/>
      <c r="MP69" s="404"/>
      <c r="MQ69" s="404"/>
      <c r="MR69" s="404"/>
      <c r="MS69" s="404"/>
      <c r="MT69" s="404"/>
      <c r="MU69" s="404"/>
      <c r="MV69" s="404"/>
      <c r="MW69" s="404"/>
      <c r="MX69" s="404"/>
      <c r="MY69" s="404"/>
      <c r="MZ69" s="404"/>
      <c r="NA69" s="404"/>
      <c r="NB69" s="404"/>
      <c r="NC69" s="404"/>
      <c r="ND69" s="404"/>
      <c r="NE69" s="404"/>
    </row>
    <row r="70" spans="1:2440" ht="12.75" customHeight="1" x14ac:dyDescent="0.25">
      <c r="A70" s="45" t="s">
        <v>313</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429" t="s">
        <v>431</v>
      </c>
      <c r="BA70" s="61"/>
      <c r="BB70" s="61"/>
      <c r="BC70" s="61"/>
      <c r="BD70" s="61"/>
      <c r="BE70" s="429" t="s">
        <v>432</v>
      </c>
      <c r="BF70" s="61"/>
      <c r="BG70" s="410"/>
      <c r="BH70" s="410"/>
      <c r="BI70" s="410"/>
      <c r="BJ70" s="410"/>
      <c r="BK70" s="410"/>
      <c r="BL70" s="410"/>
      <c r="BM70" s="410"/>
      <c r="BN70" s="410"/>
      <c r="BO70" s="410"/>
      <c r="BP70" s="410"/>
      <c r="BQ70" s="410"/>
      <c r="BR70" s="410"/>
      <c r="BS70" s="410"/>
      <c r="BT70" s="410"/>
      <c r="BU70" s="410"/>
      <c r="BV70" s="410"/>
      <c r="BW70" s="410"/>
      <c r="BX70" s="410"/>
      <c r="BY70" s="410"/>
      <c r="BZ70" s="410"/>
      <c r="CA70" s="410"/>
      <c r="CB70" s="410"/>
      <c r="CC70" s="410"/>
      <c r="CD70" s="410"/>
      <c r="CE70" s="410"/>
      <c r="CF70" s="410"/>
      <c r="CG70" s="410"/>
      <c r="CH70" s="410"/>
      <c r="CI70" s="410"/>
      <c r="CJ70" s="410"/>
      <c r="CK70" s="410"/>
      <c r="CL70" s="410"/>
      <c r="CM70" s="410"/>
      <c r="CN70" s="410"/>
      <c r="CO70" s="410"/>
      <c r="CP70" s="410"/>
      <c r="CQ70" s="410"/>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10"/>
      <c r="DX70" s="410"/>
      <c r="DY70" s="410"/>
      <c r="DZ70" s="410"/>
      <c r="EA70" s="410"/>
      <c r="EB70" s="410"/>
      <c r="EC70" s="410"/>
      <c r="ED70" s="410"/>
      <c r="EE70" s="410"/>
      <c r="EF70" s="410"/>
      <c r="EG70" s="410"/>
      <c r="EH70" s="410"/>
      <c r="EI70" s="410"/>
      <c r="EJ70" s="410"/>
      <c r="EK70" s="410"/>
      <c r="EL70" s="410"/>
      <c r="EM70" s="410"/>
      <c r="EN70" s="410"/>
      <c r="EO70" s="410"/>
      <c r="EP70" s="410"/>
      <c r="EQ70" s="410"/>
      <c r="ER70" s="410"/>
      <c r="ES70" s="410"/>
      <c r="ET70" s="410"/>
      <c r="EU70" s="410">
        <v>23239003.879999999</v>
      </c>
      <c r="EV70" s="410">
        <v>23149150.649999999</v>
      </c>
      <c r="EW70" s="410">
        <v>23441218.370000001</v>
      </c>
      <c r="EX70" s="410">
        <v>23356291.780000001</v>
      </c>
      <c r="EY70" s="410">
        <v>23254251.16</v>
      </c>
      <c r="EZ70" s="410">
        <v>23133107.100000001</v>
      </c>
      <c r="FA70" s="410">
        <v>23044114.5</v>
      </c>
      <c r="FB70" s="410">
        <v>23130445.809999999</v>
      </c>
      <c r="FC70" s="410">
        <v>23403595.809999999</v>
      </c>
      <c r="FD70" s="410">
        <v>23845280.370000001</v>
      </c>
      <c r="FE70" s="410">
        <v>24408303.07</v>
      </c>
      <c r="FF70" s="410">
        <v>25163063.66</v>
      </c>
      <c r="FG70" s="410">
        <v>26113495.010000002</v>
      </c>
      <c r="FH70" s="410">
        <v>27987214.359999999</v>
      </c>
      <c r="FI70" s="410">
        <v>29051808.579999998</v>
      </c>
      <c r="FJ70" s="410">
        <v>29229174.850000001</v>
      </c>
      <c r="FK70" s="410">
        <v>29403956.16</v>
      </c>
      <c r="FL70" s="410">
        <v>29655559.52</v>
      </c>
      <c r="FM70" s="410">
        <v>29985959.5</v>
      </c>
      <c r="FN70" s="410">
        <v>30325833.719999999</v>
      </c>
      <c r="FO70" s="410">
        <v>30747498.23</v>
      </c>
      <c r="FP70" s="410">
        <v>31251842</v>
      </c>
      <c r="FQ70" s="410">
        <v>32094982.91</v>
      </c>
      <c r="FR70" s="410">
        <v>32929357</v>
      </c>
      <c r="FS70" s="410">
        <v>34195708.719999999</v>
      </c>
      <c r="FT70" s="410">
        <v>35719106.299999997</v>
      </c>
      <c r="FU70" s="410">
        <v>37493581.020000003</v>
      </c>
      <c r="FV70" s="410">
        <v>37764510.329999998</v>
      </c>
      <c r="FW70" s="410">
        <v>37773044.5</v>
      </c>
      <c r="FX70" s="410">
        <v>37819695.009999998</v>
      </c>
      <c r="FY70" s="410">
        <v>37947256.159999996</v>
      </c>
      <c r="FZ70" s="410">
        <v>38036852.270000003</v>
      </c>
      <c r="GA70" s="410">
        <v>38186818.390000001</v>
      </c>
      <c r="GB70" s="410">
        <v>38472897.829999998</v>
      </c>
      <c r="GC70" s="410">
        <v>38853688.560000002</v>
      </c>
      <c r="GD70" s="410">
        <v>39433991.159999996</v>
      </c>
      <c r="GE70" s="410">
        <v>40099743.390000001</v>
      </c>
      <c r="GF70" s="410">
        <v>41673388.560000002</v>
      </c>
      <c r="GG70" s="410">
        <v>42630881.759999998</v>
      </c>
      <c r="GH70" s="410">
        <v>42663940.979999997</v>
      </c>
      <c r="GI70" s="410">
        <v>42653345.329999998</v>
      </c>
      <c r="GJ70" s="410">
        <v>42684652.270000003</v>
      </c>
      <c r="GK70" s="410">
        <v>42743182.829999998</v>
      </c>
      <c r="GL70" s="410">
        <v>42801940.170000002</v>
      </c>
      <c r="GM70" s="410">
        <v>42973016.780000001</v>
      </c>
      <c r="GN70" s="410">
        <v>43124087</v>
      </c>
      <c r="GO70" s="410">
        <v>43272321.619999997</v>
      </c>
      <c r="GP70" s="410">
        <v>43521080.329999998</v>
      </c>
      <c r="GQ70" s="410">
        <v>43905059.520000003</v>
      </c>
      <c r="GR70" s="410">
        <v>44490793.390000001</v>
      </c>
      <c r="GS70" s="410">
        <v>45774783.539999999</v>
      </c>
      <c r="GT70" s="410">
        <v>46062683.719999999</v>
      </c>
      <c r="GU70" s="410">
        <v>46047087</v>
      </c>
      <c r="GV70" s="410">
        <v>45858986</v>
      </c>
      <c r="GW70" s="410">
        <v>45624205.329999998</v>
      </c>
      <c r="GX70" s="410">
        <v>45447700.649999999</v>
      </c>
      <c r="GY70" s="410">
        <v>45285634.520000003</v>
      </c>
      <c r="GZ70" s="410">
        <v>44987290.329999998</v>
      </c>
      <c r="HA70" s="410">
        <v>44828420.009999998</v>
      </c>
      <c r="HB70" s="410">
        <v>44894590.329999998</v>
      </c>
      <c r="HC70" s="410">
        <v>45070628.07</v>
      </c>
      <c r="HD70" s="410">
        <v>45883474.850000001</v>
      </c>
      <c r="HE70" s="410">
        <v>47040544.259999998</v>
      </c>
      <c r="HF70" s="410">
        <v>46885724.850000001</v>
      </c>
      <c r="HG70" s="410">
        <v>46757408.659999996</v>
      </c>
      <c r="HH70" s="410">
        <v>46582347.43</v>
      </c>
      <c r="HI70" s="410">
        <v>46361638.659999996</v>
      </c>
      <c r="HJ70" s="410">
        <v>46200018.390000001</v>
      </c>
      <c r="HK70" s="410">
        <v>46145936.140000001</v>
      </c>
      <c r="HL70" s="410">
        <v>46196630.329999998</v>
      </c>
      <c r="HM70" s="410">
        <v>46381794.200000003</v>
      </c>
      <c r="HN70" s="410">
        <v>46738865.329999998</v>
      </c>
      <c r="HO70" s="410">
        <v>47465665.170000002</v>
      </c>
      <c r="HP70" s="410">
        <v>49023666.780000001</v>
      </c>
      <c r="HQ70" s="410">
        <v>49879831.020000003</v>
      </c>
      <c r="HR70" s="410">
        <v>49695147.43</v>
      </c>
      <c r="HS70" s="410">
        <v>49579075.659999996</v>
      </c>
      <c r="HT70" s="410"/>
      <c r="HU70" s="410">
        <v>49606790.159999996</v>
      </c>
      <c r="HV70" s="410">
        <v>49638897.270000003</v>
      </c>
      <c r="HW70" s="410">
        <v>49902053.719999999</v>
      </c>
      <c r="HX70" s="410">
        <v>50270144.5</v>
      </c>
      <c r="HY70" s="410">
        <v>50710800.880000003</v>
      </c>
      <c r="HZ70" s="410">
        <v>51174511.659999996</v>
      </c>
      <c r="IA70" s="410">
        <v>51846177.490000002</v>
      </c>
      <c r="IB70" s="410" t="s">
        <v>40</v>
      </c>
      <c r="IC70" s="410">
        <v>54390449.619999997</v>
      </c>
      <c r="ID70" s="410">
        <v>54496324.880000003</v>
      </c>
      <c r="IE70" s="410">
        <v>54515435.530000001</v>
      </c>
      <c r="IF70" s="410">
        <v>54511220.390000001</v>
      </c>
      <c r="IG70" s="410">
        <v>54395068.659999996</v>
      </c>
      <c r="IH70" s="410">
        <v>54455849.359999999</v>
      </c>
      <c r="II70" s="410">
        <v>54630915.009999998</v>
      </c>
      <c r="IJ70" s="410">
        <v>54966062.829999998</v>
      </c>
      <c r="IK70" s="410">
        <v>55309589.200000003</v>
      </c>
      <c r="IL70" s="410">
        <v>55728479.5</v>
      </c>
      <c r="IM70" s="410">
        <v>56427827.100000001</v>
      </c>
      <c r="IN70" s="410">
        <v>58218324.68</v>
      </c>
      <c r="IO70" s="410">
        <v>59568777.100000001</v>
      </c>
      <c r="IP70" s="406"/>
      <c r="IQ70" s="410">
        <v>59358905.329999998</v>
      </c>
      <c r="IR70" s="410">
        <v>59070843.560000002</v>
      </c>
      <c r="IS70" s="410">
        <v>58886541.520000003</v>
      </c>
      <c r="IT70" s="406"/>
      <c r="IU70" s="410">
        <v>58841989.840000004</v>
      </c>
      <c r="IV70" s="406"/>
      <c r="IW70" s="410">
        <v>59283837.990000002</v>
      </c>
      <c r="IX70" s="410">
        <v>59683147.380000003</v>
      </c>
      <c r="IY70" s="410"/>
      <c r="IZ70" s="410">
        <v>62771635.57</v>
      </c>
      <c r="JA70" s="410">
        <v>63191762.869999997</v>
      </c>
      <c r="JB70" s="410">
        <v>62974900.57</v>
      </c>
      <c r="JC70" s="410"/>
      <c r="JD70" s="410"/>
      <c r="JE70" s="410">
        <v>62689411.560000002</v>
      </c>
      <c r="JF70" s="410">
        <v>62694289.280000001</v>
      </c>
      <c r="JG70" s="410">
        <v>62851695.25</v>
      </c>
      <c r="JH70" s="410">
        <v>63250380.729999997</v>
      </c>
      <c r="JI70" s="410"/>
      <c r="JJ70" s="410"/>
      <c r="JK70" s="410"/>
      <c r="JL70" s="410">
        <v>66116084.759999998</v>
      </c>
      <c r="JM70" s="410">
        <v>68173319.519999996</v>
      </c>
      <c r="JN70" s="410">
        <v>67781978.310000002</v>
      </c>
      <c r="JO70" s="410">
        <v>67446462.400000006</v>
      </c>
      <c r="JP70" s="410">
        <v>67026484.759999998</v>
      </c>
      <c r="JQ70" s="410">
        <v>66896632.399999999</v>
      </c>
      <c r="JR70" s="410">
        <v>66930908.969999999</v>
      </c>
      <c r="JS70" s="410"/>
      <c r="JT70" s="410">
        <v>67266862.400000006</v>
      </c>
      <c r="JU70" s="410"/>
      <c r="JV70" s="410">
        <v>68266045.730000004</v>
      </c>
      <c r="JW70" s="410">
        <v>69132689.599999994</v>
      </c>
      <c r="JX70" s="410"/>
      <c r="JY70" s="410">
        <v>73297098.590000004</v>
      </c>
      <c r="JZ70" s="410">
        <v>72942131.540000007</v>
      </c>
      <c r="KA70" s="410">
        <v>72742614.060000002</v>
      </c>
      <c r="KB70" s="410">
        <v>72602425.079999998</v>
      </c>
      <c r="KC70" s="410"/>
      <c r="KD70" s="410">
        <v>72561389.060000002</v>
      </c>
      <c r="KE70" s="410"/>
      <c r="KF70" s="410">
        <v>73198591.209999993</v>
      </c>
      <c r="KG70" s="410">
        <v>73807639.060000002</v>
      </c>
      <c r="KH70" s="410">
        <v>74301781.540000007</v>
      </c>
      <c r="KI70" s="410">
        <v>74928594.060000002</v>
      </c>
      <c r="KJ70" s="410">
        <v>80023775.079999998</v>
      </c>
      <c r="KK70" s="410">
        <v>80413998.590000004</v>
      </c>
      <c r="KL70" s="410">
        <v>80032294.439999998</v>
      </c>
      <c r="KM70" s="410">
        <v>80007342.400000006</v>
      </c>
      <c r="KN70" s="410">
        <v>79976292.829999998</v>
      </c>
      <c r="KO70" s="410">
        <v>79969319.060000002</v>
      </c>
      <c r="KP70" s="410">
        <v>80279786.379999995</v>
      </c>
      <c r="KQ70" s="410">
        <v>80831675.079999998</v>
      </c>
      <c r="KR70" s="410">
        <v>81740289.060000002</v>
      </c>
      <c r="KS70" s="410">
        <v>82622126.700000003</v>
      </c>
      <c r="KT70" s="410"/>
      <c r="KU70" s="410"/>
      <c r="KV70" s="410">
        <v>85845049.280000001</v>
      </c>
      <c r="KW70" s="410">
        <v>87829587.989999995</v>
      </c>
      <c r="KX70" s="410">
        <v>90713041.439999998</v>
      </c>
      <c r="KY70" s="65">
        <v>89850235.730000004</v>
      </c>
      <c r="KZ70" s="410">
        <v>88984917.019999996</v>
      </c>
      <c r="LA70" s="410">
        <v>87154895.730000004</v>
      </c>
      <c r="LB70" s="410">
        <v>84259368.629999995</v>
      </c>
      <c r="LC70" s="410">
        <v>81994078.310000002</v>
      </c>
      <c r="LD70" s="410">
        <v>81994078.310000002</v>
      </c>
      <c r="LE70" s="410">
        <v>80138744.900000006</v>
      </c>
      <c r="LF70" s="410">
        <v>79062661.379999995</v>
      </c>
      <c r="LG70" s="410">
        <v>78472558.530000001</v>
      </c>
      <c r="LH70" s="410">
        <v>69545865.209999993</v>
      </c>
      <c r="LI70" s="410">
        <v>54668915.149999999</v>
      </c>
      <c r="LJ70" s="410">
        <v>49464354.490000002</v>
      </c>
      <c r="LK70" s="404"/>
      <c r="LL70" s="404"/>
      <c r="LM70" s="404"/>
      <c r="LN70" s="404"/>
      <c r="LO70" s="404"/>
      <c r="LP70" s="404"/>
      <c r="LQ70" s="404"/>
      <c r="LR70" s="404"/>
      <c r="LS70" s="404"/>
      <c r="LT70" s="404"/>
      <c r="LU70" s="404"/>
      <c r="LV70" s="404"/>
      <c r="LW70" s="404"/>
      <c r="LX70" s="404"/>
      <c r="LY70" s="404"/>
      <c r="LZ70" s="404"/>
      <c r="MA70" s="404"/>
      <c r="MB70" s="404"/>
      <c r="MC70" s="404"/>
      <c r="MD70" s="404"/>
      <c r="ME70" s="404"/>
      <c r="MF70" s="404"/>
      <c r="MG70" s="404"/>
      <c r="MH70" s="404"/>
      <c r="MI70" s="405"/>
      <c r="MJ70" s="404"/>
      <c r="MK70" s="404"/>
      <c r="ML70" s="404"/>
      <c r="MM70" s="404"/>
      <c r="MN70" s="404"/>
      <c r="MO70" s="404"/>
      <c r="MP70" s="404"/>
      <c r="MQ70" s="404"/>
      <c r="MR70" s="404"/>
      <c r="MS70" s="404"/>
      <c r="MT70" s="404"/>
      <c r="MU70" s="404"/>
      <c r="MV70" s="404"/>
      <c r="MW70" s="404"/>
      <c r="MX70" s="404"/>
      <c r="MY70" s="404"/>
      <c r="MZ70" s="404"/>
      <c r="NA70" s="404"/>
      <c r="NB70" s="404"/>
      <c r="NC70" s="404"/>
      <c r="ND70" s="404"/>
      <c r="NE70" s="404"/>
    </row>
    <row r="71" spans="1:2440" ht="12.75" customHeight="1" x14ac:dyDescent="0.25">
      <c r="A71" s="420" t="s">
        <v>41</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429" t="s">
        <v>431</v>
      </c>
      <c r="BA71" s="61"/>
      <c r="BB71" s="61"/>
      <c r="BC71" s="61"/>
      <c r="BD71" s="61"/>
      <c r="BE71" s="429" t="s">
        <v>432</v>
      </c>
      <c r="BF71" s="61"/>
      <c r="BG71" s="410"/>
      <c r="BH71" s="410"/>
      <c r="BI71" s="410"/>
      <c r="BJ71" s="410"/>
      <c r="BK71" s="410"/>
      <c r="BL71" s="410"/>
      <c r="BM71" s="410"/>
      <c r="BN71" s="410"/>
      <c r="BO71" s="410"/>
      <c r="BP71" s="410"/>
      <c r="BQ71" s="410"/>
      <c r="BR71" s="410"/>
      <c r="BS71" s="410"/>
      <c r="BT71" s="410"/>
      <c r="BU71" s="410"/>
      <c r="BV71" s="410"/>
      <c r="BW71" s="410"/>
      <c r="BX71" s="410"/>
      <c r="BY71" s="410"/>
      <c r="BZ71" s="410"/>
      <c r="CA71" s="410"/>
      <c r="CB71" s="410"/>
      <c r="CC71" s="410"/>
      <c r="CD71" s="410"/>
      <c r="CE71" s="410"/>
      <c r="CF71" s="410"/>
      <c r="CG71" s="410"/>
      <c r="CH71" s="410"/>
      <c r="CI71" s="410"/>
      <c r="CJ71" s="410"/>
      <c r="CK71" s="410"/>
      <c r="CL71" s="410"/>
      <c r="CM71" s="410"/>
      <c r="CN71" s="410"/>
      <c r="CO71" s="410"/>
      <c r="CP71" s="410"/>
      <c r="CQ71" s="410"/>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10"/>
      <c r="DX71" s="410"/>
      <c r="DY71" s="410"/>
      <c r="DZ71" s="410"/>
      <c r="EA71" s="410"/>
      <c r="EB71" s="410"/>
      <c r="EC71" s="410"/>
      <c r="ED71" s="410"/>
      <c r="EE71" s="410"/>
      <c r="EF71" s="410"/>
      <c r="EG71" s="410"/>
      <c r="EH71" s="410"/>
      <c r="EI71" s="410"/>
      <c r="EJ71" s="410"/>
      <c r="EK71" s="410"/>
      <c r="EL71" s="410"/>
      <c r="EM71" s="410"/>
      <c r="EN71" s="410"/>
      <c r="EO71" s="410"/>
      <c r="EP71" s="410"/>
      <c r="EQ71" s="410"/>
      <c r="ER71" s="410"/>
      <c r="ES71" s="410"/>
      <c r="ET71" s="410"/>
      <c r="EU71" s="410"/>
      <c r="EV71" s="410"/>
      <c r="EW71" s="410"/>
      <c r="EX71" s="410"/>
      <c r="EY71" s="410"/>
      <c r="EZ71" s="410"/>
      <c r="FA71" s="410"/>
      <c r="FB71" s="410"/>
      <c r="FC71" s="410"/>
      <c r="FD71" s="410"/>
      <c r="FE71" s="410"/>
      <c r="FF71" s="410"/>
      <c r="FG71" s="410"/>
      <c r="FH71" s="410"/>
      <c r="FI71" s="410"/>
      <c r="FJ71" s="410"/>
      <c r="FK71" s="410"/>
      <c r="FL71" s="410"/>
      <c r="FM71" s="410"/>
      <c r="FN71" s="410"/>
      <c r="FO71" s="410"/>
      <c r="FP71" s="410"/>
      <c r="FQ71" s="410"/>
      <c r="FR71" s="410"/>
      <c r="FS71" s="410"/>
      <c r="FT71" s="410"/>
      <c r="FU71" s="410"/>
      <c r="FV71" s="410"/>
      <c r="FW71" s="410"/>
      <c r="FX71" s="410"/>
      <c r="FY71" s="410"/>
      <c r="FZ71" s="410"/>
      <c r="GA71" s="410"/>
      <c r="GB71" s="410"/>
      <c r="GC71" s="410"/>
      <c r="GD71" s="410"/>
      <c r="GE71" s="410"/>
      <c r="GF71" s="410"/>
      <c r="GG71" s="410"/>
      <c r="GH71" s="410"/>
      <c r="GI71" s="410"/>
      <c r="GJ71" s="410"/>
      <c r="GK71" s="410"/>
      <c r="GL71" s="410"/>
      <c r="GM71" s="410"/>
      <c r="GN71" s="410"/>
      <c r="GO71" s="410"/>
      <c r="GP71" s="410"/>
      <c r="GQ71" s="410"/>
      <c r="GR71" s="410"/>
      <c r="GS71" s="410"/>
      <c r="GT71" s="410"/>
      <c r="GU71" s="410"/>
      <c r="GV71" s="410"/>
      <c r="GW71" s="410"/>
      <c r="GX71" s="410"/>
      <c r="GY71" s="410"/>
      <c r="GZ71" s="410"/>
      <c r="HA71" s="410"/>
      <c r="HB71" s="410"/>
      <c r="HC71" s="410"/>
      <c r="HD71" s="410"/>
      <c r="HE71" s="410"/>
      <c r="HF71" s="410"/>
      <c r="HG71" s="410"/>
      <c r="HH71" s="410"/>
      <c r="HI71" s="410"/>
      <c r="HJ71" s="410"/>
      <c r="HK71" s="410"/>
      <c r="HL71" s="410"/>
      <c r="HM71" s="410"/>
      <c r="HN71" s="410"/>
      <c r="HO71" s="410"/>
      <c r="HP71" s="410"/>
      <c r="HQ71" s="410"/>
      <c r="HR71" s="410"/>
      <c r="HS71" s="410"/>
      <c r="HT71" s="410"/>
      <c r="HU71" s="410"/>
      <c r="HV71" s="410"/>
      <c r="HW71" s="410"/>
      <c r="HX71" s="410"/>
      <c r="HY71" s="410"/>
      <c r="HZ71" s="410"/>
      <c r="IA71" s="410"/>
      <c r="IB71" s="410"/>
      <c r="IC71" s="410"/>
      <c r="ID71" s="410"/>
      <c r="IE71" s="410"/>
      <c r="IF71" s="410"/>
      <c r="IG71" s="410"/>
      <c r="IH71" s="410"/>
      <c r="II71" s="410"/>
      <c r="IJ71" s="410"/>
      <c r="IK71" s="410"/>
      <c r="IL71" s="410"/>
      <c r="IM71" s="410"/>
      <c r="IN71" s="410"/>
      <c r="IO71" s="410"/>
      <c r="IP71" s="406"/>
      <c r="IQ71" s="410"/>
      <c r="IR71" s="410"/>
      <c r="IS71" s="410"/>
      <c r="IT71" s="406"/>
      <c r="IU71" s="410"/>
      <c r="IV71" s="406"/>
      <c r="IW71" s="410"/>
      <c r="IX71" s="410"/>
      <c r="IY71" s="410"/>
      <c r="IZ71" s="410"/>
      <c r="JA71" s="410"/>
      <c r="JB71" s="410"/>
      <c r="JC71" s="410"/>
      <c r="JD71" s="410"/>
      <c r="JE71" s="410"/>
      <c r="JF71" s="410"/>
      <c r="JG71" s="410"/>
      <c r="JH71" s="410"/>
      <c r="JI71" s="410"/>
      <c r="JJ71" s="410"/>
      <c r="JK71" s="410"/>
      <c r="JL71" s="410"/>
      <c r="JM71" s="410"/>
      <c r="JN71" s="410"/>
      <c r="JO71" s="410"/>
      <c r="JP71" s="410"/>
      <c r="JQ71" s="410"/>
      <c r="JR71" s="410"/>
      <c r="JS71" s="410"/>
      <c r="JT71" s="410"/>
      <c r="JU71" s="410"/>
      <c r="JV71" s="410"/>
      <c r="JW71" s="410"/>
      <c r="JX71" s="410"/>
      <c r="JY71" s="410"/>
      <c r="JZ71" s="410"/>
      <c r="KA71" s="410"/>
      <c r="KB71" s="410"/>
      <c r="KC71" s="410"/>
      <c r="KD71" s="410"/>
      <c r="KE71" s="410"/>
      <c r="KF71" s="410"/>
      <c r="KG71" s="410"/>
      <c r="KH71" s="410"/>
      <c r="KI71" s="410"/>
      <c r="KJ71" s="410"/>
      <c r="KK71" s="410"/>
      <c r="KL71" s="410"/>
      <c r="KM71" s="410"/>
      <c r="KN71" s="410"/>
      <c r="KO71" s="410"/>
      <c r="KP71" s="410"/>
      <c r="KQ71" s="410"/>
      <c r="KR71" s="410"/>
      <c r="KS71" s="410"/>
      <c r="KT71" s="410"/>
      <c r="KU71" s="410"/>
      <c r="KV71" s="410"/>
      <c r="KW71" s="410"/>
      <c r="KX71" s="410"/>
      <c r="KY71" s="410"/>
      <c r="KZ71" s="65"/>
      <c r="LA71" s="410"/>
      <c r="LB71" s="410"/>
      <c r="LC71" s="410"/>
      <c r="LD71" s="410"/>
      <c r="LE71" s="410"/>
      <c r="LF71" s="410"/>
      <c r="LG71" s="410"/>
      <c r="LH71" s="410"/>
      <c r="LI71" s="410"/>
      <c r="LJ71" s="410"/>
      <c r="LK71" s="404"/>
      <c r="LL71" s="404"/>
      <c r="LM71" s="404"/>
      <c r="LN71" s="404"/>
      <c r="LO71" s="404"/>
      <c r="LP71" s="404"/>
      <c r="LQ71" s="404"/>
      <c r="LR71" s="404"/>
      <c r="LS71" s="404"/>
      <c r="LT71" s="404"/>
      <c r="LU71" s="404"/>
      <c r="LV71" s="404"/>
      <c r="LW71" s="404"/>
      <c r="LX71" s="404"/>
      <c r="LY71" s="404"/>
      <c r="LZ71" s="404"/>
      <c r="MA71" s="404"/>
      <c r="MB71" s="404"/>
      <c r="MC71" s="404"/>
      <c r="MD71" s="404"/>
      <c r="ME71" s="404"/>
      <c r="MF71" s="404"/>
      <c r="MG71" s="404"/>
      <c r="MH71" s="404"/>
      <c r="MI71" s="405"/>
      <c r="MJ71" s="404"/>
      <c r="MK71" s="404"/>
      <c r="ML71" s="404"/>
      <c r="MM71" s="404"/>
      <c r="MN71" s="404"/>
      <c r="MO71" s="404"/>
      <c r="MP71" s="404"/>
      <c r="MQ71" s="404"/>
      <c r="MR71" s="404"/>
      <c r="MS71" s="404"/>
      <c r="MT71" s="404"/>
      <c r="MU71" s="404"/>
      <c r="MV71" s="404"/>
      <c r="MW71" s="404"/>
      <c r="MX71" s="404"/>
      <c r="MY71" s="404"/>
      <c r="MZ71" s="404"/>
      <c r="NA71" s="404"/>
      <c r="NB71" s="404"/>
      <c r="NC71" s="404"/>
      <c r="ND71" s="404"/>
      <c r="NE71" s="404"/>
    </row>
    <row r="72" spans="1:2440" ht="12.75" customHeight="1" x14ac:dyDescent="0.25">
      <c r="A72" s="420" t="s">
        <v>42</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429" t="s">
        <v>431</v>
      </c>
      <c r="BA72" s="61"/>
      <c r="BB72" s="61"/>
      <c r="BC72" s="61"/>
      <c r="BD72" s="61"/>
      <c r="BE72" s="429" t="s">
        <v>432</v>
      </c>
      <c r="BF72" s="61"/>
      <c r="BG72" s="410"/>
      <c r="BH72" s="410"/>
      <c r="BI72" s="410"/>
      <c r="BJ72" s="410"/>
      <c r="BK72" s="410"/>
      <c r="BL72" s="410"/>
      <c r="BM72" s="410"/>
      <c r="BN72" s="410"/>
      <c r="BO72" s="410"/>
      <c r="BP72" s="410"/>
      <c r="BQ72" s="410"/>
      <c r="BR72" s="410"/>
      <c r="BS72" s="410"/>
      <c r="BT72" s="410"/>
      <c r="BU72" s="410"/>
      <c r="BV72" s="410"/>
      <c r="BW72" s="410"/>
      <c r="BX72" s="410"/>
      <c r="BY72" s="410"/>
      <c r="BZ72" s="410"/>
      <c r="CA72" s="410"/>
      <c r="CB72" s="410"/>
      <c r="CC72" s="410"/>
      <c r="CD72" s="410"/>
      <c r="CE72" s="410"/>
      <c r="CF72" s="410"/>
      <c r="CG72" s="410"/>
      <c r="CH72" s="410"/>
      <c r="CI72" s="410"/>
      <c r="CJ72" s="410"/>
      <c r="CK72" s="410"/>
      <c r="CL72" s="410"/>
      <c r="CM72" s="410"/>
      <c r="CN72" s="410"/>
      <c r="CO72" s="410"/>
      <c r="CP72" s="410"/>
      <c r="CQ72" s="410"/>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406"/>
      <c r="DR72" s="406"/>
      <c r="DS72" s="406"/>
      <c r="DT72" s="406"/>
      <c r="DU72" s="406"/>
      <c r="DV72" s="406"/>
      <c r="DW72" s="410"/>
      <c r="DX72" s="410"/>
      <c r="DY72" s="410"/>
      <c r="DZ72" s="410"/>
      <c r="EA72" s="410"/>
      <c r="EB72" s="410"/>
      <c r="EC72" s="410"/>
      <c r="ED72" s="410"/>
      <c r="EE72" s="410"/>
      <c r="EF72" s="410"/>
      <c r="EG72" s="410"/>
      <c r="EH72" s="410"/>
      <c r="EI72" s="410"/>
      <c r="EJ72" s="410"/>
      <c r="EK72" s="410"/>
      <c r="EL72" s="410"/>
      <c r="EM72" s="410"/>
      <c r="EN72" s="410"/>
      <c r="EO72" s="410"/>
      <c r="EP72" s="410"/>
      <c r="EQ72" s="410"/>
      <c r="ER72" s="410"/>
      <c r="ES72" s="410"/>
      <c r="ET72" s="410"/>
      <c r="EU72" s="410"/>
      <c r="EV72" s="410"/>
      <c r="EW72" s="410"/>
      <c r="EX72" s="410"/>
      <c r="EY72" s="410"/>
      <c r="EZ72" s="410"/>
      <c r="FA72" s="410"/>
      <c r="FB72" s="410"/>
      <c r="FC72" s="410"/>
      <c r="FD72" s="410"/>
      <c r="FE72" s="410"/>
      <c r="FF72" s="410"/>
      <c r="FG72" s="410"/>
      <c r="FH72" s="410"/>
      <c r="FI72" s="410"/>
      <c r="FJ72" s="410"/>
      <c r="FK72" s="410"/>
      <c r="FL72" s="410"/>
      <c r="FM72" s="410"/>
      <c r="FN72" s="410"/>
      <c r="FO72" s="410"/>
      <c r="FP72" s="410"/>
      <c r="FQ72" s="410"/>
      <c r="FR72" s="410"/>
      <c r="FS72" s="410"/>
      <c r="FT72" s="410"/>
      <c r="FU72" s="410"/>
      <c r="FV72" s="410"/>
      <c r="FW72" s="410"/>
      <c r="FX72" s="410"/>
      <c r="FY72" s="410"/>
      <c r="FZ72" s="410"/>
      <c r="GA72" s="410"/>
      <c r="GB72" s="410"/>
      <c r="GC72" s="410"/>
      <c r="GD72" s="410"/>
      <c r="GE72" s="410"/>
      <c r="GF72" s="410"/>
      <c r="GG72" s="410"/>
      <c r="GH72" s="410"/>
      <c r="GI72" s="410"/>
      <c r="GJ72" s="410"/>
      <c r="GK72" s="410"/>
      <c r="GL72" s="410"/>
      <c r="GM72" s="410"/>
      <c r="GN72" s="410"/>
      <c r="GO72" s="410"/>
      <c r="GP72" s="410"/>
      <c r="GQ72" s="410"/>
      <c r="GR72" s="410"/>
      <c r="GS72" s="410"/>
      <c r="GT72" s="410"/>
      <c r="GU72" s="410"/>
      <c r="GV72" s="410"/>
      <c r="GW72" s="410"/>
      <c r="GX72" s="410"/>
      <c r="GY72" s="410"/>
      <c r="GZ72" s="410"/>
      <c r="HA72" s="410"/>
      <c r="HB72" s="410"/>
      <c r="HC72" s="410"/>
      <c r="HD72" s="410"/>
      <c r="HE72" s="410"/>
      <c r="HF72" s="410"/>
      <c r="HG72" s="410"/>
      <c r="HH72" s="410"/>
      <c r="HI72" s="410"/>
      <c r="HJ72" s="410"/>
      <c r="HK72" s="410"/>
      <c r="HL72" s="410"/>
      <c r="HM72" s="410"/>
      <c r="HN72" s="410"/>
      <c r="HO72" s="410"/>
      <c r="HP72" s="410"/>
      <c r="HQ72" s="410"/>
      <c r="HR72" s="410"/>
      <c r="HS72" s="410"/>
      <c r="HT72" s="410"/>
      <c r="HU72" s="410"/>
      <c r="HV72" s="410"/>
      <c r="HW72" s="410"/>
      <c r="HX72" s="410"/>
      <c r="HY72" s="410"/>
      <c r="HZ72" s="410"/>
      <c r="IA72" s="410"/>
      <c r="IB72" s="410"/>
      <c r="IC72" s="410"/>
      <c r="ID72" s="410"/>
      <c r="IE72" s="410"/>
      <c r="IF72" s="410"/>
      <c r="IG72" s="410"/>
      <c r="IH72" s="410"/>
      <c r="II72" s="410"/>
      <c r="IJ72" s="410"/>
      <c r="IK72" s="410"/>
      <c r="IL72" s="410"/>
      <c r="IM72" s="410"/>
      <c r="IN72" s="410"/>
      <c r="IO72" s="410"/>
      <c r="IP72" s="406"/>
      <c r="IQ72" s="410"/>
      <c r="IR72" s="410"/>
      <c r="IS72" s="410"/>
      <c r="IT72" s="406"/>
      <c r="IU72" s="410"/>
      <c r="IV72" s="406"/>
      <c r="IW72" s="410"/>
      <c r="IX72" s="410"/>
      <c r="IY72" s="410"/>
      <c r="IZ72" s="410"/>
      <c r="JA72" s="410"/>
      <c r="JB72" s="410"/>
      <c r="JC72" s="410"/>
      <c r="JD72" s="410"/>
      <c r="JE72" s="410"/>
      <c r="JF72" s="410"/>
      <c r="JG72" s="410"/>
      <c r="JH72" s="410"/>
      <c r="JI72" s="410"/>
      <c r="JJ72" s="410"/>
      <c r="JK72" s="410"/>
      <c r="JL72" s="410"/>
      <c r="JM72" s="410"/>
      <c r="JN72" s="410"/>
      <c r="JO72" s="410"/>
      <c r="JP72" s="410"/>
      <c r="JQ72" s="410"/>
      <c r="JR72" s="410"/>
      <c r="JS72" s="410"/>
      <c r="JT72" s="410"/>
      <c r="JU72" s="410"/>
      <c r="JV72" s="410"/>
      <c r="JW72" s="410"/>
      <c r="JX72" s="410"/>
      <c r="JY72" s="410"/>
      <c r="JZ72" s="410"/>
      <c r="KA72" s="410"/>
      <c r="KB72" s="410"/>
      <c r="KC72" s="410"/>
      <c r="KD72" s="410"/>
      <c r="KE72" s="410"/>
      <c r="KF72" s="410"/>
      <c r="KG72" s="410"/>
      <c r="KH72" s="410"/>
      <c r="KI72" s="410"/>
      <c r="KJ72" s="410"/>
      <c r="KK72" s="410"/>
      <c r="KL72" s="410"/>
      <c r="KM72" s="410"/>
      <c r="KN72" s="410"/>
      <c r="KO72" s="410"/>
      <c r="KP72" s="410"/>
      <c r="KQ72" s="410"/>
      <c r="KR72" s="410"/>
      <c r="KS72" s="410"/>
      <c r="KT72" s="410"/>
      <c r="KU72" s="410"/>
      <c r="KV72" s="410"/>
      <c r="KW72" s="410"/>
      <c r="KX72" s="410"/>
      <c r="KY72" s="410"/>
      <c r="KZ72" s="65"/>
      <c r="LA72" s="410"/>
      <c r="LB72" s="410"/>
      <c r="LC72" s="410"/>
      <c r="LD72" s="410"/>
      <c r="LE72" s="410"/>
      <c r="LF72" s="410"/>
      <c r="LG72" s="410"/>
      <c r="LH72" s="410"/>
      <c r="LI72" s="410"/>
      <c r="LJ72" s="410"/>
      <c r="LK72" s="404"/>
      <c r="LL72" s="404"/>
      <c r="LM72" s="404"/>
      <c r="LN72" s="404"/>
      <c r="LO72" s="404"/>
      <c r="LP72" s="404"/>
      <c r="LQ72" s="404"/>
      <c r="LR72" s="404"/>
      <c r="LS72" s="404"/>
      <c r="LT72" s="404"/>
      <c r="LU72" s="404"/>
      <c r="LV72" s="404"/>
      <c r="LW72" s="404"/>
      <c r="LX72" s="404"/>
      <c r="LY72" s="404"/>
      <c r="LZ72" s="404"/>
      <c r="MA72" s="404"/>
      <c r="MB72" s="404"/>
      <c r="MC72" s="404"/>
      <c r="MD72" s="404"/>
      <c r="ME72" s="404"/>
      <c r="MF72" s="404"/>
      <c r="MG72" s="404"/>
      <c r="MH72" s="404"/>
      <c r="MI72" s="405"/>
      <c r="MJ72" s="404"/>
      <c r="MK72" s="404"/>
      <c r="ML72" s="404"/>
      <c r="MM72" s="404"/>
      <c r="MN72" s="404"/>
      <c r="MO72" s="404"/>
      <c r="MP72" s="404"/>
      <c r="MQ72" s="404"/>
      <c r="MR72" s="404"/>
      <c r="MS72" s="404"/>
      <c r="MT72" s="404"/>
      <c r="MU72" s="404"/>
      <c r="MV72" s="404"/>
      <c r="MW72" s="404"/>
      <c r="MX72" s="404"/>
      <c r="MY72" s="404"/>
      <c r="MZ72" s="404"/>
      <c r="NA72" s="404"/>
      <c r="NB72" s="404"/>
      <c r="NC72" s="404"/>
      <c r="ND72" s="404"/>
      <c r="NE72" s="404"/>
      <c r="NF72" s="404"/>
      <c r="NG72" s="404"/>
      <c r="NH72" s="404"/>
      <c r="NI72" s="404"/>
      <c r="NJ72" s="404"/>
      <c r="NK72" s="404"/>
      <c r="NL72" s="404"/>
      <c r="NM72" s="404"/>
      <c r="NN72" s="404"/>
      <c r="NO72" s="404"/>
      <c r="NP72" s="404"/>
      <c r="NQ72" s="404"/>
      <c r="NR72" s="404"/>
      <c r="NS72" s="404"/>
      <c r="NT72" s="404"/>
      <c r="NU72" s="404"/>
      <c r="NV72" s="404"/>
      <c r="NW72" s="404"/>
      <c r="NX72" s="404"/>
      <c r="NY72" s="404"/>
      <c r="NZ72" s="404"/>
      <c r="OA72" s="404"/>
      <c r="OB72" s="404"/>
      <c r="OC72" s="404"/>
      <c r="OD72" s="404"/>
      <c r="OE72" s="404"/>
      <c r="OF72" s="404"/>
      <c r="OG72" s="404"/>
      <c r="OH72" s="404"/>
      <c r="OI72" s="404"/>
      <c r="OJ72" s="404"/>
      <c r="OK72" s="404"/>
      <c r="OL72" s="404"/>
      <c r="OM72" s="404"/>
      <c r="ON72" s="404"/>
      <c r="OO72" s="404"/>
      <c r="OP72" s="404"/>
      <c r="OQ72" s="404"/>
      <c r="OR72" s="404"/>
      <c r="OS72" s="404"/>
      <c r="OT72" s="404"/>
      <c r="OU72" s="404"/>
      <c r="OV72" s="404"/>
      <c r="OW72" s="404"/>
      <c r="OX72" s="404"/>
      <c r="OY72" s="404"/>
      <c r="OZ72" s="404"/>
      <c r="PA72" s="404"/>
      <c r="PB72" s="404"/>
      <c r="PC72" s="404"/>
      <c r="PD72" s="404"/>
      <c r="PE72" s="404"/>
      <c r="PF72" s="404"/>
      <c r="PG72" s="404"/>
      <c r="PH72" s="404"/>
      <c r="PI72" s="404"/>
      <c r="PJ72" s="404"/>
      <c r="PK72" s="404"/>
      <c r="PL72" s="404"/>
      <c r="PM72" s="404"/>
      <c r="PN72" s="404"/>
      <c r="PO72" s="404"/>
      <c r="PP72" s="404"/>
      <c r="PQ72" s="404"/>
      <c r="PR72" s="404"/>
      <c r="PS72" s="404"/>
      <c r="PT72" s="404"/>
      <c r="PU72" s="404"/>
      <c r="PV72" s="404"/>
      <c r="PW72" s="404"/>
      <c r="PX72" s="404"/>
      <c r="PY72" s="404"/>
      <c r="PZ72" s="404"/>
      <c r="QA72" s="404"/>
      <c r="QB72" s="404"/>
      <c r="QC72" s="404"/>
      <c r="QD72" s="404"/>
      <c r="QE72" s="404"/>
      <c r="QF72" s="404"/>
      <c r="QG72" s="404"/>
      <c r="QH72" s="404"/>
      <c r="QI72" s="404"/>
      <c r="QJ72" s="404"/>
      <c r="QK72" s="404"/>
      <c r="QL72" s="404"/>
      <c r="QM72" s="404"/>
      <c r="QN72" s="404"/>
      <c r="QO72" s="404"/>
      <c r="QP72" s="404"/>
      <c r="QQ72" s="404"/>
      <c r="QR72" s="404"/>
      <c r="QS72" s="404"/>
      <c r="QT72" s="404"/>
      <c r="QU72" s="404"/>
      <c r="QV72" s="404"/>
      <c r="QW72" s="404"/>
      <c r="QX72" s="404"/>
      <c r="QY72" s="404"/>
      <c r="QZ72" s="404"/>
      <c r="RA72" s="404"/>
      <c r="RB72" s="404"/>
      <c r="RC72" s="404"/>
      <c r="RD72" s="404"/>
      <c r="RE72" s="404"/>
      <c r="RF72" s="404"/>
      <c r="RG72" s="404"/>
      <c r="RH72" s="404"/>
      <c r="RI72" s="404"/>
      <c r="RJ72" s="404"/>
      <c r="RK72" s="404"/>
      <c r="RL72" s="404"/>
      <c r="RM72" s="404"/>
      <c r="RN72" s="404"/>
      <c r="RO72" s="404"/>
      <c r="RP72" s="404"/>
      <c r="RQ72" s="404"/>
      <c r="RR72" s="404"/>
      <c r="RS72" s="404"/>
      <c r="RT72" s="404"/>
      <c r="RU72" s="404"/>
      <c r="RV72" s="404"/>
      <c r="RW72" s="404"/>
      <c r="RX72" s="404"/>
      <c r="RY72" s="404"/>
      <c r="RZ72" s="404"/>
      <c r="SA72" s="404"/>
      <c r="SB72" s="404"/>
      <c r="SC72" s="404"/>
      <c r="SD72" s="404"/>
      <c r="SE72" s="404"/>
      <c r="SF72" s="404"/>
      <c r="SG72" s="404"/>
      <c r="SH72" s="404"/>
      <c r="SI72" s="404"/>
      <c r="SJ72" s="404"/>
      <c r="SK72" s="404"/>
      <c r="SL72" s="404"/>
      <c r="SM72" s="404"/>
      <c r="SN72" s="404"/>
      <c r="SO72" s="404"/>
      <c r="SP72" s="404"/>
      <c r="SQ72" s="404"/>
      <c r="SR72" s="404"/>
      <c r="SS72" s="404"/>
      <c r="ST72" s="404"/>
      <c r="SU72" s="404"/>
      <c r="SV72" s="404"/>
      <c r="SW72" s="404"/>
      <c r="SX72" s="404"/>
      <c r="SY72" s="404"/>
      <c r="SZ72" s="404"/>
      <c r="TA72" s="404"/>
      <c r="TB72" s="404"/>
      <c r="TC72" s="404"/>
      <c r="TD72" s="404"/>
      <c r="TE72" s="404"/>
      <c r="TF72" s="404"/>
      <c r="TG72" s="404"/>
      <c r="TH72" s="404"/>
      <c r="TI72" s="404"/>
      <c r="TJ72" s="404"/>
      <c r="TK72" s="404"/>
      <c r="TL72" s="404"/>
      <c r="TM72" s="404"/>
      <c r="TN72" s="404"/>
      <c r="TO72" s="404"/>
      <c r="TP72" s="404"/>
      <c r="TQ72" s="404"/>
      <c r="TR72" s="404"/>
      <c r="TS72" s="404"/>
      <c r="TT72" s="404"/>
      <c r="TU72" s="404"/>
      <c r="TV72" s="404"/>
      <c r="TW72" s="404"/>
      <c r="TX72" s="404"/>
      <c r="TY72" s="404"/>
      <c r="TZ72" s="404"/>
      <c r="UA72" s="404"/>
      <c r="UB72" s="404"/>
      <c r="UC72" s="404"/>
      <c r="UD72" s="404"/>
      <c r="UE72" s="404"/>
      <c r="UF72" s="404"/>
      <c r="UG72" s="404"/>
      <c r="UH72" s="404"/>
      <c r="UI72" s="404"/>
      <c r="UJ72" s="404"/>
      <c r="UK72" s="404"/>
      <c r="UL72" s="404"/>
      <c r="UM72" s="404"/>
      <c r="UN72" s="404"/>
      <c r="UO72" s="404"/>
      <c r="UP72" s="404"/>
      <c r="UQ72" s="404"/>
      <c r="UR72" s="404"/>
      <c r="US72" s="404"/>
      <c r="UT72" s="404"/>
      <c r="UU72" s="404"/>
      <c r="UV72" s="404"/>
      <c r="UW72" s="404"/>
      <c r="UX72" s="404"/>
      <c r="UY72" s="404"/>
      <c r="UZ72" s="404"/>
      <c r="VA72" s="404"/>
      <c r="VB72" s="404"/>
      <c r="VC72" s="404"/>
      <c r="VD72" s="404"/>
      <c r="VE72" s="404"/>
      <c r="VF72" s="404"/>
      <c r="VG72" s="404"/>
      <c r="VH72" s="404"/>
      <c r="VI72" s="404"/>
      <c r="VJ72" s="404"/>
      <c r="VK72" s="404"/>
      <c r="VL72" s="404"/>
      <c r="VM72" s="404"/>
      <c r="VN72" s="404"/>
      <c r="VO72" s="404"/>
      <c r="VP72" s="404"/>
      <c r="VQ72" s="404"/>
      <c r="VR72" s="404"/>
      <c r="VS72" s="404"/>
      <c r="VT72" s="404"/>
      <c r="VU72" s="404"/>
      <c r="VV72" s="404"/>
      <c r="VW72" s="404"/>
      <c r="VX72" s="404"/>
      <c r="VY72" s="404"/>
      <c r="VZ72" s="404"/>
      <c r="WA72" s="404"/>
      <c r="WB72" s="404"/>
      <c r="WC72" s="404"/>
      <c r="WD72" s="404"/>
      <c r="WE72" s="404"/>
      <c r="WF72" s="404"/>
      <c r="WG72" s="404"/>
      <c r="WH72" s="404"/>
      <c r="WI72" s="404"/>
      <c r="WJ72" s="404"/>
      <c r="WK72" s="404"/>
      <c r="WL72" s="404"/>
      <c r="WM72" s="404"/>
      <c r="WN72" s="404"/>
      <c r="WO72" s="404"/>
      <c r="WP72" s="404"/>
      <c r="WQ72" s="404"/>
      <c r="WR72" s="404"/>
      <c r="WS72" s="404"/>
      <c r="WT72" s="404"/>
      <c r="WU72" s="404"/>
      <c r="WV72" s="404"/>
      <c r="WW72" s="404"/>
      <c r="WX72" s="404"/>
      <c r="WY72" s="404"/>
      <c r="WZ72" s="404"/>
      <c r="XA72" s="404"/>
      <c r="XB72" s="404"/>
      <c r="XC72" s="404"/>
      <c r="XD72" s="404"/>
      <c r="XE72" s="404"/>
      <c r="XF72" s="404"/>
      <c r="XG72" s="404"/>
      <c r="XH72" s="404"/>
      <c r="XI72" s="404"/>
      <c r="XJ72" s="404"/>
      <c r="XK72" s="404"/>
      <c r="XL72" s="404"/>
      <c r="XM72" s="404"/>
      <c r="XN72" s="404"/>
      <c r="XO72" s="404"/>
      <c r="XP72" s="404"/>
      <c r="XQ72" s="404"/>
      <c r="XR72" s="404"/>
      <c r="XS72" s="404"/>
      <c r="XT72" s="404"/>
      <c r="XU72" s="404"/>
      <c r="XV72" s="404"/>
      <c r="XW72" s="404"/>
      <c r="XX72" s="404"/>
      <c r="XY72" s="404"/>
      <c r="XZ72" s="404"/>
      <c r="YA72" s="404"/>
      <c r="YB72" s="404"/>
      <c r="YC72" s="404"/>
      <c r="YD72" s="404"/>
      <c r="YE72" s="404"/>
      <c r="YF72" s="404"/>
      <c r="YG72" s="404"/>
      <c r="YH72" s="404"/>
      <c r="YI72" s="404"/>
      <c r="YJ72" s="404"/>
      <c r="YK72" s="404"/>
      <c r="YL72" s="404"/>
      <c r="YM72" s="404"/>
      <c r="YN72" s="404"/>
      <c r="YO72" s="404"/>
      <c r="YP72" s="404"/>
      <c r="YQ72" s="404"/>
      <c r="YR72" s="404"/>
      <c r="YS72" s="404"/>
      <c r="YT72" s="404"/>
      <c r="YU72" s="404"/>
      <c r="YV72" s="404"/>
      <c r="YW72" s="404"/>
      <c r="YX72" s="404"/>
      <c r="YY72" s="404"/>
      <c r="YZ72" s="404"/>
      <c r="ZA72" s="404"/>
      <c r="ZB72" s="404"/>
      <c r="ZC72" s="404"/>
      <c r="ZD72" s="404"/>
      <c r="ZE72" s="404"/>
      <c r="ZF72" s="404"/>
      <c r="ZG72" s="404"/>
      <c r="ZH72" s="404"/>
      <c r="ZI72" s="404"/>
      <c r="ZJ72" s="404"/>
      <c r="ZK72" s="404"/>
      <c r="ZL72" s="404"/>
      <c r="ZM72" s="404"/>
      <c r="ZN72" s="404"/>
      <c r="ZO72" s="404"/>
      <c r="ZP72" s="404"/>
      <c r="ZQ72" s="404"/>
      <c r="ZR72" s="404"/>
      <c r="ZS72" s="404"/>
      <c r="ZT72" s="404"/>
      <c r="ZU72" s="404"/>
      <c r="ZV72" s="404"/>
      <c r="ZW72" s="404"/>
      <c r="ZX72" s="404"/>
      <c r="ZY72" s="404"/>
      <c r="ZZ72" s="404"/>
      <c r="AAA72" s="404"/>
      <c r="AAB72" s="404"/>
      <c r="AAC72" s="404"/>
      <c r="AAD72" s="404"/>
      <c r="AAE72" s="404"/>
      <c r="AAF72" s="404"/>
      <c r="AAG72" s="404"/>
      <c r="AAH72" s="404"/>
      <c r="AAI72" s="404"/>
      <c r="AAJ72" s="404"/>
      <c r="AAK72" s="404"/>
      <c r="AAL72" s="404"/>
      <c r="AAM72" s="404"/>
      <c r="AAN72" s="404"/>
      <c r="AAO72" s="404"/>
      <c r="AAP72" s="404"/>
      <c r="AAQ72" s="404"/>
      <c r="AAR72" s="404"/>
      <c r="AAS72" s="404"/>
      <c r="AAT72" s="404"/>
      <c r="AAU72" s="404"/>
      <c r="AAV72" s="404"/>
      <c r="AAW72" s="404"/>
      <c r="AAX72" s="404"/>
      <c r="AAY72" s="404"/>
      <c r="AAZ72" s="404"/>
      <c r="ABA72" s="404"/>
      <c r="ABB72" s="404"/>
      <c r="ABC72" s="404"/>
      <c r="ABD72" s="404"/>
      <c r="ABE72" s="404"/>
      <c r="ABF72" s="404"/>
      <c r="ABG72" s="404"/>
      <c r="ABH72" s="404"/>
      <c r="ABI72" s="404"/>
      <c r="ABJ72" s="404"/>
      <c r="ABK72" s="404"/>
      <c r="ABL72" s="404"/>
      <c r="ABM72" s="404"/>
      <c r="ABN72" s="404"/>
      <c r="ABO72" s="404"/>
      <c r="ABP72" s="404"/>
      <c r="ABQ72" s="404"/>
      <c r="ABR72" s="404"/>
      <c r="ABS72" s="404"/>
      <c r="ABT72" s="404"/>
      <c r="ABU72" s="404"/>
      <c r="ABV72" s="404"/>
      <c r="ABW72" s="404"/>
      <c r="ABX72" s="404"/>
      <c r="ABY72" s="404"/>
      <c r="ABZ72" s="404"/>
      <c r="ACA72" s="404"/>
      <c r="ACB72" s="404"/>
      <c r="ACC72" s="404"/>
      <c r="ACD72" s="404"/>
      <c r="ACE72" s="404"/>
      <c r="ACF72" s="404"/>
      <c r="ACG72" s="404"/>
      <c r="ACH72" s="404"/>
      <c r="ACI72" s="404"/>
      <c r="ACJ72" s="404"/>
      <c r="ACK72" s="404"/>
      <c r="ACL72" s="404"/>
      <c r="ACM72" s="404"/>
      <c r="ACN72" s="404"/>
      <c r="ACO72" s="404"/>
      <c r="ACP72" s="404"/>
      <c r="ACQ72" s="404"/>
      <c r="ACR72" s="404"/>
      <c r="ACS72" s="404"/>
      <c r="ACT72" s="404"/>
      <c r="ACU72" s="404"/>
      <c r="ACV72" s="404"/>
      <c r="ACW72" s="404"/>
      <c r="ACX72" s="404"/>
      <c r="ACY72" s="404"/>
      <c r="ACZ72" s="404"/>
      <c r="ADA72" s="404"/>
      <c r="ADB72" s="404"/>
      <c r="ADC72" s="404"/>
      <c r="ADD72" s="404"/>
      <c r="ADE72" s="404"/>
      <c r="ADF72" s="404"/>
      <c r="ADG72" s="404"/>
      <c r="ADH72" s="404"/>
      <c r="ADI72" s="404"/>
      <c r="ADJ72" s="404"/>
      <c r="ADK72" s="404"/>
      <c r="ADL72" s="404"/>
      <c r="ADM72" s="404"/>
      <c r="ADN72" s="404"/>
      <c r="ADO72" s="404"/>
      <c r="ADP72" s="404"/>
      <c r="ADQ72" s="404"/>
      <c r="ADR72" s="404"/>
      <c r="ADS72" s="404"/>
      <c r="ADT72" s="404"/>
      <c r="ADU72" s="404"/>
      <c r="ADV72" s="404"/>
      <c r="ADW72" s="404"/>
      <c r="ADX72" s="404"/>
      <c r="ADY72" s="404"/>
      <c r="ADZ72" s="404"/>
      <c r="AEA72" s="404"/>
      <c r="AEB72" s="404"/>
      <c r="AEC72" s="404"/>
      <c r="AED72" s="404"/>
      <c r="AEE72" s="404"/>
      <c r="AEF72" s="404"/>
      <c r="AEG72" s="404"/>
      <c r="AEH72" s="404"/>
      <c r="AEI72" s="404"/>
      <c r="AEJ72" s="404"/>
      <c r="AEK72" s="404"/>
      <c r="AEL72" s="404"/>
      <c r="AEM72" s="404"/>
      <c r="AEN72" s="404"/>
      <c r="AEO72" s="404"/>
      <c r="AEP72" s="404"/>
      <c r="AEQ72" s="404"/>
      <c r="AER72" s="404"/>
      <c r="AES72" s="404"/>
      <c r="AET72" s="404"/>
      <c r="AEU72" s="404"/>
      <c r="AEV72" s="404"/>
      <c r="AEW72" s="404"/>
      <c r="AEX72" s="404"/>
      <c r="AEY72" s="404"/>
      <c r="AEZ72" s="404"/>
      <c r="AFA72" s="404"/>
      <c r="AFB72" s="404"/>
      <c r="AFC72" s="404"/>
      <c r="AFD72" s="404"/>
      <c r="AFE72" s="404"/>
      <c r="AFF72" s="404"/>
      <c r="AFG72" s="404"/>
      <c r="AFH72" s="404"/>
      <c r="AFI72" s="404"/>
      <c r="AFJ72" s="404"/>
      <c r="AFK72" s="404"/>
      <c r="AFL72" s="404"/>
      <c r="AFM72" s="404"/>
      <c r="AFN72" s="404"/>
      <c r="AFO72" s="404"/>
      <c r="AFP72" s="404"/>
      <c r="AFQ72" s="404"/>
      <c r="AFR72" s="404"/>
      <c r="AFS72" s="404"/>
      <c r="AFT72" s="404"/>
      <c r="AFU72" s="404"/>
      <c r="AFV72" s="404"/>
      <c r="AFW72" s="404"/>
      <c r="AFX72" s="404"/>
      <c r="AFY72" s="404"/>
      <c r="AFZ72" s="404"/>
      <c r="AGA72" s="404"/>
      <c r="AGB72" s="404"/>
      <c r="AGC72" s="404"/>
      <c r="AGD72" s="404"/>
      <c r="AGE72" s="404"/>
      <c r="AGF72" s="404"/>
      <c r="AGG72" s="404"/>
      <c r="AGH72" s="404"/>
      <c r="AGI72" s="404"/>
      <c r="AGJ72" s="404"/>
      <c r="AGK72" s="404"/>
      <c r="AGL72" s="404"/>
      <c r="AGM72" s="404"/>
      <c r="AGN72" s="404"/>
      <c r="AGO72" s="404"/>
      <c r="AGP72" s="404"/>
      <c r="AGQ72" s="404"/>
      <c r="AGR72" s="404"/>
      <c r="AGS72" s="404"/>
      <c r="AGT72" s="404"/>
      <c r="AGU72" s="404"/>
      <c r="AGV72" s="404"/>
      <c r="AGW72" s="404"/>
      <c r="AGX72" s="404"/>
      <c r="AGY72" s="404"/>
      <c r="AGZ72" s="404"/>
      <c r="AHA72" s="404"/>
      <c r="AHB72" s="404"/>
      <c r="AHC72" s="404"/>
      <c r="AHD72" s="404"/>
      <c r="AHE72" s="404"/>
      <c r="AHF72" s="404"/>
      <c r="AHG72" s="404"/>
      <c r="AHH72" s="404"/>
      <c r="AHI72" s="404"/>
      <c r="AHJ72" s="404"/>
      <c r="AHK72" s="404"/>
      <c r="AHL72" s="404"/>
      <c r="AHM72" s="404"/>
      <c r="AHN72" s="404"/>
      <c r="AHO72" s="404"/>
      <c r="AHP72" s="404"/>
      <c r="AHQ72" s="404"/>
      <c r="AHR72" s="404"/>
      <c r="AHS72" s="404"/>
      <c r="AHT72" s="404"/>
      <c r="AHU72" s="404"/>
      <c r="AHV72" s="404"/>
      <c r="AHW72" s="404"/>
      <c r="AHX72" s="404"/>
      <c r="AHY72" s="404"/>
      <c r="AHZ72" s="404"/>
      <c r="AIA72" s="404"/>
      <c r="AIB72" s="404"/>
      <c r="AIC72" s="404"/>
      <c r="AID72" s="404"/>
      <c r="AIE72" s="404"/>
      <c r="AIF72" s="404"/>
      <c r="AIG72" s="404"/>
      <c r="AIH72" s="404"/>
      <c r="AII72" s="404"/>
      <c r="AIJ72" s="404"/>
      <c r="AIK72" s="404"/>
      <c r="AIL72" s="404"/>
      <c r="AIM72" s="404"/>
      <c r="AIN72" s="404"/>
      <c r="AIO72" s="404"/>
      <c r="AIP72" s="404"/>
      <c r="AIQ72" s="404"/>
      <c r="AIR72" s="404"/>
      <c r="AIS72" s="404"/>
      <c r="AIT72" s="404"/>
      <c r="AIU72" s="404"/>
      <c r="AIV72" s="404"/>
      <c r="AIW72" s="404"/>
      <c r="AIX72" s="404"/>
      <c r="AIY72" s="404"/>
      <c r="AIZ72" s="404"/>
      <c r="AJA72" s="404"/>
      <c r="AJB72" s="404"/>
      <c r="AJC72" s="404"/>
      <c r="AJD72" s="404"/>
      <c r="AJE72" s="404"/>
      <c r="AJF72" s="404"/>
      <c r="AJG72" s="404"/>
      <c r="AJH72" s="404"/>
      <c r="AJI72" s="404"/>
      <c r="AJJ72" s="404"/>
      <c r="AJK72" s="404"/>
      <c r="AJL72" s="404"/>
      <c r="AJM72" s="404"/>
      <c r="AJN72" s="404"/>
      <c r="AJO72" s="404"/>
      <c r="AJP72" s="404"/>
      <c r="AJQ72" s="404"/>
      <c r="AJR72" s="404"/>
      <c r="AJS72" s="404"/>
      <c r="AJT72" s="404"/>
      <c r="AJU72" s="404"/>
      <c r="AJV72" s="404"/>
      <c r="AJW72" s="404"/>
      <c r="AJX72" s="404"/>
      <c r="AJY72" s="404"/>
      <c r="AJZ72" s="404"/>
      <c r="AKA72" s="404"/>
      <c r="AKB72" s="404"/>
      <c r="AKC72" s="404"/>
      <c r="AKD72" s="404"/>
      <c r="AKE72" s="404"/>
      <c r="AKF72" s="404"/>
      <c r="AKG72" s="404"/>
      <c r="AKH72" s="404"/>
      <c r="AKI72" s="404"/>
      <c r="AKJ72" s="404"/>
      <c r="AKK72" s="404"/>
      <c r="AKL72" s="404"/>
      <c r="AKM72" s="404"/>
      <c r="AKN72" s="404"/>
      <c r="AKO72" s="404"/>
      <c r="AKP72" s="404"/>
      <c r="AKQ72" s="404"/>
      <c r="AKR72" s="404"/>
      <c r="AKS72" s="404"/>
      <c r="AKT72" s="404"/>
      <c r="AKU72" s="404"/>
      <c r="AKV72" s="404"/>
      <c r="AKW72" s="404"/>
      <c r="AKX72" s="404"/>
      <c r="AKY72" s="404"/>
      <c r="AKZ72" s="404"/>
      <c r="ALA72" s="404"/>
      <c r="ALB72" s="404"/>
      <c r="ALC72" s="404"/>
      <c r="ALD72" s="404"/>
      <c r="ALE72" s="404"/>
      <c r="ALF72" s="404"/>
      <c r="ALG72" s="404"/>
      <c r="ALH72" s="404"/>
      <c r="ALI72" s="404"/>
      <c r="ALJ72" s="404"/>
      <c r="ALK72" s="404"/>
      <c r="ALL72" s="404"/>
      <c r="ALM72" s="404"/>
      <c r="ALN72" s="404"/>
      <c r="ALO72" s="404"/>
      <c r="ALP72" s="404"/>
      <c r="ALQ72" s="404"/>
      <c r="ALR72" s="404"/>
      <c r="ALS72" s="404"/>
      <c r="ALT72" s="404"/>
      <c r="ALU72" s="404"/>
      <c r="ALV72" s="404"/>
      <c r="ALW72" s="404"/>
      <c r="ALX72" s="404"/>
      <c r="ALY72" s="404"/>
      <c r="ALZ72" s="404"/>
      <c r="AMA72" s="404"/>
      <c r="AMB72" s="404"/>
      <c r="AMC72" s="404"/>
      <c r="AMD72" s="404"/>
      <c r="AME72" s="404"/>
      <c r="AMF72" s="404"/>
      <c r="AMG72" s="404"/>
      <c r="AMH72" s="404"/>
      <c r="AMI72" s="404"/>
      <c r="AMJ72" s="404"/>
      <c r="AMK72" s="404"/>
      <c r="AML72" s="404"/>
      <c r="AMM72" s="404"/>
      <c r="AMN72" s="404"/>
      <c r="AMO72" s="404"/>
      <c r="AMP72" s="404"/>
      <c r="AMQ72" s="404"/>
      <c r="AMR72" s="404"/>
      <c r="AMS72" s="404"/>
      <c r="AMT72" s="404"/>
      <c r="AMU72" s="404"/>
      <c r="AMV72" s="404"/>
      <c r="AMW72" s="404"/>
      <c r="AMX72" s="404"/>
      <c r="AMY72" s="404"/>
      <c r="AMZ72" s="404"/>
      <c r="ANA72" s="404"/>
      <c r="ANB72" s="404"/>
      <c r="ANC72" s="404"/>
      <c r="AND72" s="404"/>
      <c r="ANE72" s="404"/>
      <c r="ANF72" s="404"/>
      <c r="ANG72" s="404"/>
      <c r="ANH72" s="404"/>
      <c r="ANI72" s="404"/>
      <c r="ANJ72" s="404"/>
      <c r="ANK72" s="404"/>
      <c r="ANL72" s="404"/>
      <c r="ANM72" s="404"/>
      <c r="ANN72" s="404"/>
      <c r="ANO72" s="404"/>
      <c r="ANP72" s="404"/>
      <c r="ANQ72" s="404"/>
      <c r="ANR72" s="404"/>
      <c r="ANS72" s="404"/>
      <c r="ANT72" s="404"/>
      <c r="ANU72" s="404"/>
      <c r="ANV72" s="404"/>
      <c r="ANW72" s="404"/>
      <c r="ANX72" s="404"/>
      <c r="ANY72" s="404"/>
      <c r="ANZ72" s="404"/>
      <c r="AOA72" s="404"/>
      <c r="AOB72" s="404"/>
      <c r="AOC72" s="404"/>
      <c r="AOD72" s="404"/>
      <c r="AOE72" s="404"/>
      <c r="AOF72" s="404"/>
      <c r="AOG72" s="404"/>
      <c r="AOH72" s="404"/>
      <c r="AOI72" s="404"/>
      <c r="AOJ72" s="404"/>
      <c r="AOK72" s="404"/>
      <c r="AOL72" s="404"/>
      <c r="AOM72" s="404"/>
      <c r="AON72" s="404"/>
      <c r="AOO72" s="404"/>
      <c r="AOP72" s="404"/>
      <c r="AOQ72" s="404"/>
      <c r="AOR72" s="404"/>
      <c r="AOS72" s="404"/>
      <c r="AOT72" s="404"/>
      <c r="AOU72" s="404"/>
      <c r="AOV72" s="404"/>
      <c r="AOW72" s="404"/>
      <c r="AOX72" s="404"/>
      <c r="AOY72" s="404"/>
      <c r="AOZ72" s="404"/>
      <c r="APA72" s="404"/>
      <c r="APB72" s="404"/>
      <c r="APC72" s="404"/>
      <c r="APD72" s="404"/>
      <c r="APE72" s="404"/>
      <c r="APF72" s="404"/>
      <c r="APG72" s="404"/>
      <c r="APH72" s="404"/>
      <c r="API72" s="404"/>
      <c r="APJ72" s="404"/>
      <c r="APK72" s="404"/>
      <c r="APL72" s="404"/>
      <c r="APM72" s="404"/>
      <c r="APN72" s="404"/>
      <c r="APO72" s="404"/>
      <c r="APP72" s="404"/>
      <c r="APQ72" s="404"/>
      <c r="APR72" s="404"/>
      <c r="APS72" s="404"/>
      <c r="APT72" s="404"/>
      <c r="APU72" s="404"/>
      <c r="APV72" s="404"/>
      <c r="APW72" s="404"/>
      <c r="APX72" s="404"/>
      <c r="APY72" s="404"/>
      <c r="APZ72" s="404"/>
      <c r="AQA72" s="404"/>
      <c r="AQB72" s="404"/>
      <c r="AQC72" s="404"/>
      <c r="AQD72" s="404"/>
      <c r="AQE72" s="404"/>
      <c r="AQF72" s="404"/>
      <c r="AQG72" s="404"/>
      <c r="AQH72" s="404"/>
      <c r="AQI72" s="404"/>
      <c r="AQJ72" s="404"/>
      <c r="AQK72" s="404"/>
      <c r="AQL72" s="404"/>
      <c r="AQM72" s="404"/>
      <c r="AQN72" s="404"/>
      <c r="AQO72" s="404"/>
      <c r="AQP72" s="404"/>
      <c r="AQQ72" s="404"/>
      <c r="AQR72" s="404"/>
      <c r="AQS72" s="404"/>
      <c r="AQT72" s="404"/>
      <c r="AQU72" s="404"/>
      <c r="AQV72" s="404"/>
      <c r="AQW72" s="404"/>
      <c r="AQX72" s="404"/>
      <c r="AQY72" s="404"/>
      <c r="AQZ72" s="404"/>
      <c r="ARA72" s="404"/>
      <c r="ARB72" s="404"/>
      <c r="ARC72" s="404"/>
      <c r="ARD72" s="404"/>
      <c r="ARE72" s="404"/>
      <c r="ARF72" s="404"/>
      <c r="ARG72" s="404"/>
    </row>
    <row r="73" spans="1:2440" ht="12.75" customHeight="1" x14ac:dyDescent="0.25">
      <c r="A73" s="420"/>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429"/>
      <c r="BA73" s="61"/>
      <c r="BB73" s="61"/>
      <c r="BC73" s="61"/>
      <c r="BD73" s="61"/>
      <c r="BE73" s="429"/>
      <c r="BF73" s="61"/>
      <c r="BG73" s="410"/>
      <c r="BH73" s="410"/>
      <c r="BI73" s="410"/>
      <c r="BJ73" s="410"/>
      <c r="BK73" s="410"/>
      <c r="BL73" s="410"/>
      <c r="BM73" s="410"/>
      <c r="BN73" s="410"/>
      <c r="BO73" s="410"/>
      <c r="BP73" s="410"/>
      <c r="BQ73" s="410"/>
      <c r="BR73" s="410"/>
      <c r="BS73" s="410"/>
      <c r="BT73" s="410"/>
      <c r="BU73" s="410"/>
      <c r="BV73" s="410"/>
      <c r="BW73" s="410"/>
      <c r="BX73" s="410"/>
      <c r="BY73" s="410"/>
      <c r="BZ73" s="410"/>
      <c r="CA73" s="410"/>
      <c r="CB73" s="410"/>
      <c r="CC73" s="410"/>
      <c r="CD73" s="410"/>
      <c r="CE73" s="410"/>
      <c r="CF73" s="410"/>
      <c r="CG73" s="410"/>
      <c r="CH73" s="410"/>
      <c r="CI73" s="410"/>
      <c r="CJ73" s="410"/>
      <c r="CK73" s="410"/>
      <c r="CL73" s="410"/>
      <c r="CM73" s="410"/>
      <c r="CN73" s="410"/>
      <c r="CO73" s="410"/>
      <c r="CP73" s="410"/>
      <c r="CQ73" s="410"/>
      <c r="CR73" s="406"/>
      <c r="CS73" s="406"/>
      <c r="CT73" s="406"/>
      <c r="CU73" s="406"/>
      <c r="CV73" s="406"/>
      <c r="CW73" s="406"/>
      <c r="CX73" s="406"/>
      <c r="CY73" s="406"/>
      <c r="CZ73" s="406"/>
      <c r="DA73" s="406"/>
      <c r="DB73" s="406"/>
      <c r="DC73" s="406"/>
      <c r="DD73" s="406"/>
      <c r="DE73" s="406"/>
      <c r="DF73" s="406"/>
      <c r="DG73" s="406"/>
      <c r="DH73" s="406"/>
      <c r="DI73" s="406"/>
      <c r="DJ73" s="406"/>
      <c r="DK73" s="406"/>
      <c r="DL73" s="406"/>
      <c r="DM73" s="406"/>
      <c r="DN73" s="406"/>
      <c r="DO73" s="406"/>
      <c r="DP73" s="406"/>
      <c r="DQ73" s="406"/>
      <c r="DR73" s="406"/>
      <c r="DS73" s="406"/>
      <c r="DT73" s="406"/>
      <c r="DU73" s="406"/>
      <c r="DV73" s="406"/>
      <c r="DW73" s="410"/>
      <c r="DX73" s="410"/>
      <c r="DY73" s="410"/>
      <c r="DZ73" s="410"/>
      <c r="EA73" s="410"/>
      <c r="EB73" s="410"/>
      <c r="EC73" s="410"/>
      <c r="ED73" s="410"/>
      <c r="EE73" s="410"/>
      <c r="EF73" s="410"/>
      <c r="EG73" s="410"/>
      <c r="EH73" s="410"/>
      <c r="EI73" s="410"/>
      <c r="EJ73" s="410"/>
      <c r="EK73" s="410"/>
      <c r="EL73" s="410"/>
      <c r="EM73" s="410"/>
      <c r="EN73" s="410"/>
      <c r="EO73" s="410"/>
      <c r="EP73" s="410"/>
      <c r="EQ73" s="410"/>
      <c r="ER73" s="410"/>
      <c r="ES73" s="410"/>
      <c r="ET73" s="410"/>
      <c r="EU73" s="410"/>
      <c r="EV73" s="410"/>
      <c r="EW73" s="410"/>
      <c r="EX73" s="410"/>
      <c r="EY73" s="410"/>
      <c r="EZ73" s="410"/>
      <c r="FA73" s="410"/>
      <c r="FB73" s="410"/>
      <c r="FC73" s="410"/>
      <c r="FD73" s="410"/>
      <c r="FE73" s="410"/>
      <c r="FF73" s="410"/>
      <c r="FG73" s="410"/>
      <c r="FH73" s="410"/>
      <c r="FI73" s="410"/>
      <c r="FJ73" s="410"/>
      <c r="FK73" s="410"/>
      <c r="FL73" s="410"/>
      <c r="FM73" s="410"/>
      <c r="FN73" s="410"/>
      <c r="FO73" s="410"/>
      <c r="FP73" s="410"/>
      <c r="FQ73" s="410"/>
      <c r="FR73" s="410"/>
      <c r="FS73" s="410"/>
      <c r="FT73" s="410"/>
      <c r="FU73" s="410"/>
      <c r="FV73" s="410"/>
      <c r="FW73" s="410"/>
      <c r="FX73" s="410"/>
      <c r="FY73" s="410"/>
      <c r="FZ73" s="410"/>
      <c r="GA73" s="410"/>
      <c r="GB73" s="410"/>
      <c r="GC73" s="410"/>
      <c r="GD73" s="410"/>
      <c r="GE73" s="410"/>
      <c r="GF73" s="410"/>
      <c r="GG73" s="410"/>
      <c r="GH73" s="410"/>
      <c r="GI73" s="410"/>
      <c r="GJ73" s="410"/>
      <c r="GK73" s="410"/>
      <c r="GL73" s="410"/>
      <c r="GM73" s="410"/>
      <c r="GN73" s="410"/>
      <c r="GO73" s="410"/>
      <c r="GP73" s="410"/>
      <c r="GQ73" s="410"/>
      <c r="GR73" s="410"/>
      <c r="GS73" s="410"/>
      <c r="GT73" s="410"/>
      <c r="GU73" s="410"/>
      <c r="GV73" s="410"/>
      <c r="GW73" s="410"/>
      <c r="GX73" s="410"/>
      <c r="GY73" s="410"/>
      <c r="GZ73" s="410"/>
      <c r="HA73" s="410"/>
      <c r="HB73" s="410"/>
      <c r="HC73" s="410"/>
      <c r="HD73" s="410"/>
      <c r="HE73" s="410"/>
      <c r="HF73" s="410"/>
      <c r="HG73" s="410"/>
      <c r="HH73" s="410"/>
      <c r="HI73" s="410"/>
      <c r="HJ73" s="410"/>
      <c r="HK73" s="410"/>
      <c r="HL73" s="410"/>
      <c r="HM73" s="410"/>
      <c r="HN73" s="410"/>
      <c r="HO73" s="410"/>
      <c r="HP73" s="410"/>
      <c r="HQ73" s="410"/>
      <c r="HR73" s="410"/>
      <c r="HS73" s="410"/>
      <c r="HT73" s="410"/>
      <c r="HU73" s="410"/>
      <c r="HV73" s="410"/>
      <c r="HW73" s="410"/>
      <c r="HX73" s="410"/>
      <c r="HY73" s="410"/>
      <c r="HZ73" s="410"/>
      <c r="IA73" s="410"/>
      <c r="IB73" s="410"/>
      <c r="IC73" s="410"/>
      <c r="ID73" s="410"/>
      <c r="IE73" s="410"/>
      <c r="IF73" s="410"/>
      <c r="IG73" s="410"/>
      <c r="IH73" s="410"/>
      <c r="II73" s="410"/>
      <c r="IJ73" s="410"/>
      <c r="IK73" s="410"/>
      <c r="IL73" s="410"/>
      <c r="IM73" s="410"/>
      <c r="IN73" s="410"/>
      <c r="IO73" s="410"/>
      <c r="IP73" s="406"/>
      <c r="IQ73" s="410"/>
      <c r="IR73" s="410"/>
      <c r="IS73" s="410"/>
      <c r="IT73" s="406"/>
      <c r="IU73" s="410"/>
      <c r="IV73" s="406"/>
      <c r="IW73" s="410"/>
      <c r="IX73" s="410"/>
      <c r="IY73" s="410"/>
      <c r="IZ73" s="410"/>
      <c r="JA73" s="410"/>
      <c r="JB73" s="410"/>
      <c r="JC73" s="410"/>
      <c r="JD73" s="410"/>
      <c r="JE73" s="410"/>
      <c r="JF73" s="410"/>
      <c r="JG73" s="410"/>
      <c r="JH73" s="410"/>
      <c r="JI73" s="410"/>
      <c r="JJ73" s="410"/>
      <c r="JK73" s="410"/>
      <c r="JL73" s="410"/>
      <c r="JM73" s="410"/>
      <c r="JN73" s="410"/>
      <c r="JO73" s="410"/>
      <c r="JP73" s="410"/>
      <c r="JQ73" s="410"/>
      <c r="JR73" s="410"/>
      <c r="JS73" s="410"/>
      <c r="JT73" s="410"/>
      <c r="JU73" s="410"/>
      <c r="JV73" s="410"/>
      <c r="JW73" s="410"/>
      <c r="JX73" s="410"/>
      <c r="JY73" s="410"/>
      <c r="JZ73" s="410"/>
      <c r="KA73" s="410"/>
      <c r="KB73" s="410"/>
      <c r="KC73" s="410"/>
      <c r="KD73" s="410"/>
      <c r="KE73" s="410"/>
      <c r="KF73" s="410"/>
      <c r="KG73" s="410"/>
      <c r="KH73" s="410"/>
      <c r="KI73" s="410"/>
      <c r="KJ73" s="410"/>
      <c r="KK73" s="410"/>
      <c r="KL73" s="410"/>
      <c r="KM73" s="410"/>
      <c r="KN73" s="410"/>
      <c r="KO73" s="410"/>
      <c r="KP73" s="410"/>
      <c r="KQ73" s="410"/>
      <c r="KR73" s="410"/>
      <c r="KS73" s="410"/>
      <c r="KT73" s="410"/>
      <c r="KU73" s="410"/>
      <c r="KV73" s="410"/>
      <c r="KW73" s="410"/>
      <c r="KX73" s="410"/>
      <c r="KY73" s="410"/>
      <c r="KZ73" s="65"/>
      <c r="LA73" s="410"/>
      <c r="LB73" s="410"/>
      <c r="LC73" s="410"/>
      <c r="LD73" s="410"/>
      <c r="LE73" s="410"/>
      <c r="LF73" s="410"/>
      <c r="LG73" s="410"/>
      <c r="LH73" s="410"/>
      <c r="LI73" s="410"/>
      <c r="LJ73" s="410"/>
      <c r="LK73" s="404"/>
      <c r="LL73" s="404"/>
      <c r="LM73" s="404"/>
      <c r="LN73" s="404"/>
      <c r="LO73" s="404"/>
      <c r="LP73" s="404"/>
      <c r="LQ73" s="404"/>
      <c r="LR73" s="404"/>
      <c r="LS73" s="404"/>
      <c r="LT73" s="404"/>
      <c r="LU73" s="404"/>
      <c r="LV73" s="404"/>
      <c r="LW73" s="404"/>
      <c r="LX73" s="404"/>
      <c r="LY73" s="404"/>
      <c r="LZ73" s="404"/>
      <c r="MA73" s="404"/>
      <c r="MB73" s="404"/>
      <c r="MC73" s="404"/>
      <c r="MD73" s="404"/>
      <c r="ME73" s="404"/>
      <c r="MF73" s="404"/>
      <c r="MG73" s="404"/>
      <c r="MH73" s="404"/>
      <c r="MI73" s="405"/>
      <c r="MJ73" s="404"/>
      <c r="MK73" s="404"/>
      <c r="ML73" s="404"/>
      <c r="MM73" s="404"/>
      <c r="MN73" s="404"/>
      <c r="MO73" s="404"/>
      <c r="MP73" s="404"/>
      <c r="MQ73" s="404"/>
      <c r="MR73" s="404"/>
      <c r="MS73" s="404"/>
      <c r="MT73" s="404"/>
      <c r="MU73" s="404"/>
      <c r="MV73" s="404"/>
      <c r="MW73" s="404"/>
      <c r="MX73" s="404"/>
      <c r="MY73" s="404"/>
      <c r="MZ73" s="404"/>
      <c r="NA73" s="404"/>
      <c r="NB73" s="404"/>
      <c r="NC73" s="404"/>
      <c r="ND73" s="404"/>
      <c r="NE73" s="404"/>
      <c r="NF73" s="404"/>
      <c r="NG73" s="404"/>
      <c r="NH73" s="404"/>
      <c r="NI73" s="404"/>
      <c r="NJ73" s="404"/>
      <c r="NK73" s="404"/>
      <c r="NL73" s="404"/>
      <c r="NM73" s="404"/>
      <c r="NN73" s="404"/>
      <c r="NO73" s="404"/>
      <c r="NP73" s="404"/>
      <c r="NQ73" s="404"/>
      <c r="NR73" s="404"/>
      <c r="NS73" s="404"/>
      <c r="NT73" s="404"/>
      <c r="NU73" s="404"/>
      <c r="NV73" s="404"/>
      <c r="NW73" s="404"/>
      <c r="NX73" s="404"/>
      <c r="NY73" s="404"/>
      <c r="NZ73" s="404"/>
      <c r="OA73" s="404"/>
      <c r="OB73" s="404"/>
      <c r="OC73" s="404"/>
      <c r="OD73" s="404"/>
      <c r="OE73" s="404"/>
      <c r="OF73" s="404"/>
      <c r="OG73" s="404"/>
      <c r="OH73" s="404"/>
      <c r="OI73" s="404"/>
      <c r="OJ73" s="404"/>
      <c r="OK73" s="404"/>
      <c r="OL73" s="404"/>
      <c r="OM73" s="404"/>
      <c r="ON73" s="404"/>
      <c r="OO73" s="404"/>
      <c r="OP73" s="404"/>
      <c r="OQ73" s="404"/>
      <c r="OR73" s="404"/>
      <c r="OS73" s="404"/>
      <c r="OT73" s="404"/>
      <c r="OU73" s="404"/>
      <c r="OV73" s="404"/>
      <c r="OW73" s="404"/>
      <c r="OX73" s="404"/>
      <c r="OY73" s="404"/>
      <c r="OZ73" s="404"/>
      <c r="PA73" s="404"/>
      <c r="PB73" s="404"/>
      <c r="PC73" s="404"/>
      <c r="PD73" s="404"/>
      <c r="PE73" s="404"/>
      <c r="PF73" s="404"/>
      <c r="PG73" s="404"/>
      <c r="PH73" s="404"/>
      <c r="PI73" s="404"/>
      <c r="PJ73" s="404"/>
      <c r="PK73" s="404"/>
      <c r="PL73" s="404"/>
      <c r="PM73" s="404"/>
      <c r="PN73" s="404"/>
      <c r="PO73" s="404"/>
      <c r="PP73" s="404"/>
      <c r="PQ73" s="404"/>
      <c r="PR73" s="404"/>
      <c r="PS73" s="404"/>
      <c r="PT73" s="404"/>
      <c r="PU73" s="404"/>
      <c r="PV73" s="404"/>
      <c r="PW73" s="404"/>
      <c r="PX73" s="404"/>
      <c r="PY73" s="404"/>
      <c r="PZ73" s="404"/>
      <c r="QA73" s="404"/>
      <c r="QB73" s="404"/>
      <c r="QC73" s="404"/>
      <c r="QD73" s="404"/>
      <c r="QE73" s="404"/>
      <c r="QF73" s="404"/>
      <c r="QG73" s="404"/>
      <c r="QH73" s="404"/>
      <c r="QI73" s="404"/>
      <c r="QJ73" s="404"/>
      <c r="QK73" s="404"/>
      <c r="QL73" s="404"/>
      <c r="QM73" s="404"/>
      <c r="QN73" s="404"/>
      <c r="QO73" s="404"/>
      <c r="QP73" s="404"/>
      <c r="QQ73" s="404"/>
      <c r="QR73" s="404"/>
      <c r="QS73" s="404"/>
      <c r="QT73" s="404"/>
      <c r="QU73" s="404"/>
      <c r="QV73" s="404"/>
      <c r="QW73" s="404"/>
      <c r="QX73" s="404"/>
      <c r="QY73" s="404"/>
      <c r="QZ73" s="404"/>
      <c r="RA73" s="404"/>
      <c r="RB73" s="404"/>
      <c r="RC73" s="404"/>
      <c r="RD73" s="404"/>
      <c r="RE73" s="404"/>
      <c r="RF73" s="404"/>
      <c r="RG73" s="404"/>
      <c r="RH73" s="404"/>
      <c r="RI73" s="404"/>
      <c r="RJ73" s="404"/>
      <c r="RK73" s="404"/>
      <c r="RL73" s="404"/>
      <c r="RM73" s="404"/>
      <c r="RN73" s="404"/>
      <c r="RO73" s="404"/>
      <c r="RP73" s="404"/>
      <c r="RQ73" s="404"/>
      <c r="RR73" s="404"/>
      <c r="RS73" s="404"/>
      <c r="RT73" s="404"/>
      <c r="RU73" s="404"/>
      <c r="RV73" s="404"/>
      <c r="RW73" s="404"/>
      <c r="RX73" s="404"/>
      <c r="RY73" s="404"/>
      <c r="RZ73" s="404"/>
      <c r="SA73" s="404"/>
      <c r="SB73" s="404"/>
      <c r="SC73" s="404"/>
      <c r="SD73" s="404"/>
      <c r="SE73" s="404"/>
      <c r="SF73" s="404"/>
      <c r="SG73" s="404"/>
      <c r="SH73" s="404"/>
      <c r="SI73" s="404"/>
      <c r="SJ73" s="404"/>
      <c r="SK73" s="404"/>
      <c r="SL73" s="404"/>
      <c r="SM73" s="404"/>
      <c r="SN73" s="404"/>
      <c r="SO73" s="404"/>
      <c r="SP73" s="404"/>
      <c r="SQ73" s="404"/>
      <c r="SR73" s="404"/>
      <c r="SS73" s="404"/>
      <c r="ST73" s="404"/>
      <c r="SU73" s="404"/>
      <c r="SV73" s="404"/>
      <c r="SW73" s="404"/>
      <c r="SX73" s="404"/>
      <c r="SY73" s="404"/>
      <c r="SZ73" s="404"/>
      <c r="TA73" s="404"/>
      <c r="TB73" s="404"/>
      <c r="TC73" s="404"/>
      <c r="TD73" s="404"/>
      <c r="TE73" s="404"/>
      <c r="TF73" s="404"/>
      <c r="TG73" s="404"/>
      <c r="TH73" s="404"/>
      <c r="TI73" s="404"/>
      <c r="TJ73" s="404"/>
      <c r="TK73" s="404"/>
      <c r="TL73" s="404"/>
      <c r="TM73" s="404"/>
      <c r="TN73" s="404"/>
      <c r="TO73" s="404"/>
      <c r="TP73" s="404"/>
      <c r="TQ73" s="404"/>
      <c r="TR73" s="404"/>
      <c r="TS73" s="404"/>
      <c r="TT73" s="404"/>
      <c r="TU73" s="404"/>
      <c r="TV73" s="404"/>
      <c r="TW73" s="404"/>
      <c r="TX73" s="404"/>
      <c r="TY73" s="404"/>
      <c r="TZ73" s="404"/>
      <c r="UA73" s="404"/>
      <c r="UB73" s="404"/>
      <c r="UC73" s="404"/>
      <c r="UD73" s="404"/>
      <c r="UE73" s="404"/>
      <c r="UF73" s="404"/>
      <c r="UG73" s="404"/>
      <c r="UH73" s="404"/>
      <c r="UI73" s="404"/>
      <c r="UJ73" s="404"/>
      <c r="UK73" s="404"/>
      <c r="UL73" s="404"/>
      <c r="UM73" s="404"/>
      <c r="UN73" s="404"/>
      <c r="UO73" s="404"/>
      <c r="UP73" s="404"/>
      <c r="UQ73" s="404"/>
      <c r="UR73" s="404"/>
      <c r="US73" s="404"/>
      <c r="UT73" s="404"/>
      <c r="UU73" s="404"/>
      <c r="UV73" s="404"/>
      <c r="UW73" s="404"/>
      <c r="UX73" s="404"/>
      <c r="UY73" s="404"/>
      <c r="UZ73" s="404"/>
      <c r="VA73" s="404"/>
      <c r="VB73" s="404"/>
      <c r="VC73" s="404"/>
      <c r="VD73" s="404"/>
      <c r="VE73" s="404"/>
      <c r="VF73" s="404"/>
      <c r="VG73" s="404"/>
      <c r="VH73" s="404"/>
      <c r="VI73" s="404"/>
      <c r="VJ73" s="404"/>
      <c r="VK73" s="404"/>
      <c r="VL73" s="404"/>
      <c r="VM73" s="404"/>
      <c r="VN73" s="404"/>
      <c r="VO73" s="404"/>
      <c r="VP73" s="404"/>
      <c r="VQ73" s="404"/>
      <c r="VR73" s="404"/>
      <c r="VS73" s="404"/>
      <c r="VT73" s="404"/>
      <c r="VU73" s="404"/>
      <c r="VV73" s="404"/>
      <c r="VW73" s="404"/>
      <c r="VX73" s="404"/>
      <c r="VY73" s="404"/>
      <c r="VZ73" s="404"/>
      <c r="WA73" s="404"/>
      <c r="WB73" s="404"/>
      <c r="WC73" s="404"/>
      <c r="WD73" s="404"/>
      <c r="WE73" s="404"/>
      <c r="WF73" s="404"/>
      <c r="WG73" s="404"/>
      <c r="WH73" s="404"/>
      <c r="WI73" s="404"/>
      <c r="WJ73" s="404"/>
      <c r="WK73" s="404"/>
      <c r="WL73" s="404"/>
      <c r="WM73" s="404"/>
      <c r="WN73" s="404"/>
      <c r="WO73" s="404"/>
      <c r="WP73" s="404"/>
      <c r="WQ73" s="404"/>
      <c r="WR73" s="404"/>
      <c r="WS73" s="404"/>
      <c r="WT73" s="404"/>
      <c r="WU73" s="404"/>
      <c r="WV73" s="404"/>
      <c r="WW73" s="404"/>
      <c r="WX73" s="404"/>
      <c r="WY73" s="404"/>
      <c r="WZ73" s="404"/>
      <c r="XA73" s="404"/>
      <c r="XB73" s="404"/>
      <c r="XC73" s="404"/>
      <c r="XD73" s="404"/>
      <c r="XE73" s="404"/>
      <c r="XF73" s="404"/>
      <c r="XG73" s="404"/>
      <c r="XH73" s="404"/>
      <c r="XI73" s="404"/>
      <c r="XJ73" s="404"/>
      <c r="XK73" s="404"/>
      <c r="XL73" s="404"/>
      <c r="XM73" s="404"/>
      <c r="XN73" s="404"/>
      <c r="XO73" s="404"/>
      <c r="XP73" s="404"/>
      <c r="XQ73" s="404"/>
      <c r="XR73" s="404"/>
      <c r="XS73" s="404"/>
      <c r="XT73" s="404"/>
      <c r="XU73" s="404"/>
      <c r="XV73" s="404"/>
      <c r="XW73" s="404"/>
      <c r="XX73" s="404"/>
      <c r="XY73" s="404"/>
      <c r="XZ73" s="404"/>
      <c r="YA73" s="404"/>
      <c r="YB73" s="404"/>
      <c r="YC73" s="404"/>
      <c r="YD73" s="404"/>
      <c r="YE73" s="404"/>
      <c r="YF73" s="404"/>
      <c r="YG73" s="404"/>
      <c r="YH73" s="404"/>
      <c r="YI73" s="404"/>
      <c r="YJ73" s="404"/>
      <c r="YK73" s="404"/>
      <c r="YL73" s="404"/>
      <c r="YM73" s="404"/>
      <c r="YN73" s="404"/>
      <c r="YO73" s="404"/>
      <c r="YP73" s="404"/>
      <c r="YQ73" s="404"/>
      <c r="YR73" s="404"/>
      <c r="YS73" s="404"/>
      <c r="YT73" s="404"/>
      <c r="YU73" s="404"/>
      <c r="YV73" s="404"/>
      <c r="YW73" s="404"/>
      <c r="YX73" s="404"/>
      <c r="YY73" s="404"/>
      <c r="YZ73" s="404"/>
      <c r="ZA73" s="404"/>
      <c r="ZB73" s="404"/>
      <c r="ZC73" s="404"/>
      <c r="ZD73" s="404"/>
      <c r="ZE73" s="404"/>
      <c r="ZF73" s="404"/>
      <c r="ZG73" s="404"/>
      <c r="ZH73" s="404"/>
      <c r="ZI73" s="404"/>
      <c r="ZJ73" s="404"/>
      <c r="ZK73" s="404"/>
      <c r="ZL73" s="404"/>
      <c r="ZM73" s="404"/>
      <c r="ZN73" s="404"/>
      <c r="ZO73" s="404"/>
      <c r="ZP73" s="404"/>
      <c r="ZQ73" s="404"/>
      <c r="ZR73" s="404"/>
      <c r="ZS73" s="404"/>
      <c r="ZT73" s="404"/>
      <c r="ZU73" s="404"/>
      <c r="ZV73" s="404"/>
      <c r="ZW73" s="404"/>
      <c r="ZX73" s="404"/>
      <c r="ZY73" s="404"/>
      <c r="ZZ73" s="404"/>
      <c r="AAA73" s="404"/>
      <c r="AAB73" s="404"/>
      <c r="AAC73" s="404"/>
      <c r="AAD73" s="404"/>
      <c r="AAE73" s="404"/>
      <c r="AAF73" s="404"/>
      <c r="AAG73" s="404"/>
      <c r="AAH73" s="404"/>
      <c r="AAI73" s="404"/>
      <c r="AAJ73" s="404"/>
      <c r="AAK73" s="404"/>
      <c r="AAL73" s="404"/>
      <c r="AAM73" s="404"/>
      <c r="AAN73" s="404"/>
      <c r="AAO73" s="404"/>
      <c r="AAP73" s="404"/>
      <c r="AAQ73" s="404"/>
      <c r="AAR73" s="404"/>
      <c r="AAS73" s="404"/>
      <c r="AAT73" s="404"/>
      <c r="AAU73" s="404"/>
      <c r="AAV73" s="404"/>
      <c r="AAW73" s="404"/>
      <c r="AAX73" s="404"/>
      <c r="AAY73" s="404"/>
      <c r="AAZ73" s="404"/>
      <c r="ABA73" s="404"/>
      <c r="ABB73" s="404"/>
      <c r="ABC73" s="404"/>
      <c r="ABD73" s="404"/>
      <c r="ABE73" s="404"/>
      <c r="ABF73" s="404"/>
      <c r="ABG73" s="404"/>
      <c r="ABH73" s="404"/>
      <c r="ABI73" s="404"/>
      <c r="ABJ73" s="404"/>
      <c r="ABK73" s="404"/>
      <c r="ABL73" s="404"/>
      <c r="ABM73" s="404"/>
      <c r="ABN73" s="404"/>
      <c r="ABO73" s="404"/>
      <c r="ABP73" s="404"/>
      <c r="ABQ73" s="404"/>
      <c r="ABR73" s="404"/>
      <c r="ABS73" s="404"/>
      <c r="ABT73" s="404"/>
      <c r="ABU73" s="404"/>
      <c r="ABV73" s="404"/>
      <c r="ABW73" s="404"/>
      <c r="ABX73" s="404"/>
      <c r="ABY73" s="404"/>
      <c r="ABZ73" s="404"/>
      <c r="ACA73" s="404"/>
      <c r="ACB73" s="404"/>
      <c r="ACC73" s="404"/>
      <c r="ACD73" s="404"/>
      <c r="ACE73" s="404"/>
      <c r="ACF73" s="404"/>
      <c r="ACG73" s="404"/>
      <c r="ACH73" s="404"/>
      <c r="ACI73" s="404"/>
      <c r="ACJ73" s="404"/>
      <c r="ACK73" s="404"/>
      <c r="ACL73" s="404"/>
      <c r="ACM73" s="404"/>
      <c r="ACN73" s="404"/>
      <c r="ACO73" s="404"/>
      <c r="ACP73" s="404"/>
      <c r="ACQ73" s="404"/>
      <c r="ACR73" s="404"/>
      <c r="ACS73" s="404"/>
      <c r="ACT73" s="404"/>
      <c r="ACU73" s="404"/>
      <c r="ACV73" s="404"/>
      <c r="ACW73" s="404"/>
      <c r="ACX73" s="404"/>
      <c r="ACY73" s="404"/>
      <c r="ACZ73" s="404"/>
      <c r="ADA73" s="404"/>
      <c r="ADB73" s="404"/>
      <c r="ADC73" s="404"/>
      <c r="ADD73" s="404"/>
      <c r="ADE73" s="404"/>
      <c r="ADF73" s="404"/>
      <c r="ADG73" s="404"/>
      <c r="ADH73" s="404"/>
      <c r="ADI73" s="404"/>
      <c r="ADJ73" s="404"/>
      <c r="ADK73" s="404"/>
      <c r="ADL73" s="404"/>
      <c r="ADM73" s="404"/>
      <c r="ADN73" s="404"/>
      <c r="ADO73" s="404"/>
      <c r="ADP73" s="404"/>
      <c r="ADQ73" s="404"/>
      <c r="ADR73" s="404"/>
      <c r="ADS73" s="404"/>
      <c r="ADT73" s="404"/>
      <c r="ADU73" s="404"/>
      <c r="ADV73" s="404"/>
      <c r="ADW73" s="404"/>
      <c r="ADX73" s="404"/>
      <c r="ADY73" s="404"/>
      <c r="ADZ73" s="404"/>
      <c r="AEA73" s="404"/>
      <c r="AEB73" s="404"/>
      <c r="AEC73" s="404"/>
      <c r="AED73" s="404"/>
      <c r="AEE73" s="404"/>
      <c r="AEF73" s="404"/>
      <c r="AEG73" s="404"/>
      <c r="AEH73" s="404"/>
      <c r="AEI73" s="404"/>
      <c r="AEJ73" s="404"/>
      <c r="AEK73" s="404"/>
      <c r="AEL73" s="404"/>
      <c r="AEM73" s="404"/>
      <c r="AEN73" s="404"/>
      <c r="AEO73" s="404"/>
      <c r="AEP73" s="404"/>
      <c r="AEQ73" s="404"/>
      <c r="AER73" s="404"/>
      <c r="AES73" s="404"/>
      <c r="AET73" s="404"/>
      <c r="AEU73" s="404"/>
      <c r="AEV73" s="404"/>
      <c r="AEW73" s="404"/>
      <c r="AEX73" s="404"/>
      <c r="AEY73" s="404"/>
      <c r="AEZ73" s="404"/>
      <c r="AFA73" s="404"/>
      <c r="AFB73" s="404"/>
      <c r="AFC73" s="404"/>
      <c r="AFD73" s="404"/>
      <c r="AFE73" s="404"/>
      <c r="AFF73" s="404"/>
      <c r="AFG73" s="404"/>
      <c r="AFH73" s="404"/>
      <c r="AFI73" s="404"/>
      <c r="AFJ73" s="404"/>
      <c r="AFK73" s="404"/>
      <c r="AFL73" s="404"/>
      <c r="AFM73" s="404"/>
      <c r="AFN73" s="404"/>
      <c r="AFO73" s="404"/>
      <c r="AFP73" s="404"/>
      <c r="AFQ73" s="404"/>
      <c r="AFR73" s="404"/>
      <c r="AFS73" s="404"/>
      <c r="AFT73" s="404"/>
      <c r="AFU73" s="404"/>
      <c r="AFV73" s="404"/>
      <c r="AFW73" s="404"/>
      <c r="AFX73" s="404"/>
      <c r="AFY73" s="404"/>
      <c r="AFZ73" s="404"/>
      <c r="AGA73" s="404"/>
      <c r="AGB73" s="404"/>
      <c r="AGC73" s="404"/>
      <c r="AGD73" s="404"/>
      <c r="AGE73" s="404"/>
      <c r="AGF73" s="404"/>
      <c r="AGG73" s="404"/>
      <c r="AGH73" s="404"/>
      <c r="AGI73" s="404"/>
      <c r="AGJ73" s="404"/>
      <c r="AGK73" s="404"/>
      <c r="AGL73" s="404"/>
      <c r="AGM73" s="404"/>
      <c r="AGN73" s="404"/>
      <c r="AGO73" s="404"/>
      <c r="AGP73" s="404"/>
      <c r="AGQ73" s="404"/>
      <c r="AGR73" s="404"/>
      <c r="AGS73" s="404"/>
      <c r="AGT73" s="404"/>
      <c r="AGU73" s="404"/>
      <c r="AGV73" s="404"/>
      <c r="AGW73" s="404"/>
      <c r="AGX73" s="404"/>
      <c r="AGY73" s="404"/>
      <c r="AGZ73" s="404"/>
      <c r="AHA73" s="404"/>
      <c r="AHB73" s="404"/>
      <c r="AHC73" s="404"/>
      <c r="AHD73" s="404"/>
      <c r="AHE73" s="404"/>
      <c r="AHF73" s="404"/>
      <c r="AHG73" s="404"/>
      <c r="AHH73" s="404"/>
      <c r="AHI73" s="404"/>
      <c r="AHJ73" s="404"/>
      <c r="AHK73" s="404"/>
      <c r="AHL73" s="404"/>
      <c r="AHM73" s="404"/>
      <c r="AHN73" s="404"/>
      <c r="AHO73" s="404"/>
      <c r="AHP73" s="404"/>
      <c r="AHQ73" s="404"/>
      <c r="AHR73" s="404"/>
      <c r="AHS73" s="404"/>
      <c r="AHT73" s="404"/>
      <c r="AHU73" s="404"/>
      <c r="AHV73" s="404"/>
      <c r="AHW73" s="404"/>
      <c r="AHX73" s="404"/>
      <c r="AHY73" s="404"/>
      <c r="AHZ73" s="404"/>
      <c r="AIA73" s="404"/>
      <c r="AIB73" s="404"/>
      <c r="AIC73" s="404"/>
      <c r="AID73" s="404"/>
      <c r="AIE73" s="404"/>
      <c r="AIF73" s="404"/>
      <c r="AIG73" s="404"/>
      <c r="AIH73" s="404"/>
      <c r="AII73" s="404"/>
      <c r="AIJ73" s="404"/>
      <c r="AIK73" s="404"/>
      <c r="AIL73" s="404"/>
      <c r="AIM73" s="404"/>
      <c r="AIN73" s="404"/>
      <c r="AIO73" s="404"/>
      <c r="AIP73" s="404"/>
      <c r="AIQ73" s="404"/>
      <c r="AIR73" s="404"/>
      <c r="AIS73" s="404"/>
      <c r="AIT73" s="404"/>
      <c r="AIU73" s="404"/>
      <c r="AIV73" s="404"/>
      <c r="AIW73" s="404"/>
      <c r="AIX73" s="404"/>
      <c r="AIY73" s="404"/>
      <c r="AIZ73" s="404"/>
      <c r="AJA73" s="404"/>
      <c r="AJB73" s="404"/>
      <c r="AJC73" s="404"/>
      <c r="AJD73" s="404"/>
      <c r="AJE73" s="404"/>
      <c r="AJF73" s="404"/>
      <c r="AJG73" s="404"/>
      <c r="AJH73" s="404"/>
      <c r="AJI73" s="404"/>
      <c r="AJJ73" s="404"/>
      <c r="AJK73" s="404"/>
      <c r="AJL73" s="404"/>
      <c r="AJM73" s="404"/>
      <c r="AJN73" s="404"/>
      <c r="AJO73" s="404"/>
      <c r="AJP73" s="404"/>
      <c r="AJQ73" s="404"/>
      <c r="AJR73" s="404"/>
      <c r="AJS73" s="404"/>
      <c r="AJT73" s="404"/>
      <c r="AJU73" s="404"/>
      <c r="AJV73" s="404"/>
      <c r="AJW73" s="404"/>
      <c r="AJX73" s="404"/>
      <c r="AJY73" s="404"/>
      <c r="AJZ73" s="404"/>
      <c r="AKA73" s="404"/>
      <c r="AKB73" s="404"/>
      <c r="AKC73" s="404"/>
      <c r="AKD73" s="404"/>
      <c r="AKE73" s="404"/>
      <c r="AKF73" s="404"/>
      <c r="AKG73" s="404"/>
      <c r="AKH73" s="404"/>
      <c r="AKI73" s="404"/>
      <c r="AKJ73" s="404"/>
      <c r="AKK73" s="404"/>
      <c r="AKL73" s="404"/>
      <c r="AKM73" s="404"/>
      <c r="AKN73" s="404"/>
      <c r="AKO73" s="404"/>
      <c r="AKP73" s="404"/>
      <c r="AKQ73" s="404"/>
      <c r="AKR73" s="404"/>
      <c r="AKS73" s="404"/>
      <c r="AKT73" s="404"/>
      <c r="AKU73" s="404"/>
      <c r="AKV73" s="404"/>
      <c r="AKW73" s="404"/>
      <c r="AKX73" s="404"/>
      <c r="AKY73" s="404"/>
      <c r="AKZ73" s="404"/>
      <c r="ALA73" s="404"/>
      <c r="ALB73" s="404"/>
      <c r="ALC73" s="404"/>
      <c r="ALD73" s="404"/>
      <c r="ALE73" s="404"/>
      <c r="ALF73" s="404"/>
      <c r="ALG73" s="404"/>
      <c r="ALH73" s="404"/>
      <c r="ALI73" s="404"/>
      <c r="ALJ73" s="404"/>
      <c r="ALK73" s="404"/>
      <c r="ALL73" s="404"/>
      <c r="ALM73" s="404"/>
      <c r="ALN73" s="404"/>
      <c r="ALO73" s="404"/>
      <c r="ALP73" s="404"/>
      <c r="ALQ73" s="404"/>
      <c r="ALR73" s="404"/>
      <c r="ALS73" s="404"/>
      <c r="ALT73" s="404"/>
      <c r="ALU73" s="404"/>
      <c r="ALV73" s="404"/>
      <c r="ALW73" s="404"/>
      <c r="ALX73" s="404"/>
      <c r="ALY73" s="404"/>
      <c r="ALZ73" s="404"/>
      <c r="AMA73" s="404"/>
      <c r="AMB73" s="404"/>
      <c r="AMC73" s="404"/>
      <c r="AMD73" s="404"/>
      <c r="AME73" s="404"/>
      <c r="AMF73" s="404"/>
      <c r="AMG73" s="404"/>
      <c r="AMH73" s="404"/>
      <c r="AMI73" s="404"/>
      <c r="AMJ73" s="404"/>
      <c r="AMK73" s="404"/>
      <c r="AML73" s="404"/>
      <c r="AMM73" s="404"/>
      <c r="AMN73" s="404"/>
      <c r="AMO73" s="404"/>
      <c r="AMP73" s="404"/>
      <c r="AMQ73" s="404"/>
      <c r="AMR73" s="404"/>
      <c r="AMS73" s="404"/>
      <c r="AMT73" s="404"/>
      <c r="AMU73" s="404"/>
      <c r="AMV73" s="404"/>
      <c r="AMW73" s="404"/>
      <c r="AMX73" s="404"/>
      <c r="AMY73" s="404"/>
      <c r="AMZ73" s="404"/>
      <c r="ANA73" s="404"/>
      <c r="ANB73" s="404"/>
      <c r="ANC73" s="404"/>
      <c r="AND73" s="404"/>
      <c r="ANE73" s="404"/>
      <c r="ANF73" s="404"/>
      <c r="ANG73" s="404"/>
      <c r="ANH73" s="404"/>
      <c r="ANI73" s="404"/>
      <c r="ANJ73" s="404"/>
      <c r="ANK73" s="404"/>
      <c r="ANL73" s="404"/>
      <c r="ANM73" s="404"/>
      <c r="ANN73" s="404"/>
      <c r="ANO73" s="404"/>
      <c r="ANP73" s="404"/>
      <c r="ANQ73" s="404"/>
      <c r="ANR73" s="404"/>
      <c r="ANS73" s="404"/>
      <c r="ANT73" s="404"/>
      <c r="ANU73" s="404"/>
      <c r="ANV73" s="404"/>
      <c r="ANW73" s="404"/>
      <c r="ANX73" s="404"/>
      <c r="ANY73" s="404"/>
      <c r="ANZ73" s="404"/>
      <c r="AOA73" s="404"/>
      <c r="AOB73" s="404"/>
      <c r="AOC73" s="404"/>
      <c r="AOD73" s="404"/>
      <c r="AOE73" s="404"/>
      <c r="AOF73" s="404"/>
      <c r="AOG73" s="404"/>
      <c r="AOH73" s="404"/>
      <c r="AOI73" s="404"/>
      <c r="AOJ73" s="404"/>
      <c r="AOK73" s="404"/>
      <c r="AOL73" s="404"/>
      <c r="AOM73" s="404"/>
      <c r="AON73" s="404"/>
      <c r="AOO73" s="404"/>
      <c r="AOP73" s="404"/>
      <c r="AOQ73" s="404"/>
      <c r="AOR73" s="404"/>
      <c r="AOS73" s="404"/>
      <c r="AOT73" s="404"/>
      <c r="AOU73" s="404"/>
      <c r="AOV73" s="404"/>
      <c r="AOW73" s="404"/>
      <c r="AOX73" s="404"/>
      <c r="AOY73" s="404"/>
      <c r="AOZ73" s="404"/>
      <c r="APA73" s="404"/>
      <c r="APB73" s="404"/>
      <c r="APC73" s="404"/>
      <c r="APD73" s="404"/>
      <c r="APE73" s="404"/>
      <c r="APF73" s="404"/>
      <c r="APG73" s="404"/>
      <c r="APH73" s="404"/>
      <c r="API73" s="404"/>
      <c r="APJ73" s="404"/>
      <c r="APK73" s="404"/>
      <c r="APL73" s="404"/>
      <c r="APM73" s="404"/>
      <c r="APN73" s="404"/>
      <c r="APO73" s="404"/>
      <c r="APP73" s="404"/>
      <c r="APQ73" s="404"/>
      <c r="APR73" s="404"/>
      <c r="APS73" s="404"/>
      <c r="APT73" s="404"/>
      <c r="APU73" s="404"/>
      <c r="APV73" s="404"/>
      <c r="APW73" s="404"/>
      <c r="APX73" s="404"/>
      <c r="APY73" s="404"/>
      <c r="APZ73" s="404"/>
      <c r="AQA73" s="404"/>
      <c r="AQB73" s="404"/>
      <c r="AQC73" s="404"/>
      <c r="AQD73" s="404"/>
      <c r="AQE73" s="404"/>
      <c r="AQF73" s="404"/>
      <c r="AQG73" s="404"/>
      <c r="AQH73" s="404"/>
      <c r="AQI73" s="404"/>
      <c r="AQJ73" s="404"/>
      <c r="AQK73" s="404"/>
      <c r="AQL73" s="404"/>
      <c r="AQM73" s="404"/>
      <c r="AQN73" s="404"/>
      <c r="AQO73" s="404"/>
      <c r="AQP73" s="404"/>
      <c r="AQQ73" s="404"/>
      <c r="AQR73" s="404"/>
      <c r="AQS73" s="404"/>
      <c r="AQT73" s="404"/>
      <c r="AQU73" s="404"/>
      <c r="AQV73" s="404"/>
      <c r="AQW73" s="404"/>
      <c r="AQX73" s="404"/>
      <c r="AQY73" s="404"/>
      <c r="AQZ73" s="404"/>
      <c r="ARA73" s="404"/>
      <c r="ARB73" s="404"/>
      <c r="ARC73" s="404"/>
      <c r="ARD73" s="404"/>
      <c r="ARE73" s="404"/>
      <c r="ARF73" s="404"/>
      <c r="ARG73" s="404"/>
    </row>
    <row r="74" spans="1:2440" ht="12.75" customHeight="1" x14ac:dyDescent="0.25">
      <c r="A74" s="384" t="s">
        <v>435</v>
      </c>
      <c r="B74" s="384"/>
      <c r="C74" s="384"/>
      <c r="D74" s="384"/>
      <c r="E74" s="384"/>
      <c r="F74" s="384"/>
      <c r="G74" s="384"/>
      <c r="H74" s="384"/>
      <c r="I74" s="384"/>
      <c r="J74" s="384"/>
      <c r="K74" s="384"/>
      <c r="L74" s="384"/>
      <c r="M74" s="384"/>
      <c r="N74" s="384"/>
      <c r="O74" s="384"/>
      <c r="P74" s="384"/>
      <c r="Q74" s="384"/>
      <c r="R74" s="384"/>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429" t="s">
        <v>431</v>
      </c>
      <c r="BA74" s="385"/>
      <c r="BB74" s="385"/>
      <c r="BC74" s="385"/>
      <c r="BD74" s="385"/>
      <c r="BE74" s="429" t="s">
        <v>432</v>
      </c>
      <c r="BF74" s="385"/>
      <c r="BG74" s="385"/>
      <c r="BH74" s="385"/>
      <c r="BI74" s="385"/>
      <c r="BJ74" s="385"/>
      <c r="BK74" s="385"/>
      <c r="BL74" s="385"/>
      <c r="BM74" s="385"/>
      <c r="BN74" s="385"/>
      <c r="BO74" s="385"/>
      <c r="BP74" s="385"/>
      <c r="BQ74" s="385"/>
      <c r="BR74" s="385"/>
      <c r="BS74" s="385"/>
      <c r="BT74" s="385"/>
      <c r="BU74" s="385"/>
      <c r="BV74" s="385"/>
      <c r="BW74" s="385"/>
      <c r="BX74" s="385"/>
      <c r="BY74" s="385"/>
      <c r="BZ74" s="385"/>
      <c r="CA74" s="385"/>
      <c r="CB74" s="385"/>
      <c r="CC74" s="385"/>
      <c r="CD74" s="385"/>
      <c r="CE74" s="385"/>
      <c r="CF74" s="385"/>
      <c r="CG74" s="385"/>
      <c r="CH74" s="385"/>
      <c r="CI74" s="385"/>
      <c r="CJ74" s="385"/>
      <c r="CK74" s="385"/>
      <c r="CL74" s="385"/>
      <c r="CM74" s="385"/>
      <c r="CN74" s="385"/>
      <c r="CO74" s="385"/>
      <c r="CP74" s="385"/>
      <c r="CQ74" s="385"/>
      <c r="CR74" s="385"/>
      <c r="CS74" s="385"/>
      <c r="CT74" s="385"/>
      <c r="CU74" s="385"/>
      <c r="CV74" s="385"/>
      <c r="CW74" s="385"/>
      <c r="CX74" s="385"/>
      <c r="CY74" s="385"/>
      <c r="CZ74" s="385"/>
      <c r="DA74" s="385"/>
      <c r="DB74" s="385"/>
      <c r="DC74" s="385"/>
      <c r="DD74" s="385"/>
      <c r="DE74" s="385"/>
      <c r="DF74" s="385"/>
      <c r="DG74" s="385"/>
      <c r="DH74" s="385"/>
      <c r="DI74" s="385"/>
      <c r="DJ74" s="385"/>
      <c r="DK74" s="385"/>
      <c r="DL74" s="385"/>
      <c r="DM74" s="385"/>
      <c r="DN74" s="385"/>
      <c r="DO74" s="385"/>
      <c r="DP74" s="385"/>
      <c r="DQ74" s="385"/>
      <c r="DR74" s="385"/>
      <c r="DS74" s="385"/>
      <c r="DT74" s="385"/>
      <c r="DU74" s="385"/>
      <c r="DV74" s="385"/>
      <c r="DW74" s="385"/>
      <c r="DX74" s="385"/>
      <c r="DY74" s="385"/>
      <c r="DZ74" s="385"/>
      <c r="EA74" s="385"/>
      <c r="EB74" s="385"/>
      <c r="EC74" s="385"/>
      <c r="ED74" s="385"/>
      <c r="EE74" s="385"/>
      <c r="EF74" s="385"/>
      <c r="EG74" s="385"/>
      <c r="EH74" s="385"/>
      <c r="EI74" s="385"/>
      <c r="EJ74" s="385"/>
      <c r="EK74" s="385"/>
      <c r="EL74" s="385"/>
      <c r="EM74" s="385"/>
      <c r="EN74" s="385"/>
      <c r="EO74" s="385"/>
      <c r="EP74" s="385"/>
      <c r="EQ74" s="385"/>
      <c r="ER74" s="385"/>
      <c r="ES74" s="385"/>
      <c r="ET74" s="385"/>
      <c r="EU74" s="385"/>
      <c r="EV74" s="385"/>
      <c r="EW74" s="385"/>
      <c r="EX74" s="385"/>
      <c r="EY74" s="385"/>
      <c r="EZ74" s="385"/>
      <c r="FA74" s="385"/>
      <c r="FB74" s="385"/>
      <c r="FC74" s="385"/>
      <c r="FD74" s="385"/>
      <c r="FE74" s="385"/>
      <c r="FF74" s="385"/>
      <c r="FG74" s="385"/>
      <c r="FH74" s="385"/>
      <c r="FI74" s="385"/>
      <c r="FJ74" s="385"/>
      <c r="FK74" s="385"/>
      <c r="FL74" s="385"/>
      <c r="FM74" s="385"/>
      <c r="FN74" s="385"/>
      <c r="FO74" s="385"/>
      <c r="FP74" s="385"/>
      <c r="FQ74" s="385"/>
      <c r="FR74" s="385"/>
      <c r="FS74" s="385"/>
      <c r="FT74" s="385"/>
      <c r="FU74" s="385"/>
      <c r="FV74" s="385"/>
      <c r="FW74" s="385"/>
      <c r="FX74" s="385"/>
      <c r="FY74" s="385"/>
      <c r="FZ74" s="385"/>
      <c r="GA74" s="385"/>
      <c r="GB74" s="385"/>
      <c r="GC74" s="385"/>
      <c r="GD74" s="385"/>
      <c r="GE74" s="385"/>
      <c r="GF74" s="385"/>
      <c r="GG74" s="385"/>
      <c r="GH74" s="385"/>
      <c r="GI74" s="385"/>
      <c r="GJ74" s="385"/>
      <c r="GK74" s="385"/>
      <c r="GL74" s="385"/>
      <c r="GM74" s="385"/>
      <c r="GN74" s="385"/>
      <c r="GO74" s="385"/>
      <c r="GP74" s="385"/>
      <c r="GQ74" s="385"/>
      <c r="GR74" s="385"/>
      <c r="GS74" s="385"/>
      <c r="GT74" s="385"/>
      <c r="GU74" s="385"/>
      <c r="GV74" s="385"/>
      <c r="GW74" s="385"/>
      <c r="GX74" s="385"/>
      <c r="GY74" s="385"/>
      <c r="GZ74" s="385"/>
      <c r="HA74" s="385"/>
      <c r="HB74" s="385"/>
      <c r="HC74" s="385"/>
      <c r="HD74" s="385"/>
      <c r="HE74" s="385"/>
      <c r="HF74" s="385"/>
      <c r="HG74" s="385"/>
      <c r="HH74" s="385"/>
      <c r="HI74" s="385"/>
      <c r="HJ74" s="385"/>
      <c r="HK74" s="385"/>
      <c r="HL74" s="385"/>
      <c r="HM74" s="385"/>
      <c r="HN74" s="385"/>
      <c r="HO74" s="385"/>
      <c r="HP74" s="385"/>
      <c r="HQ74" s="385"/>
      <c r="HR74" s="385"/>
      <c r="HS74" s="385"/>
      <c r="HT74" s="385"/>
      <c r="HU74" s="385"/>
      <c r="HV74" s="385"/>
      <c r="HW74" s="385"/>
      <c r="HX74" s="385"/>
      <c r="HY74" s="385"/>
      <c r="HZ74" s="385"/>
      <c r="IA74" s="385"/>
      <c r="IB74" s="385"/>
      <c r="IC74" s="385"/>
      <c r="ID74" s="385"/>
      <c r="IE74" s="385"/>
      <c r="IF74" s="385"/>
      <c r="IG74" s="385"/>
      <c r="IH74" s="385"/>
      <c r="II74" s="385"/>
      <c r="IJ74" s="385"/>
      <c r="IK74" s="385"/>
      <c r="IL74" s="385"/>
      <c r="IM74" s="385"/>
      <c r="IN74" s="385"/>
      <c r="IO74" s="385"/>
      <c r="IP74" s="385"/>
      <c r="IQ74" s="385"/>
      <c r="IR74" s="385"/>
      <c r="IS74" s="385"/>
      <c r="IT74" s="385"/>
      <c r="IU74" s="385"/>
      <c r="IV74" s="385"/>
      <c r="IW74" s="385"/>
      <c r="IX74" s="385"/>
      <c r="IY74" s="385"/>
      <c r="IZ74" s="385"/>
      <c r="JA74" s="385"/>
      <c r="JB74" s="385"/>
      <c r="JC74" s="385"/>
      <c r="JD74" s="385"/>
      <c r="JE74" s="385"/>
      <c r="JF74" s="385"/>
      <c r="JG74" s="385"/>
      <c r="JH74" s="385"/>
      <c r="JI74" s="385"/>
      <c r="JJ74" s="385"/>
      <c r="JK74" s="385"/>
      <c r="JL74" s="385"/>
      <c r="JM74" s="385"/>
      <c r="JN74" s="385"/>
      <c r="JO74" s="385"/>
      <c r="JP74" s="385"/>
      <c r="JQ74" s="385"/>
      <c r="JR74" s="385"/>
      <c r="JS74" s="385"/>
      <c r="JT74" s="385"/>
      <c r="JU74" s="385"/>
      <c r="JV74" s="385"/>
      <c r="JW74" s="385"/>
      <c r="JX74" s="385"/>
      <c r="JY74" s="385"/>
      <c r="JZ74" s="385"/>
      <c r="KA74" s="385"/>
      <c r="KB74" s="385"/>
      <c r="KC74" s="385"/>
      <c r="KD74" s="385"/>
      <c r="KE74" s="385"/>
      <c r="KF74" s="385"/>
      <c r="KG74" s="385"/>
      <c r="KH74" s="385"/>
      <c r="KI74" s="385"/>
      <c r="KJ74" s="385"/>
      <c r="KK74" s="385"/>
      <c r="KL74" s="385"/>
      <c r="KM74" s="385"/>
      <c r="KN74" s="385"/>
      <c r="KO74" s="385"/>
      <c r="KP74" s="385"/>
      <c r="KQ74" s="385"/>
      <c r="KR74" s="385"/>
      <c r="KS74" s="385"/>
      <c r="KT74" s="385"/>
      <c r="KU74" s="385"/>
      <c r="KV74" s="385"/>
      <c r="KW74" s="385"/>
      <c r="KX74" s="385"/>
      <c r="KY74" s="385"/>
      <c r="KZ74" s="385"/>
      <c r="LA74" s="385"/>
      <c r="LB74" s="385"/>
      <c r="LC74" s="385"/>
      <c r="LD74" s="385"/>
      <c r="LE74" s="385"/>
      <c r="LF74" s="385"/>
      <c r="LG74" s="386"/>
      <c r="LH74" s="386"/>
      <c r="LI74" s="386"/>
      <c r="LJ74" s="386"/>
      <c r="LK74" s="386"/>
      <c r="LL74" s="386"/>
      <c r="LM74" s="386"/>
      <c r="LN74" s="386"/>
      <c r="LO74" s="386"/>
      <c r="LP74" s="386"/>
      <c r="LQ74" s="386"/>
      <c r="LR74" s="386"/>
      <c r="LS74" s="386"/>
      <c r="LT74" s="386"/>
      <c r="LU74" s="386"/>
      <c r="LV74" s="386"/>
      <c r="LW74" s="386"/>
      <c r="LX74" s="386"/>
      <c r="LY74" s="386"/>
      <c r="LZ74" s="386"/>
      <c r="MA74" s="386"/>
      <c r="MB74" s="386"/>
      <c r="MC74" s="386"/>
      <c r="MD74" s="386"/>
      <c r="ME74" s="386"/>
      <c r="MF74" s="386"/>
      <c r="MG74" s="386"/>
      <c r="MH74" s="386"/>
      <c r="MI74" s="405"/>
      <c r="MJ74" s="404"/>
      <c r="MK74" s="404"/>
      <c r="ML74" s="404"/>
      <c r="MM74" s="404"/>
      <c r="MN74" s="404"/>
      <c r="MO74" s="404"/>
      <c r="MP74" s="404"/>
      <c r="MQ74" s="404"/>
      <c r="MR74" s="404"/>
      <c r="MS74" s="404"/>
      <c r="MT74" s="404"/>
      <c r="MU74" s="404"/>
      <c r="MV74" s="404"/>
      <c r="MW74" s="404"/>
      <c r="MX74" s="404"/>
      <c r="MY74" s="404"/>
      <c r="MZ74" s="404"/>
      <c r="NA74" s="404"/>
      <c r="NB74" s="404"/>
      <c r="NC74" s="404"/>
      <c r="ND74" s="404"/>
      <c r="NE74" s="404"/>
      <c r="NF74" s="404"/>
      <c r="NG74" s="404"/>
      <c r="NH74" s="404"/>
      <c r="NI74" s="404"/>
      <c r="NJ74" s="404"/>
      <c r="NK74" s="404"/>
      <c r="NL74" s="404"/>
      <c r="NM74" s="404"/>
      <c r="NN74" s="404"/>
      <c r="NO74" s="404"/>
      <c r="NP74" s="404"/>
      <c r="NQ74" s="404"/>
      <c r="NR74" s="404"/>
      <c r="NS74" s="404"/>
      <c r="NT74" s="404"/>
      <c r="NU74" s="404"/>
      <c r="NV74" s="404"/>
      <c r="NW74" s="404"/>
      <c r="NX74" s="404"/>
      <c r="NY74" s="404"/>
      <c r="NZ74" s="404"/>
      <c r="OA74" s="404"/>
      <c r="OB74" s="404"/>
      <c r="OC74" s="404"/>
      <c r="OD74" s="404"/>
      <c r="OE74" s="404"/>
      <c r="OF74" s="404"/>
      <c r="OG74" s="404"/>
      <c r="OH74" s="404"/>
      <c r="OI74" s="404"/>
      <c r="OJ74" s="404"/>
      <c r="OK74" s="404"/>
      <c r="OL74" s="404"/>
      <c r="OM74" s="404"/>
      <c r="ON74" s="404"/>
      <c r="OO74" s="404"/>
      <c r="OP74" s="404"/>
      <c r="OQ74" s="404"/>
      <c r="OR74" s="404"/>
      <c r="OS74" s="404"/>
      <c r="OT74" s="404"/>
      <c r="OU74" s="404"/>
      <c r="OV74" s="404"/>
      <c r="OW74" s="404"/>
      <c r="OX74" s="404"/>
      <c r="OY74" s="404"/>
      <c r="OZ74" s="404"/>
      <c r="PA74" s="404"/>
      <c r="PB74" s="404"/>
      <c r="PC74" s="404"/>
      <c r="PD74" s="404"/>
      <c r="PE74" s="404"/>
      <c r="PF74" s="404"/>
      <c r="PG74" s="404"/>
      <c r="PH74" s="404"/>
      <c r="PI74" s="404"/>
      <c r="PJ74" s="404"/>
      <c r="PK74" s="404"/>
      <c r="PL74" s="404"/>
      <c r="PM74" s="404"/>
      <c r="PN74" s="404"/>
      <c r="PO74" s="404"/>
      <c r="PP74" s="404"/>
      <c r="PQ74" s="404"/>
      <c r="PR74" s="404"/>
      <c r="PS74" s="404"/>
      <c r="PT74" s="404"/>
      <c r="PU74" s="404"/>
      <c r="PV74" s="404"/>
      <c r="PW74" s="404"/>
      <c r="PX74" s="404"/>
      <c r="PY74" s="404"/>
      <c r="PZ74" s="404"/>
      <c r="QA74" s="404"/>
      <c r="QB74" s="404"/>
      <c r="QC74" s="404"/>
      <c r="QD74" s="404"/>
      <c r="QE74" s="404"/>
      <c r="QF74" s="404"/>
      <c r="QG74" s="404"/>
      <c r="QH74" s="404"/>
      <c r="QI74" s="404"/>
      <c r="QJ74" s="404"/>
      <c r="QK74" s="404"/>
      <c r="QL74" s="404"/>
      <c r="QM74" s="404"/>
      <c r="QN74" s="404"/>
      <c r="QO74" s="404"/>
      <c r="QP74" s="404"/>
      <c r="QQ74" s="404"/>
      <c r="QR74" s="404"/>
      <c r="QS74" s="404"/>
      <c r="QT74" s="404"/>
      <c r="QU74" s="404"/>
      <c r="QV74" s="404"/>
      <c r="QW74" s="404"/>
      <c r="QX74" s="404"/>
      <c r="QY74" s="404"/>
      <c r="QZ74" s="404"/>
      <c r="RA74" s="404"/>
      <c r="RB74" s="404"/>
      <c r="RC74" s="404"/>
      <c r="RD74" s="404"/>
      <c r="RE74" s="404"/>
      <c r="RF74" s="404"/>
      <c r="RG74" s="404"/>
      <c r="RH74" s="404"/>
      <c r="RI74" s="404"/>
      <c r="RJ74" s="404"/>
      <c r="RK74" s="404"/>
      <c r="RL74" s="404"/>
      <c r="RM74" s="404"/>
      <c r="RN74" s="404"/>
      <c r="RO74" s="404"/>
      <c r="RP74" s="404"/>
      <c r="RQ74" s="404"/>
      <c r="RR74" s="404"/>
      <c r="RS74" s="404"/>
      <c r="RT74" s="404"/>
      <c r="RU74" s="404"/>
      <c r="RV74" s="404"/>
      <c r="RW74" s="404"/>
      <c r="RX74" s="404"/>
      <c r="RY74" s="404"/>
      <c r="RZ74" s="404"/>
      <c r="SA74" s="404"/>
      <c r="SB74" s="404"/>
      <c r="SC74" s="404"/>
      <c r="SD74" s="404"/>
      <c r="SE74" s="404"/>
      <c r="SF74" s="404"/>
      <c r="SG74" s="404"/>
      <c r="SH74" s="404"/>
      <c r="SI74" s="404"/>
      <c r="SJ74" s="404"/>
      <c r="SK74" s="404"/>
      <c r="SL74" s="404"/>
      <c r="SM74" s="404"/>
      <c r="SN74" s="404"/>
      <c r="SO74" s="404"/>
      <c r="SP74" s="404"/>
      <c r="SQ74" s="404"/>
      <c r="SR74" s="404"/>
      <c r="SS74" s="404"/>
      <c r="ST74" s="404"/>
      <c r="SU74" s="404"/>
      <c r="SV74" s="404"/>
      <c r="SW74" s="404"/>
      <c r="SX74" s="404"/>
      <c r="SY74" s="404"/>
      <c r="SZ74" s="404"/>
      <c r="TA74" s="404"/>
      <c r="TB74" s="404"/>
      <c r="TC74" s="404"/>
      <c r="TD74" s="404"/>
      <c r="TE74" s="404"/>
      <c r="TF74" s="404"/>
      <c r="TG74" s="404"/>
      <c r="TH74" s="404"/>
      <c r="TI74" s="404"/>
      <c r="TJ74" s="404"/>
      <c r="TK74" s="404"/>
      <c r="TL74" s="404"/>
      <c r="TM74" s="404"/>
      <c r="TN74" s="404"/>
      <c r="TO74" s="404"/>
      <c r="TP74" s="404"/>
      <c r="TQ74" s="404"/>
      <c r="TR74" s="404"/>
      <c r="TS74" s="404"/>
      <c r="TT74" s="404"/>
      <c r="TU74" s="404"/>
      <c r="TV74" s="404"/>
      <c r="TW74" s="404"/>
      <c r="TX74" s="404"/>
      <c r="TY74" s="404"/>
      <c r="TZ74" s="404"/>
      <c r="UA74" s="404"/>
      <c r="UB74" s="404"/>
      <c r="UC74" s="404"/>
      <c r="UD74" s="404"/>
      <c r="UE74" s="404"/>
      <c r="UF74" s="404"/>
      <c r="UG74" s="404"/>
      <c r="UH74" s="404"/>
      <c r="UI74" s="404"/>
      <c r="UJ74" s="404"/>
      <c r="UK74" s="404"/>
      <c r="UL74" s="404"/>
      <c r="UM74" s="404"/>
      <c r="UN74" s="404"/>
      <c r="UO74" s="404"/>
      <c r="UP74" s="404"/>
      <c r="UQ74" s="404"/>
      <c r="UR74" s="404"/>
      <c r="US74" s="404"/>
      <c r="UT74" s="404"/>
      <c r="UU74" s="404"/>
      <c r="UV74" s="404"/>
      <c r="UW74" s="404"/>
      <c r="UX74" s="404"/>
      <c r="UY74" s="404"/>
      <c r="UZ74" s="404"/>
      <c r="VA74" s="404"/>
      <c r="VB74" s="404"/>
      <c r="VC74" s="404"/>
      <c r="VD74" s="404"/>
      <c r="VE74" s="404"/>
      <c r="VF74" s="404"/>
      <c r="VG74" s="404"/>
      <c r="VH74" s="404"/>
      <c r="VI74" s="404"/>
      <c r="VJ74" s="404"/>
      <c r="VK74" s="404"/>
      <c r="VL74" s="404"/>
      <c r="VM74" s="404"/>
      <c r="VN74" s="404"/>
      <c r="VO74" s="404"/>
      <c r="VP74" s="404"/>
      <c r="VQ74" s="404"/>
      <c r="VR74" s="404"/>
      <c r="VS74" s="404"/>
      <c r="VT74" s="404"/>
      <c r="VU74" s="404"/>
      <c r="VV74" s="404"/>
      <c r="VW74" s="404"/>
      <c r="VX74" s="404"/>
      <c r="VY74" s="404"/>
      <c r="VZ74" s="404"/>
      <c r="WA74" s="404"/>
      <c r="WB74" s="404"/>
      <c r="WC74" s="404"/>
      <c r="WD74" s="404"/>
      <c r="WE74" s="404"/>
      <c r="WF74" s="404"/>
      <c r="WG74" s="404"/>
      <c r="WH74" s="404"/>
      <c r="WI74" s="404"/>
      <c r="WJ74" s="404"/>
      <c r="WK74" s="404"/>
      <c r="WL74" s="404"/>
      <c r="WM74" s="404"/>
      <c r="WN74" s="404"/>
      <c r="WO74" s="404"/>
      <c r="WP74" s="404"/>
      <c r="WQ74" s="404"/>
      <c r="WR74" s="404"/>
      <c r="WS74" s="404"/>
      <c r="WT74" s="404"/>
      <c r="WU74" s="404"/>
      <c r="WV74" s="404"/>
      <c r="WW74" s="404"/>
      <c r="WX74" s="404"/>
      <c r="WY74" s="404"/>
      <c r="WZ74" s="404"/>
      <c r="XA74" s="404"/>
      <c r="XB74" s="404"/>
      <c r="XC74" s="404"/>
      <c r="XD74" s="404"/>
      <c r="XE74" s="404"/>
      <c r="XF74" s="404"/>
      <c r="XG74" s="404"/>
      <c r="XH74" s="404"/>
      <c r="XI74" s="404"/>
      <c r="XJ74" s="404"/>
      <c r="XK74" s="404"/>
      <c r="XL74" s="404"/>
      <c r="XM74" s="404"/>
      <c r="XN74" s="404"/>
      <c r="XO74" s="404"/>
      <c r="XP74" s="404"/>
      <c r="XQ74" s="404"/>
      <c r="XR74" s="404"/>
      <c r="XS74" s="404"/>
      <c r="XT74" s="404"/>
      <c r="XU74" s="404"/>
      <c r="XV74" s="404"/>
      <c r="XW74" s="404"/>
      <c r="XX74" s="404"/>
      <c r="XY74" s="404"/>
      <c r="XZ74" s="404"/>
      <c r="YA74" s="404"/>
      <c r="YB74" s="404"/>
      <c r="YC74" s="404"/>
      <c r="YD74" s="404"/>
      <c r="YE74" s="404"/>
      <c r="YF74" s="404"/>
      <c r="YG74" s="404"/>
      <c r="YH74" s="404"/>
      <c r="YI74" s="404"/>
      <c r="YJ74" s="404"/>
      <c r="YK74" s="404"/>
      <c r="YL74" s="404"/>
      <c r="YM74" s="404"/>
      <c r="YN74" s="404"/>
      <c r="YO74" s="404"/>
      <c r="YP74" s="404"/>
      <c r="YQ74" s="404"/>
      <c r="YR74" s="404"/>
      <c r="YS74" s="404"/>
      <c r="YT74" s="404"/>
      <c r="YU74" s="404"/>
      <c r="YV74" s="404"/>
      <c r="YW74" s="404"/>
      <c r="YX74" s="404"/>
      <c r="YY74" s="404"/>
      <c r="YZ74" s="404"/>
      <c r="ZA74" s="404"/>
      <c r="ZB74" s="404"/>
      <c r="ZC74" s="404"/>
      <c r="ZD74" s="404"/>
      <c r="ZE74" s="404"/>
      <c r="ZF74" s="404"/>
      <c r="ZG74" s="404"/>
      <c r="ZH74" s="404"/>
      <c r="ZI74" s="404"/>
      <c r="ZJ74" s="404"/>
      <c r="ZK74" s="404"/>
      <c r="ZL74" s="404"/>
      <c r="ZM74" s="404"/>
      <c r="ZN74" s="404"/>
      <c r="ZO74" s="404"/>
      <c r="ZP74" s="404"/>
      <c r="ZQ74" s="404"/>
      <c r="ZR74" s="404"/>
      <c r="ZS74" s="404"/>
      <c r="ZT74" s="404"/>
      <c r="ZU74" s="404"/>
      <c r="ZV74" s="404"/>
      <c r="ZW74" s="404"/>
      <c r="ZX74" s="404"/>
      <c r="ZY74" s="404"/>
      <c r="ZZ74" s="404"/>
      <c r="AAA74" s="404"/>
      <c r="AAB74" s="404"/>
      <c r="AAC74" s="404"/>
      <c r="AAD74" s="404"/>
      <c r="AAE74" s="404"/>
      <c r="AAF74" s="404"/>
      <c r="AAG74" s="404"/>
      <c r="AAH74" s="404"/>
      <c r="AAI74" s="404"/>
      <c r="AAJ74" s="404"/>
      <c r="AAK74" s="404"/>
      <c r="AAL74" s="404"/>
      <c r="AAM74" s="404"/>
      <c r="AAN74" s="404"/>
      <c r="AAO74" s="404"/>
      <c r="AAP74" s="404"/>
      <c r="AAQ74" s="404"/>
      <c r="AAR74" s="404"/>
      <c r="AAS74" s="404"/>
      <c r="AAT74" s="404"/>
      <c r="AAU74" s="404"/>
      <c r="AAV74" s="404"/>
      <c r="AAW74" s="404"/>
      <c r="AAX74" s="404"/>
      <c r="AAY74" s="404"/>
      <c r="AAZ74" s="404"/>
      <c r="ABA74" s="404"/>
      <c r="ABB74" s="404"/>
      <c r="ABC74" s="404"/>
      <c r="ABD74" s="404"/>
      <c r="ABE74" s="404"/>
      <c r="ABF74" s="404"/>
      <c r="ABG74" s="404"/>
      <c r="ABH74" s="404"/>
      <c r="ABI74" s="404"/>
      <c r="ABJ74" s="404"/>
      <c r="ABK74" s="404"/>
      <c r="ABL74" s="404"/>
      <c r="ABM74" s="404"/>
      <c r="ABN74" s="404"/>
      <c r="ABO74" s="404"/>
      <c r="ABP74" s="404"/>
      <c r="ABQ74" s="404"/>
      <c r="ABR74" s="404"/>
      <c r="ABS74" s="404"/>
      <c r="ABT74" s="404"/>
      <c r="ABU74" s="404"/>
      <c r="ABV74" s="404"/>
      <c r="ABW74" s="404"/>
      <c r="ABX74" s="404"/>
      <c r="ABY74" s="404"/>
      <c r="ABZ74" s="404"/>
      <c r="ACA74" s="404"/>
      <c r="ACB74" s="404"/>
      <c r="ACC74" s="404"/>
      <c r="ACD74" s="404"/>
      <c r="ACE74" s="404"/>
      <c r="ACF74" s="404"/>
      <c r="ACG74" s="404"/>
      <c r="ACH74" s="404"/>
      <c r="ACI74" s="404"/>
      <c r="ACJ74" s="404"/>
      <c r="ACK74" s="404"/>
      <c r="ACL74" s="404"/>
      <c r="ACM74" s="404"/>
      <c r="ACN74" s="404"/>
      <c r="ACO74" s="404"/>
      <c r="ACP74" s="404"/>
      <c r="ACQ74" s="404"/>
      <c r="ACR74" s="404"/>
      <c r="ACS74" s="404"/>
      <c r="ACT74" s="404"/>
      <c r="ACU74" s="404"/>
      <c r="ACV74" s="404"/>
      <c r="ACW74" s="404"/>
      <c r="ACX74" s="404"/>
      <c r="ACY74" s="404"/>
      <c r="ACZ74" s="404"/>
      <c r="ADA74" s="404"/>
      <c r="ADB74" s="404"/>
      <c r="ADC74" s="404"/>
      <c r="ADD74" s="404"/>
      <c r="ADE74" s="404"/>
      <c r="ADF74" s="404"/>
      <c r="ADG74" s="404"/>
      <c r="ADH74" s="404"/>
      <c r="ADI74" s="404"/>
      <c r="ADJ74" s="404"/>
      <c r="ADK74" s="404"/>
      <c r="ADL74" s="404"/>
      <c r="ADM74" s="404"/>
      <c r="ADN74" s="404"/>
      <c r="ADO74" s="404"/>
      <c r="ADP74" s="404"/>
      <c r="ADQ74" s="404"/>
      <c r="ADR74" s="404"/>
      <c r="ADS74" s="404"/>
      <c r="ADT74" s="404"/>
      <c r="ADU74" s="404"/>
      <c r="ADV74" s="404"/>
      <c r="ADW74" s="404"/>
      <c r="ADX74" s="404"/>
      <c r="ADY74" s="404"/>
      <c r="ADZ74" s="404"/>
      <c r="AEA74" s="404"/>
      <c r="AEB74" s="404"/>
      <c r="AEC74" s="404"/>
      <c r="AED74" s="404"/>
      <c r="AEE74" s="404"/>
      <c r="AEF74" s="404"/>
      <c r="AEG74" s="404"/>
      <c r="AEH74" s="404"/>
      <c r="AEI74" s="404"/>
      <c r="AEJ74" s="404"/>
      <c r="AEK74" s="404"/>
      <c r="AEL74" s="404"/>
      <c r="AEM74" s="404"/>
      <c r="AEN74" s="404"/>
      <c r="AEO74" s="404"/>
      <c r="AEP74" s="404"/>
      <c r="AEQ74" s="404"/>
      <c r="AER74" s="404"/>
      <c r="AES74" s="404"/>
      <c r="AET74" s="404"/>
      <c r="AEU74" s="404"/>
      <c r="AEV74" s="404"/>
      <c r="AEW74" s="404"/>
      <c r="AEX74" s="404"/>
      <c r="AEY74" s="404"/>
      <c r="AEZ74" s="404"/>
      <c r="AFA74" s="404"/>
      <c r="AFB74" s="404"/>
      <c r="AFC74" s="404"/>
      <c r="AFD74" s="404"/>
      <c r="AFE74" s="404"/>
      <c r="AFF74" s="404"/>
      <c r="AFG74" s="404"/>
      <c r="AFH74" s="404"/>
      <c r="AFI74" s="404"/>
      <c r="AFJ74" s="404"/>
      <c r="AFK74" s="404"/>
      <c r="AFL74" s="404"/>
      <c r="AFM74" s="404"/>
      <c r="AFN74" s="404"/>
      <c r="AFO74" s="404"/>
      <c r="AFP74" s="404"/>
      <c r="AFQ74" s="404"/>
      <c r="AFR74" s="404"/>
      <c r="AFS74" s="404"/>
      <c r="AFT74" s="404"/>
      <c r="AFU74" s="404"/>
      <c r="AFV74" s="404"/>
      <c r="AFW74" s="404"/>
      <c r="AFX74" s="404"/>
      <c r="AFY74" s="404"/>
      <c r="AFZ74" s="404"/>
      <c r="AGA74" s="404"/>
      <c r="AGB74" s="404"/>
      <c r="AGC74" s="404"/>
      <c r="AGD74" s="404"/>
      <c r="AGE74" s="404"/>
      <c r="AGF74" s="404"/>
      <c r="AGG74" s="404"/>
      <c r="AGH74" s="404"/>
      <c r="AGI74" s="404"/>
      <c r="AGJ74" s="404"/>
      <c r="AGK74" s="404"/>
      <c r="AGL74" s="404"/>
      <c r="AGM74" s="404"/>
      <c r="AGN74" s="404"/>
      <c r="AGO74" s="404"/>
      <c r="AGP74" s="404"/>
      <c r="AGQ74" s="404"/>
      <c r="AGR74" s="404"/>
      <c r="AGS74" s="404"/>
      <c r="AGT74" s="404"/>
      <c r="AGU74" s="404"/>
      <c r="AGV74" s="404"/>
      <c r="AGW74" s="404"/>
      <c r="AGX74" s="404"/>
      <c r="AGY74" s="404"/>
      <c r="AGZ74" s="404"/>
      <c r="AHA74" s="404"/>
      <c r="AHB74" s="404"/>
      <c r="AHC74" s="404"/>
      <c r="AHD74" s="404"/>
      <c r="AHE74" s="404"/>
      <c r="AHF74" s="404"/>
      <c r="AHG74" s="404"/>
      <c r="AHH74" s="404"/>
      <c r="AHI74" s="404"/>
      <c r="AHJ74" s="404"/>
      <c r="AHK74" s="404"/>
      <c r="AHL74" s="404"/>
      <c r="AHM74" s="404"/>
      <c r="AHN74" s="404"/>
      <c r="AHO74" s="404"/>
      <c r="AHP74" s="404"/>
      <c r="AHQ74" s="404"/>
      <c r="AHR74" s="404"/>
      <c r="AHS74" s="404"/>
      <c r="AHT74" s="404"/>
      <c r="AHU74" s="404"/>
      <c r="AHV74" s="404"/>
      <c r="AHW74" s="404"/>
      <c r="AHX74" s="404"/>
      <c r="AHY74" s="404"/>
      <c r="AHZ74" s="404"/>
      <c r="AIA74" s="404"/>
      <c r="AIB74" s="404"/>
      <c r="AIC74" s="404"/>
      <c r="AID74" s="404"/>
      <c r="AIE74" s="404"/>
      <c r="AIF74" s="404"/>
      <c r="AIG74" s="404"/>
      <c r="AIH74" s="404"/>
      <c r="AII74" s="404"/>
      <c r="AIJ74" s="404"/>
      <c r="AIK74" s="404"/>
      <c r="AIL74" s="404"/>
      <c r="AIM74" s="404"/>
      <c r="AIN74" s="404"/>
      <c r="AIO74" s="404"/>
      <c r="AIP74" s="404"/>
      <c r="AIQ74" s="404"/>
      <c r="AIR74" s="404"/>
      <c r="AIS74" s="404"/>
      <c r="AIT74" s="404"/>
      <c r="AIU74" s="404"/>
      <c r="AIV74" s="404"/>
      <c r="AIW74" s="404"/>
      <c r="AIX74" s="404"/>
      <c r="AIY74" s="404"/>
      <c r="AIZ74" s="404"/>
      <c r="AJA74" s="404"/>
      <c r="AJB74" s="404"/>
      <c r="AJC74" s="404"/>
      <c r="AJD74" s="404"/>
      <c r="AJE74" s="404"/>
      <c r="AJF74" s="404"/>
      <c r="AJG74" s="404"/>
      <c r="AJH74" s="404"/>
      <c r="AJI74" s="404"/>
      <c r="AJJ74" s="404"/>
      <c r="AJK74" s="404"/>
      <c r="AJL74" s="404"/>
      <c r="AJM74" s="404"/>
      <c r="AJN74" s="404"/>
      <c r="AJO74" s="404"/>
      <c r="AJP74" s="404"/>
      <c r="AJQ74" s="404"/>
      <c r="AJR74" s="404"/>
      <c r="AJS74" s="404"/>
      <c r="AJT74" s="404"/>
      <c r="AJU74" s="404"/>
      <c r="AJV74" s="404"/>
      <c r="AJW74" s="404"/>
      <c r="AJX74" s="404"/>
      <c r="AJY74" s="404"/>
      <c r="AJZ74" s="404"/>
      <c r="AKA74" s="404"/>
      <c r="AKB74" s="404"/>
      <c r="AKC74" s="404"/>
      <c r="AKD74" s="404"/>
      <c r="AKE74" s="404"/>
      <c r="AKF74" s="404"/>
      <c r="AKG74" s="404"/>
      <c r="AKH74" s="404"/>
      <c r="AKI74" s="404"/>
      <c r="AKJ74" s="404"/>
      <c r="AKK74" s="404"/>
      <c r="AKL74" s="404"/>
      <c r="AKM74" s="404"/>
      <c r="AKN74" s="404"/>
      <c r="AKO74" s="404"/>
      <c r="AKP74" s="404"/>
      <c r="AKQ74" s="404"/>
      <c r="AKR74" s="404"/>
      <c r="AKS74" s="404"/>
      <c r="AKT74" s="404"/>
      <c r="AKU74" s="404"/>
      <c r="AKV74" s="404"/>
      <c r="AKW74" s="404"/>
      <c r="AKX74" s="404"/>
      <c r="AKY74" s="404"/>
      <c r="AKZ74" s="404"/>
      <c r="ALA74" s="404"/>
      <c r="ALB74" s="404"/>
      <c r="ALC74" s="404"/>
      <c r="ALD74" s="404"/>
      <c r="ALE74" s="404"/>
      <c r="ALF74" s="404"/>
      <c r="ALG74" s="404"/>
      <c r="ALH74" s="404"/>
      <c r="ALI74" s="404"/>
      <c r="ALJ74" s="404"/>
      <c r="ALK74" s="404"/>
      <c r="ALL74" s="404"/>
      <c r="ALM74" s="404"/>
      <c r="ALN74" s="404"/>
      <c r="ALO74" s="404"/>
      <c r="ALP74" s="404"/>
      <c r="ALQ74" s="404"/>
      <c r="ALR74" s="404"/>
      <c r="ALS74" s="404"/>
      <c r="ALT74" s="404"/>
      <c r="ALU74" s="404"/>
      <c r="ALV74" s="404"/>
      <c r="ALW74" s="404"/>
      <c r="ALX74" s="404"/>
      <c r="ALY74" s="404"/>
      <c r="ALZ74" s="404"/>
      <c r="AMA74" s="404"/>
      <c r="AMB74" s="404"/>
      <c r="AMC74" s="404"/>
      <c r="AMD74" s="404"/>
      <c r="AME74" s="404"/>
      <c r="AMF74" s="404"/>
      <c r="AMG74" s="404"/>
      <c r="AMH74" s="404"/>
      <c r="AMI74" s="404"/>
      <c r="AMJ74" s="404"/>
      <c r="AMK74" s="404"/>
      <c r="AML74" s="404"/>
      <c r="AMM74" s="404"/>
      <c r="AMN74" s="404"/>
      <c r="AMO74" s="404"/>
      <c r="AMP74" s="404"/>
      <c r="AMQ74" s="404"/>
      <c r="AMR74" s="404"/>
      <c r="AMS74" s="404"/>
      <c r="AMT74" s="404"/>
      <c r="AMU74" s="404"/>
      <c r="AMV74" s="404"/>
      <c r="AMW74" s="404"/>
      <c r="AMX74" s="404"/>
      <c r="AMY74" s="404"/>
      <c r="AMZ74" s="404"/>
      <c r="ANA74" s="404"/>
      <c r="ANB74" s="404"/>
      <c r="ANC74" s="404"/>
      <c r="AND74" s="404"/>
      <c r="ANE74" s="404"/>
      <c r="ANF74" s="404"/>
      <c r="ANG74" s="404"/>
      <c r="ANH74" s="404"/>
      <c r="ANI74" s="404"/>
      <c r="ANJ74" s="404"/>
      <c r="ANK74" s="404"/>
      <c r="ANL74" s="404"/>
      <c r="ANM74" s="404"/>
      <c r="ANN74" s="404"/>
      <c r="ANO74" s="404"/>
      <c r="ANP74" s="404"/>
      <c r="ANQ74" s="404"/>
      <c r="ANR74" s="404"/>
      <c r="ANS74" s="404"/>
      <c r="ANT74" s="404"/>
      <c r="ANU74" s="404"/>
      <c r="ANV74" s="404"/>
      <c r="ANW74" s="404"/>
      <c r="ANX74" s="404"/>
      <c r="ANY74" s="404"/>
      <c r="ANZ74" s="404"/>
      <c r="AOA74" s="404"/>
      <c r="AOB74" s="404"/>
      <c r="AOC74" s="404"/>
      <c r="AOD74" s="404"/>
      <c r="AOE74" s="404"/>
      <c r="AOF74" s="404"/>
      <c r="AOG74" s="404"/>
      <c r="AOH74" s="404"/>
      <c r="AOI74" s="404"/>
      <c r="AOJ74" s="404"/>
      <c r="AOK74" s="404"/>
      <c r="AOL74" s="404"/>
      <c r="AOM74" s="404"/>
      <c r="AON74" s="404"/>
      <c r="AOO74" s="404"/>
      <c r="AOP74" s="404"/>
      <c r="AOQ74" s="404"/>
      <c r="AOR74" s="404"/>
      <c r="AOS74" s="404"/>
      <c r="AOT74" s="404"/>
      <c r="AOU74" s="404"/>
      <c r="AOV74" s="404"/>
      <c r="AOW74" s="404"/>
      <c r="AOX74" s="404"/>
      <c r="AOY74" s="404"/>
      <c r="AOZ74" s="404"/>
      <c r="APA74" s="404"/>
      <c r="APB74" s="404"/>
      <c r="APC74" s="404"/>
      <c r="APD74" s="404"/>
      <c r="APE74" s="404"/>
      <c r="APF74" s="404"/>
      <c r="APG74" s="404"/>
      <c r="APH74" s="404"/>
      <c r="API74" s="404"/>
      <c r="APJ74" s="404"/>
      <c r="APK74" s="404"/>
      <c r="APL74" s="404"/>
      <c r="APM74" s="404"/>
      <c r="APN74" s="404"/>
      <c r="APO74" s="404"/>
      <c r="APP74" s="404"/>
      <c r="APQ74" s="404"/>
      <c r="APR74" s="404"/>
      <c r="APS74" s="404"/>
      <c r="APT74" s="404"/>
      <c r="APU74" s="404"/>
      <c r="APV74" s="404"/>
      <c r="APW74" s="404"/>
      <c r="APX74" s="404"/>
      <c r="APY74" s="404"/>
      <c r="APZ74" s="404"/>
      <c r="AQA74" s="404"/>
      <c r="AQB74" s="404"/>
      <c r="AQC74" s="404"/>
      <c r="AQD74" s="404"/>
      <c r="AQE74" s="404"/>
      <c r="AQF74" s="404"/>
      <c r="AQG74" s="404"/>
      <c r="AQH74" s="404"/>
      <c r="AQI74" s="404"/>
      <c r="AQJ74" s="404"/>
      <c r="AQK74" s="404"/>
      <c r="AQL74" s="404"/>
      <c r="AQM74" s="404"/>
      <c r="AQN74" s="404"/>
      <c r="AQO74" s="404"/>
      <c r="AQP74" s="404"/>
      <c r="AQQ74" s="404"/>
      <c r="AQR74" s="404"/>
      <c r="AQS74" s="404"/>
      <c r="AQT74" s="404"/>
      <c r="AQU74" s="404"/>
      <c r="AQV74" s="404"/>
      <c r="AQW74" s="404"/>
      <c r="AQX74" s="404"/>
      <c r="AQY74" s="404"/>
      <c r="AQZ74" s="404"/>
      <c r="ARA74" s="404"/>
      <c r="ARB74" s="404"/>
      <c r="ARC74" s="404"/>
      <c r="ARD74" s="404"/>
      <c r="ARE74" s="404"/>
      <c r="ARF74" s="404"/>
      <c r="ARG74" s="404"/>
      <c r="ARH74" s="437"/>
      <c r="ARI74" s="437"/>
      <c r="ARJ74" s="437"/>
      <c r="ARK74" s="437"/>
      <c r="ARL74" s="437"/>
      <c r="ARM74" s="437"/>
      <c r="ARN74" s="437"/>
      <c r="ARO74" s="437"/>
      <c r="ARP74" s="437"/>
      <c r="ARQ74" s="437"/>
      <c r="ARR74" s="437"/>
      <c r="ARS74" s="437"/>
      <c r="ART74" s="437"/>
      <c r="ARU74" s="437"/>
      <c r="ARV74" s="437"/>
      <c r="ARW74" s="437"/>
      <c r="ARX74" s="437"/>
      <c r="ARY74" s="437"/>
      <c r="ARZ74" s="437"/>
      <c r="ASA74" s="437"/>
      <c r="ASB74" s="437"/>
      <c r="ASC74" s="437"/>
      <c r="ASD74" s="437"/>
      <c r="ASE74" s="437"/>
      <c r="ASF74" s="437"/>
      <c r="ASG74" s="437"/>
      <c r="ASH74" s="437"/>
      <c r="ASI74" s="437"/>
      <c r="ASJ74" s="437"/>
      <c r="ASK74" s="437"/>
      <c r="ASL74" s="437"/>
      <c r="ASM74" s="437"/>
      <c r="ASN74" s="437"/>
      <c r="ASO74" s="437"/>
      <c r="ASP74" s="437"/>
      <c r="ASQ74" s="437"/>
      <c r="ASR74" s="437"/>
      <c r="ASS74" s="437"/>
      <c r="AST74" s="437"/>
      <c r="ASU74" s="437"/>
      <c r="ASV74" s="437"/>
      <c r="ASW74" s="437"/>
      <c r="ASX74" s="437"/>
      <c r="ASY74" s="437"/>
      <c r="ASZ74" s="437"/>
      <c r="ATA74" s="437"/>
      <c r="ATB74" s="437"/>
      <c r="ATC74" s="437"/>
      <c r="ATD74" s="437"/>
      <c r="ATE74" s="437"/>
      <c r="ATF74" s="437"/>
      <c r="ATG74" s="437"/>
      <c r="ATH74" s="437"/>
      <c r="ATI74" s="437"/>
      <c r="ATJ74" s="437"/>
      <c r="ATK74" s="437"/>
      <c r="ATL74" s="437"/>
      <c r="ATM74" s="437"/>
      <c r="ATN74" s="437"/>
      <c r="ATO74" s="437"/>
      <c r="ATP74" s="437"/>
      <c r="ATQ74" s="437"/>
      <c r="ATR74" s="437"/>
      <c r="ATS74" s="437"/>
      <c r="ATT74" s="437"/>
      <c r="ATU74" s="437"/>
      <c r="ATV74" s="437"/>
      <c r="ATW74" s="437"/>
      <c r="ATX74" s="437"/>
      <c r="ATY74" s="437"/>
      <c r="ATZ74" s="437"/>
      <c r="AUA74" s="437"/>
      <c r="AUB74" s="437"/>
      <c r="AUC74" s="437"/>
      <c r="AUD74" s="437"/>
      <c r="AUE74" s="437"/>
      <c r="AUF74" s="437"/>
      <c r="AUG74" s="437"/>
      <c r="AUH74" s="437"/>
      <c r="AUI74" s="437"/>
      <c r="AUJ74" s="437"/>
      <c r="AUK74" s="437"/>
      <c r="AUL74" s="437"/>
      <c r="AUM74" s="437"/>
      <c r="AUN74" s="437"/>
      <c r="AUO74" s="437"/>
      <c r="AUP74" s="437"/>
      <c r="AUQ74" s="437"/>
      <c r="AUR74" s="437"/>
      <c r="AUS74" s="437"/>
      <c r="AUT74" s="437"/>
      <c r="AUU74" s="437"/>
      <c r="AUV74" s="437"/>
      <c r="AUW74" s="437"/>
      <c r="AUX74" s="437"/>
      <c r="AUY74" s="437"/>
      <c r="AUZ74" s="437"/>
      <c r="AVA74" s="437"/>
      <c r="AVB74" s="437"/>
      <c r="AVC74" s="437"/>
      <c r="AVD74" s="437"/>
      <c r="AVE74" s="437"/>
      <c r="AVF74" s="437"/>
      <c r="AVG74" s="437"/>
      <c r="AVH74" s="437"/>
      <c r="AVI74" s="437"/>
      <c r="AVJ74" s="437"/>
      <c r="AVK74" s="437"/>
      <c r="AVL74" s="437"/>
      <c r="AVM74" s="437"/>
      <c r="AVN74" s="437"/>
      <c r="AVO74" s="437"/>
      <c r="AVP74" s="437"/>
      <c r="AVQ74" s="437"/>
      <c r="AVR74" s="437"/>
      <c r="AVS74" s="437"/>
      <c r="AVT74" s="437"/>
      <c r="AVU74" s="437"/>
      <c r="AVV74" s="437"/>
      <c r="AVW74" s="437"/>
      <c r="AVX74" s="437"/>
      <c r="AVY74" s="437"/>
      <c r="AVZ74" s="437"/>
      <c r="AWA74" s="437"/>
      <c r="AWB74" s="437"/>
      <c r="AWC74" s="437"/>
      <c r="AWD74" s="437"/>
      <c r="AWE74" s="437"/>
      <c r="AWF74" s="437"/>
      <c r="AWG74" s="437"/>
      <c r="AWH74" s="437"/>
      <c r="AWI74" s="437"/>
      <c r="AWJ74" s="437"/>
      <c r="AWK74" s="437"/>
      <c r="AWL74" s="437"/>
      <c r="AWM74" s="437"/>
      <c r="AWN74" s="437"/>
      <c r="AWO74" s="437"/>
      <c r="AWP74" s="437"/>
      <c r="AWQ74" s="437"/>
      <c r="AWR74" s="437"/>
      <c r="AWS74" s="437"/>
      <c r="AWT74" s="437"/>
      <c r="AWU74" s="437"/>
      <c r="AWV74" s="437"/>
      <c r="AWW74" s="437"/>
      <c r="AWX74" s="437"/>
      <c r="AWY74" s="437"/>
      <c r="AWZ74" s="437"/>
      <c r="AXA74" s="437"/>
      <c r="AXB74" s="437"/>
      <c r="AXC74" s="437"/>
      <c r="AXD74" s="437"/>
      <c r="AXE74" s="437"/>
      <c r="AXF74" s="437"/>
      <c r="AXG74" s="437"/>
      <c r="AXH74" s="437"/>
      <c r="AXI74" s="437"/>
      <c r="AXJ74" s="437"/>
      <c r="AXK74" s="437"/>
      <c r="AXL74" s="437"/>
      <c r="AXM74" s="437"/>
      <c r="AXN74" s="437"/>
      <c r="AXO74" s="437"/>
      <c r="AXP74" s="437"/>
      <c r="AXQ74" s="437"/>
      <c r="AXR74" s="437"/>
      <c r="AXS74" s="437"/>
      <c r="AXT74" s="437"/>
      <c r="AXU74" s="437"/>
      <c r="AXV74" s="437"/>
      <c r="AXW74" s="437"/>
      <c r="AXX74" s="437"/>
      <c r="AXY74" s="437"/>
      <c r="AXZ74" s="437"/>
      <c r="AYA74" s="437"/>
      <c r="AYB74" s="437"/>
      <c r="AYC74" s="437"/>
      <c r="AYD74" s="437"/>
      <c r="AYE74" s="437"/>
      <c r="AYF74" s="437"/>
      <c r="AYG74" s="437"/>
      <c r="AYH74" s="437"/>
      <c r="AYI74" s="437"/>
      <c r="AYJ74" s="437"/>
      <c r="AYK74" s="437"/>
      <c r="AYL74" s="437"/>
      <c r="AYM74" s="437"/>
      <c r="AYN74" s="437"/>
      <c r="AYO74" s="437"/>
      <c r="AYP74" s="437"/>
      <c r="AYQ74" s="437"/>
      <c r="AYR74" s="437"/>
      <c r="AYS74" s="437"/>
      <c r="AYT74" s="437"/>
      <c r="AYU74" s="437"/>
      <c r="AYV74" s="437"/>
      <c r="AYW74" s="437"/>
      <c r="AYX74" s="437"/>
      <c r="AYY74" s="437"/>
      <c r="AYZ74" s="437"/>
      <c r="AZA74" s="437"/>
      <c r="AZB74" s="437"/>
      <c r="AZC74" s="437"/>
      <c r="AZD74" s="437"/>
      <c r="AZE74" s="437"/>
      <c r="AZF74" s="437"/>
      <c r="AZG74" s="437"/>
      <c r="AZH74" s="437"/>
      <c r="AZI74" s="437"/>
      <c r="AZJ74" s="437"/>
      <c r="AZK74" s="437"/>
      <c r="AZL74" s="437"/>
      <c r="AZM74" s="437"/>
      <c r="AZN74" s="437"/>
      <c r="AZO74" s="437"/>
      <c r="AZP74" s="437"/>
      <c r="AZQ74" s="437"/>
      <c r="AZR74" s="437"/>
      <c r="AZS74" s="437"/>
      <c r="AZT74" s="437"/>
      <c r="AZU74" s="437"/>
      <c r="AZV74" s="437"/>
      <c r="AZW74" s="437"/>
      <c r="AZX74" s="437"/>
      <c r="AZY74" s="437"/>
      <c r="AZZ74" s="437"/>
      <c r="BAA74" s="437"/>
      <c r="BAB74" s="437"/>
      <c r="BAC74" s="437"/>
      <c r="BAD74" s="437"/>
      <c r="BAE74" s="437"/>
      <c r="BAF74" s="437"/>
      <c r="BAG74" s="437"/>
      <c r="BAH74" s="437"/>
      <c r="BAI74" s="437"/>
      <c r="BAJ74" s="437"/>
      <c r="BAK74" s="437"/>
      <c r="BAL74" s="437"/>
      <c r="BAM74" s="437"/>
      <c r="BAN74" s="437"/>
      <c r="BAO74" s="437"/>
      <c r="BAP74" s="437"/>
      <c r="BAQ74" s="437"/>
      <c r="BAR74" s="437"/>
      <c r="BAS74" s="437"/>
      <c r="BAT74" s="437"/>
      <c r="BAU74" s="437"/>
      <c r="BAV74" s="437"/>
      <c r="BAW74" s="437"/>
      <c r="BAX74" s="437"/>
      <c r="BAY74" s="437"/>
      <c r="BAZ74" s="437"/>
      <c r="BBA74" s="437"/>
      <c r="BBB74" s="437"/>
      <c r="BBC74" s="437"/>
      <c r="BBD74" s="437"/>
      <c r="BBE74" s="437"/>
      <c r="BBF74" s="437"/>
      <c r="BBG74" s="437"/>
      <c r="BBH74" s="437"/>
      <c r="BBI74" s="437"/>
      <c r="BBJ74" s="437"/>
      <c r="BBK74" s="437"/>
      <c r="BBL74" s="437"/>
      <c r="BBM74" s="437"/>
      <c r="BBN74" s="437"/>
      <c r="BBO74" s="437"/>
      <c r="BBP74" s="437"/>
      <c r="BBQ74" s="437"/>
      <c r="BBR74" s="437"/>
      <c r="BBS74" s="437"/>
      <c r="BBT74" s="437"/>
      <c r="BBU74" s="437"/>
      <c r="BBV74" s="437"/>
      <c r="BBW74" s="437"/>
      <c r="BBX74" s="437"/>
      <c r="BBY74" s="437"/>
      <c r="BBZ74" s="437"/>
      <c r="BCA74" s="437"/>
      <c r="BCB74" s="437"/>
      <c r="BCC74" s="437"/>
      <c r="BCD74" s="437"/>
      <c r="BCE74" s="437"/>
      <c r="BCF74" s="437"/>
      <c r="BCG74" s="437"/>
      <c r="BCH74" s="437"/>
      <c r="BCI74" s="437"/>
      <c r="BCJ74" s="437"/>
      <c r="BCK74" s="437"/>
      <c r="BCL74" s="437"/>
      <c r="BCM74" s="437"/>
      <c r="BCN74" s="437"/>
      <c r="BCO74" s="437"/>
      <c r="BCP74" s="437"/>
      <c r="BCQ74" s="437"/>
      <c r="BCR74" s="437"/>
      <c r="BCS74" s="437"/>
      <c r="BCT74" s="437"/>
      <c r="BCU74" s="437"/>
      <c r="BCV74" s="437"/>
      <c r="BCW74" s="437"/>
      <c r="BCX74" s="437"/>
      <c r="BCY74" s="437"/>
      <c r="BCZ74" s="437"/>
      <c r="BDA74" s="437"/>
      <c r="BDB74" s="437"/>
      <c r="BDC74" s="437"/>
      <c r="BDD74" s="437"/>
      <c r="BDE74" s="437"/>
      <c r="BDF74" s="437"/>
      <c r="BDG74" s="437"/>
      <c r="BDH74" s="437"/>
      <c r="BDI74" s="437"/>
      <c r="BDJ74" s="437"/>
      <c r="BDK74" s="437"/>
      <c r="BDL74" s="437"/>
      <c r="BDM74" s="437"/>
      <c r="BDN74" s="437"/>
      <c r="BDO74" s="437"/>
      <c r="BDP74" s="437"/>
      <c r="BDQ74" s="437"/>
      <c r="BDR74" s="437"/>
      <c r="BDS74" s="437"/>
      <c r="BDT74" s="437"/>
      <c r="BDU74" s="437"/>
      <c r="BDV74" s="437"/>
      <c r="BDW74" s="437"/>
      <c r="BDX74" s="437"/>
      <c r="BDY74" s="437"/>
      <c r="BDZ74" s="437"/>
      <c r="BEA74" s="437"/>
      <c r="BEB74" s="437"/>
      <c r="BEC74" s="437"/>
      <c r="BED74" s="437"/>
      <c r="BEE74" s="437"/>
      <c r="BEF74" s="437"/>
      <c r="BEG74" s="437"/>
      <c r="BEH74" s="437"/>
      <c r="BEI74" s="437"/>
      <c r="BEJ74" s="437"/>
      <c r="BEK74" s="437"/>
      <c r="BEL74" s="437"/>
      <c r="BEM74" s="437"/>
      <c r="BEN74" s="437"/>
      <c r="BEO74" s="437"/>
      <c r="BEP74" s="437"/>
      <c r="BEQ74" s="437"/>
      <c r="BER74" s="437"/>
      <c r="BES74" s="437"/>
      <c r="BET74" s="437"/>
      <c r="BEU74" s="437"/>
      <c r="BEV74" s="437"/>
      <c r="BEW74" s="437"/>
      <c r="BEX74" s="437"/>
      <c r="BEY74" s="437"/>
      <c r="BEZ74" s="437"/>
      <c r="BFA74" s="437"/>
      <c r="BFB74" s="437"/>
      <c r="BFC74" s="437"/>
      <c r="BFD74" s="437"/>
      <c r="BFE74" s="437"/>
      <c r="BFF74" s="437"/>
      <c r="BFG74" s="437"/>
      <c r="BFH74" s="437"/>
      <c r="BFI74" s="437"/>
      <c r="BFJ74" s="437"/>
      <c r="BFK74" s="437"/>
      <c r="BFL74" s="437"/>
      <c r="BFM74" s="437"/>
      <c r="BFN74" s="437"/>
      <c r="BFO74" s="437"/>
      <c r="BFP74" s="437"/>
      <c r="BFQ74" s="437"/>
      <c r="BFR74" s="437"/>
      <c r="BFS74" s="437"/>
      <c r="BFT74" s="437"/>
      <c r="BFU74" s="437"/>
      <c r="BFV74" s="437"/>
      <c r="BFW74" s="437"/>
      <c r="BFX74" s="437"/>
      <c r="BFY74" s="437"/>
      <c r="BFZ74" s="437"/>
      <c r="BGA74" s="437"/>
      <c r="BGB74" s="437"/>
      <c r="BGC74" s="437"/>
      <c r="BGD74" s="437"/>
      <c r="BGE74" s="437"/>
      <c r="BGF74" s="437"/>
      <c r="BGG74" s="437"/>
      <c r="BGH74" s="437"/>
      <c r="BGI74" s="437"/>
      <c r="BGJ74" s="437"/>
      <c r="BGK74" s="437"/>
      <c r="BGL74" s="437"/>
      <c r="BGM74" s="437"/>
      <c r="BGN74" s="437"/>
      <c r="BGO74" s="437"/>
      <c r="BGP74" s="437"/>
      <c r="BGQ74" s="437"/>
      <c r="BGR74" s="437"/>
      <c r="BGS74" s="437"/>
      <c r="BGT74" s="437"/>
      <c r="BGU74" s="437"/>
      <c r="BGV74" s="437"/>
      <c r="BGW74" s="437"/>
      <c r="BGX74" s="437"/>
      <c r="BGY74" s="437"/>
      <c r="BGZ74" s="437"/>
      <c r="BHA74" s="437"/>
      <c r="BHB74" s="437"/>
      <c r="BHC74" s="437"/>
      <c r="BHD74" s="437"/>
      <c r="BHE74" s="437"/>
      <c r="BHF74" s="437"/>
      <c r="BHG74" s="437"/>
      <c r="BHH74" s="437"/>
      <c r="BHI74" s="437"/>
      <c r="BHJ74" s="437"/>
      <c r="BHK74" s="437"/>
      <c r="BHL74" s="437"/>
      <c r="BHM74" s="437"/>
      <c r="BHN74" s="437"/>
      <c r="BHO74" s="437"/>
      <c r="BHP74" s="437"/>
      <c r="BHQ74" s="437"/>
      <c r="BHR74" s="437"/>
      <c r="BHS74" s="437"/>
      <c r="BHT74" s="437"/>
      <c r="BHU74" s="437"/>
      <c r="BHV74" s="437"/>
      <c r="BHW74" s="437"/>
      <c r="BHX74" s="437"/>
      <c r="BHY74" s="437"/>
      <c r="BHZ74" s="437"/>
      <c r="BIA74" s="437"/>
      <c r="BIB74" s="437"/>
      <c r="BIC74" s="437"/>
      <c r="BID74" s="437"/>
      <c r="BIE74" s="437"/>
      <c r="BIF74" s="437"/>
      <c r="BIG74" s="437"/>
      <c r="BIH74" s="437"/>
      <c r="BII74" s="437"/>
      <c r="BIJ74" s="437"/>
      <c r="BIK74" s="437"/>
      <c r="BIL74" s="437"/>
      <c r="BIM74" s="437"/>
      <c r="BIN74" s="437"/>
      <c r="BIO74" s="437"/>
      <c r="BIP74" s="437"/>
      <c r="BIQ74" s="437"/>
      <c r="BIR74" s="437"/>
      <c r="BIS74" s="437"/>
      <c r="BIT74" s="437"/>
      <c r="BIU74" s="437"/>
      <c r="BIV74" s="437"/>
      <c r="BIW74" s="437"/>
      <c r="BIX74" s="437"/>
      <c r="BIY74" s="437"/>
      <c r="BIZ74" s="437"/>
      <c r="BJA74" s="437"/>
      <c r="BJB74" s="437"/>
      <c r="BJC74" s="437"/>
      <c r="BJD74" s="437"/>
      <c r="BJE74" s="437"/>
      <c r="BJF74" s="437"/>
      <c r="BJG74" s="437"/>
      <c r="BJH74" s="437"/>
      <c r="BJI74" s="437"/>
      <c r="BJJ74" s="437"/>
      <c r="BJK74" s="437"/>
      <c r="BJL74" s="437"/>
      <c r="BJM74" s="437"/>
      <c r="BJN74" s="437"/>
      <c r="BJO74" s="437"/>
      <c r="BJP74" s="437"/>
      <c r="BJQ74" s="437"/>
      <c r="BJR74" s="437"/>
      <c r="BJS74" s="437"/>
      <c r="BJT74" s="437"/>
      <c r="BJU74" s="437"/>
      <c r="BJV74" s="437"/>
      <c r="BJW74" s="437"/>
      <c r="BJX74" s="437"/>
      <c r="BJY74" s="437"/>
      <c r="BJZ74" s="437"/>
      <c r="BKA74" s="437"/>
      <c r="BKB74" s="437"/>
      <c r="BKC74" s="437"/>
      <c r="BKD74" s="437"/>
      <c r="BKE74" s="437"/>
      <c r="BKF74" s="437"/>
      <c r="BKG74" s="437"/>
      <c r="BKH74" s="437"/>
      <c r="BKI74" s="437"/>
      <c r="BKJ74" s="437"/>
      <c r="BKK74" s="437"/>
      <c r="BKL74" s="437"/>
      <c r="BKM74" s="437"/>
      <c r="BKN74" s="437"/>
      <c r="BKO74" s="437"/>
      <c r="BKP74" s="437"/>
      <c r="BKQ74" s="437"/>
      <c r="BKR74" s="437"/>
      <c r="BKS74" s="437"/>
      <c r="BKT74" s="437"/>
      <c r="BKU74" s="437"/>
      <c r="BKV74" s="437"/>
      <c r="BKW74" s="437"/>
      <c r="BKX74" s="437"/>
      <c r="BKY74" s="437"/>
      <c r="BKZ74" s="437"/>
      <c r="BLA74" s="437"/>
      <c r="BLB74" s="437"/>
      <c r="BLC74" s="437"/>
      <c r="BLD74" s="437"/>
      <c r="BLE74" s="437"/>
      <c r="BLF74" s="437"/>
      <c r="BLG74" s="437"/>
      <c r="BLH74" s="437"/>
      <c r="BLI74" s="437"/>
      <c r="BLJ74" s="437"/>
      <c r="BLK74" s="437"/>
      <c r="BLL74" s="437"/>
      <c r="BLM74" s="437"/>
      <c r="BLN74" s="437"/>
      <c r="BLO74" s="437"/>
      <c r="BLP74" s="437"/>
      <c r="BLQ74" s="437"/>
      <c r="BLR74" s="437"/>
      <c r="BLS74" s="437"/>
      <c r="BLT74" s="437"/>
      <c r="BLU74" s="437"/>
      <c r="BLV74" s="437"/>
      <c r="BLW74" s="437"/>
      <c r="BLX74" s="437"/>
      <c r="BLY74" s="437"/>
      <c r="BLZ74" s="437"/>
      <c r="BMA74" s="437"/>
      <c r="BMB74" s="437"/>
      <c r="BMC74" s="437"/>
      <c r="BMD74" s="437"/>
      <c r="BME74" s="437"/>
      <c r="BMF74" s="437"/>
      <c r="BMG74" s="437"/>
      <c r="BMH74" s="437"/>
      <c r="BMI74" s="437"/>
      <c r="BMJ74" s="437"/>
      <c r="BMK74" s="437"/>
      <c r="BML74" s="437"/>
      <c r="BMM74" s="437"/>
      <c r="BMN74" s="437"/>
      <c r="BMO74" s="437"/>
      <c r="BMP74" s="437"/>
      <c r="BMQ74" s="437"/>
      <c r="BMR74" s="437"/>
      <c r="BMS74" s="437"/>
      <c r="BMT74" s="437"/>
      <c r="BMU74" s="437"/>
      <c r="BMV74" s="437"/>
      <c r="BMW74" s="437"/>
      <c r="BMX74" s="437"/>
      <c r="BMY74" s="437"/>
      <c r="BMZ74" s="437"/>
      <c r="BNA74" s="437"/>
      <c r="BNB74" s="437"/>
      <c r="BNC74" s="437"/>
      <c r="BND74" s="437"/>
      <c r="BNE74" s="437"/>
      <c r="BNF74" s="437"/>
      <c r="BNG74" s="437"/>
      <c r="BNH74" s="437"/>
      <c r="BNI74" s="437"/>
      <c r="BNJ74" s="437"/>
      <c r="BNK74" s="437"/>
      <c r="BNL74" s="437"/>
      <c r="BNM74" s="437"/>
      <c r="BNN74" s="437"/>
      <c r="BNO74" s="437"/>
      <c r="BNP74" s="437"/>
      <c r="BNQ74" s="437"/>
      <c r="BNR74" s="437"/>
      <c r="BNS74" s="437"/>
      <c r="BNT74" s="437"/>
      <c r="BNU74" s="437"/>
      <c r="BNV74" s="437"/>
      <c r="BNW74" s="437"/>
      <c r="BNX74" s="437"/>
      <c r="BNY74" s="437"/>
      <c r="BNZ74" s="437"/>
      <c r="BOA74" s="437"/>
      <c r="BOB74" s="437"/>
      <c r="BOC74" s="437"/>
      <c r="BOD74" s="437"/>
      <c r="BOE74" s="437"/>
      <c r="BOF74" s="437"/>
      <c r="BOG74" s="437"/>
      <c r="BOH74" s="437"/>
      <c r="BOI74" s="437"/>
      <c r="BOJ74" s="437"/>
      <c r="BOK74" s="437"/>
      <c r="BOL74" s="437"/>
      <c r="BOM74" s="437"/>
      <c r="BON74" s="437"/>
      <c r="BOO74" s="437"/>
      <c r="BOP74" s="437"/>
      <c r="BOQ74" s="437"/>
      <c r="BOR74" s="437"/>
      <c r="BOS74" s="437"/>
      <c r="BOT74" s="437"/>
      <c r="BOU74" s="437"/>
      <c r="BOV74" s="437"/>
      <c r="BOW74" s="437"/>
      <c r="BOX74" s="437"/>
      <c r="BOY74" s="437"/>
      <c r="BOZ74" s="437"/>
      <c r="BPA74" s="437"/>
      <c r="BPB74" s="437"/>
      <c r="BPC74" s="437"/>
      <c r="BPD74" s="437"/>
      <c r="BPE74" s="437"/>
      <c r="BPF74" s="437"/>
      <c r="BPG74" s="437"/>
      <c r="BPH74" s="437"/>
      <c r="BPI74" s="437"/>
      <c r="BPJ74" s="437"/>
      <c r="BPK74" s="437"/>
      <c r="BPL74" s="437"/>
      <c r="BPM74" s="437"/>
      <c r="BPN74" s="437"/>
      <c r="BPO74" s="437"/>
      <c r="BPP74" s="437"/>
      <c r="BPQ74" s="437"/>
      <c r="BPR74" s="437"/>
      <c r="BPS74" s="437"/>
      <c r="BPT74" s="437"/>
      <c r="BPU74" s="437"/>
      <c r="BPV74" s="437"/>
      <c r="BPW74" s="437"/>
      <c r="BPX74" s="437"/>
      <c r="BPY74" s="437"/>
      <c r="BPZ74" s="437"/>
      <c r="BQA74" s="437"/>
      <c r="BQB74" s="437"/>
      <c r="BQC74" s="437"/>
      <c r="BQD74" s="437"/>
      <c r="BQE74" s="437"/>
      <c r="BQF74" s="437"/>
      <c r="BQG74" s="437"/>
      <c r="BQH74" s="437"/>
      <c r="BQI74" s="437"/>
      <c r="BQJ74" s="437"/>
      <c r="BQK74" s="437"/>
      <c r="BQL74" s="437"/>
      <c r="BQM74" s="437"/>
      <c r="BQN74" s="437"/>
      <c r="BQO74" s="437"/>
      <c r="BQP74" s="437"/>
      <c r="BQQ74" s="437"/>
      <c r="BQR74" s="437"/>
      <c r="BQS74" s="437"/>
      <c r="BQT74" s="437"/>
      <c r="BQU74" s="437"/>
      <c r="BQV74" s="437"/>
      <c r="BQW74" s="437"/>
      <c r="BQX74" s="437"/>
      <c r="BQY74" s="437"/>
      <c r="BQZ74" s="437"/>
      <c r="BRA74" s="437"/>
      <c r="BRB74" s="437"/>
      <c r="BRC74" s="437"/>
      <c r="BRD74" s="437"/>
      <c r="BRE74" s="437"/>
      <c r="BRF74" s="437"/>
      <c r="BRG74" s="437"/>
      <c r="BRH74" s="437"/>
      <c r="BRI74" s="437"/>
      <c r="BRJ74" s="437"/>
      <c r="BRK74" s="437"/>
      <c r="BRL74" s="437"/>
      <c r="BRM74" s="437"/>
      <c r="BRN74" s="437"/>
      <c r="BRO74" s="437"/>
      <c r="BRP74" s="437"/>
      <c r="BRQ74" s="437"/>
      <c r="BRR74" s="437"/>
      <c r="BRS74" s="437"/>
      <c r="BRT74" s="437"/>
      <c r="BRU74" s="437"/>
      <c r="BRV74" s="437"/>
      <c r="BRW74" s="437"/>
      <c r="BRX74" s="437"/>
      <c r="BRY74" s="437"/>
      <c r="BRZ74" s="437"/>
      <c r="BSA74" s="437"/>
      <c r="BSB74" s="437"/>
      <c r="BSC74" s="437"/>
      <c r="BSD74" s="437"/>
      <c r="BSE74" s="437"/>
      <c r="BSF74" s="437"/>
      <c r="BSG74" s="437"/>
      <c r="BSH74" s="437"/>
      <c r="BSI74" s="437"/>
      <c r="BSJ74" s="437"/>
      <c r="BSK74" s="437"/>
      <c r="BSL74" s="437"/>
      <c r="BSM74" s="437"/>
      <c r="BSN74" s="437"/>
      <c r="BSO74" s="437"/>
      <c r="BSP74" s="437"/>
      <c r="BSQ74" s="437"/>
      <c r="BSR74" s="437"/>
      <c r="BSS74" s="437"/>
      <c r="BST74" s="437"/>
      <c r="BSU74" s="437"/>
      <c r="BSV74" s="437"/>
      <c r="BSW74" s="437"/>
      <c r="BSX74" s="437"/>
      <c r="BSY74" s="437"/>
      <c r="BSZ74" s="437"/>
      <c r="BTA74" s="437"/>
      <c r="BTB74" s="437"/>
      <c r="BTC74" s="437"/>
      <c r="BTD74" s="437"/>
      <c r="BTE74" s="437"/>
      <c r="BTF74" s="437"/>
      <c r="BTG74" s="437"/>
      <c r="BTH74" s="437"/>
      <c r="BTI74" s="437"/>
      <c r="BTJ74" s="437"/>
      <c r="BTK74" s="437"/>
      <c r="BTL74" s="437"/>
      <c r="BTM74" s="437"/>
      <c r="BTN74" s="437"/>
      <c r="BTO74" s="437"/>
      <c r="BTP74" s="437"/>
      <c r="BTQ74" s="437"/>
      <c r="BTR74" s="437"/>
      <c r="BTS74" s="437"/>
      <c r="BTT74" s="437"/>
      <c r="BTU74" s="437"/>
      <c r="BTV74" s="437"/>
      <c r="BTW74" s="437"/>
      <c r="BTX74" s="437"/>
      <c r="BTY74" s="437"/>
      <c r="BTZ74" s="437"/>
      <c r="BUA74" s="437"/>
      <c r="BUB74" s="437"/>
      <c r="BUC74" s="437"/>
      <c r="BUD74" s="437"/>
      <c r="BUE74" s="437"/>
      <c r="BUF74" s="437"/>
      <c r="BUG74" s="437"/>
      <c r="BUH74" s="437"/>
      <c r="BUI74" s="437"/>
      <c r="BUJ74" s="437"/>
      <c r="BUK74" s="437"/>
      <c r="BUL74" s="437"/>
      <c r="BUM74" s="437"/>
      <c r="BUN74" s="437"/>
      <c r="BUO74" s="437"/>
      <c r="BUP74" s="437"/>
      <c r="BUQ74" s="437"/>
      <c r="BUR74" s="437"/>
      <c r="BUS74" s="437"/>
      <c r="BUT74" s="437"/>
      <c r="BUU74" s="437"/>
      <c r="BUV74" s="437"/>
      <c r="BUW74" s="437"/>
      <c r="BUX74" s="437"/>
      <c r="BUY74" s="437"/>
      <c r="BUZ74" s="437"/>
      <c r="BVA74" s="437"/>
      <c r="BVB74" s="437"/>
      <c r="BVC74" s="437"/>
      <c r="BVD74" s="437"/>
      <c r="BVE74" s="437"/>
      <c r="BVF74" s="437"/>
      <c r="BVG74" s="437"/>
      <c r="BVH74" s="437"/>
      <c r="BVI74" s="437"/>
      <c r="BVJ74" s="437"/>
      <c r="BVK74" s="437"/>
      <c r="BVL74" s="437"/>
      <c r="BVM74" s="437"/>
      <c r="BVN74" s="437"/>
      <c r="BVO74" s="437"/>
      <c r="BVP74" s="437"/>
      <c r="BVQ74" s="437"/>
      <c r="BVR74" s="437"/>
      <c r="BVS74" s="437"/>
      <c r="BVT74" s="437"/>
      <c r="BVU74" s="437"/>
      <c r="BVV74" s="437"/>
      <c r="BVW74" s="437"/>
      <c r="BVX74" s="437"/>
      <c r="BVY74" s="437"/>
      <c r="BVZ74" s="437"/>
      <c r="BWA74" s="437"/>
      <c r="BWB74" s="437"/>
      <c r="BWC74" s="437"/>
      <c r="BWD74" s="437"/>
      <c r="BWE74" s="437"/>
      <c r="BWF74" s="437"/>
      <c r="BWG74" s="437"/>
      <c r="BWH74" s="437"/>
      <c r="BWI74" s="437"/>
      <c r="BWJ74" s="437"/>
      <c r="BWK74" s="437"/>
      <c r="BWL74" s="437"/>
      <c r="BWM74" s="437"/>
      <c r="BWN74" s="437"/>
      <c r="BWO74" s="437"/>
      <c r="BWP74" s="437"/>
      <c r="BWQ74" s="437"/>
      <c r="BWR74" s="437"/>
      <c r="BWS74" s="437"/>
      <c r="BWT74" s="437"/>
      <c r="BWU74" s="437"/>
      <c r="BWV74" s="437"/>
      <c r="BWW74" s="437"/>
      <c r="BWX74" s="437"/>
      <c r="BWY74" s="437"/>
      <c r="BWZ74" s="437"/>
      <c r="BXA74" s="437"/>
      <c r="BXB74" s="437"/>
      <c r="BXC74" s="437"/>
      <c r="BXD74" s="437"/>
      <c r="BXE74" s="437"/>
      <c r="BXF74" s="437"/>
      <c r="BXG74" s="437"/>
      <c r="BXH74" s="437"/>
      <c r="BXI74" s="437"/>
      <c r="BXJ74" s="437"/>
      <c r="BXK74" s="437"/>
      <c r="BXL74" s="437"/>
      <c r="BXM74" s="437"/>
      <c r="BXN74" s="437"/>
      <c r="BXO74" s="437"/>
      <c r="BXP74" s="437"/>
      <c r="BXQ74" s="437"/>
      <c r="BXR74" s="437"/>
      <c r="BXS74" s="437"/>
      <c r="BXT74" s="437"/>
      <c r="BXU74" s="437"/>
      <c r="BXV74" s="437"/>
      <c r="BXW74" s="437"/>
      <c r="BXX74" s="437"/>
      <c r="BXY74" s="437"/>
      <c r="BXZ74" s="437"/>
      <c r="BYA74" s="437"/>
      <c r="BYB74" s="437"/>
      <c r="BYC74" s="437"/>
      <c r="BYD74" s="437"/>
      <c r="BYE74" s="437"/>
      <c r="BYF74" s="437"/>
      <c r="BYG74" s="437"/>
      <c r="BYH74" s="437"/>
      <c r="BYI74" s="437"/>
      <c r="BYJ74" s="437"/>
      <c r="BYK74" s="437"/>
      <c r="BYL74" s="437"/>
      <c r="BYM74" s="437"/>
      <c r="BYN74" s="437"/>
      <c r="BYO74" s="437"/>
      <c r="BYP74" s="437"/>
      <c r="BYQ74" s="437"/>
      <c r="BYR74" s="437"/>
      <c r="BYS74" s="437"/>
      <c r="BYT74" s="437"/>
      <c r="BYU74" s="437"/>
      <c r="BYV74" s="437"/>
      <c r="BYW74" s="437"/>
      <c r="BYX74" s="437"/>
      <c r="BYY74" s="437"/>
      <c r="BYZ74" s="437"/>
      <c r="BZA74" s="437"/>
      <c r="BZB74" s="437"/>
      <c r="BZC74" s="437"/>
      <c r="BZD74" s="437"/>
      <c r="BZE74" s="437"/>
      <c r="BZF74" s="437"/>
      <c r="BZG74" s="437"/>
      <c r="BZH74" s="437"/>
      <c r="BZI74" s="437"/>
      <c r="BZJ74" s="437"/>
      <c r="BZK74" s="437"/>
      <c r="BZL74" s="437"/>
      <c r="BZM74" s="437"/>
      <c r="BZN74" s="437"/>
      <c r="BZO74" s="437"/>
      <c r="BZP74" s="437"/>
      <c r="BZQ74" s="437"/>
      <c r="BZR74" s="437"/>
      <c r="BZS74" s="437"/>
      <c r="BZT74" s="437"/>
      <c r="BZU74" s="437"/>
      <c r="BZV74" s="437"/>
      <c r="BZW74" s="437"/>
      <c r="BZX74" s="437"/>
      <c r="BZY74" s="437"/>
      <c r="BZZ74" s="437"/>
      <c r="CAA74" s="437"/>
      <c r="CAB74" s="437"/>
      <c r="CAC74" s="437"/>
      <c r="CAD74" s="437"/>
      <c r="CAE74" s="437"/>
      <c r="CAF74" s="437"/>
      <c r="CAG74" s="437"/>
      <c r="CAH74" s="437"/>
      <c r="CAI74" s="437"/>
      <c r="CAJ74" s="437"/>
      <c r="CAK74" s="437"/>
      <c r="CAL74" s="437"/>
      <c r="CAM74" s="437"/>
      <c r="CAN74" s="437"/>
      <c r="CAO74" s="437"/>
      <c r="CAP74" s="437"/>
      <c r="CAQ74" s="437"/>
      <c r="CAR74" s="437"/>
      <c r="CAS74" s="437"/>
      <c r="CAT74" s="437"/>
      <c r="CAU74" s="437"/>
      <c r="CAV74" s="437"/>
      <c r="CAW74" s="437"/>
      <c r="CAX74" s="437"/>
      <c r="CAY74" s="437"/>
      <c r="CAZ74" s="437"/>
      <c r="CBA74" s="437"/>
      <c r="CBB74" s="437"/>
      <c r="CBC74" s="437"/>
      <c r="CBD74" s="437"/>
      <c r="CBE74" s="437"/>
      <c r="CBF74" s="437"/>
      <c r="CBG74" s="437"/>
      <c r="CBH74" s="437"/>
      <c r="CBI74" s="437"/>
      <c r="CBJ74" s="437"/>
      <c r="CBK74" s="437"/>
      <c r="CBL74" s="437"/>
      <c r="CBM74" s="437"/>
      <c r="CBN74" s="437"/>
      <c r="CBO74" s="437"/>
      <c r="CBP74" s="437"/>
      <c r="CBQ74" s="437"/>
      <c r="CBR74" s="437"/>
      <c r="CBS74" s="437"/>
      <c r="CBT74" s="437"/>
      <c r="CBU74" s="437"/>
      <c r="CBV74" s="437"/>
      <c r="CBW74" s="437"/>
      <c r="CBX74" s="437"/>
      <c r="CBY74" s="437"/>
      <c r="CBZ74" s="437"/>
      <c r="CCA74" s="437"/>
      <c r="CCB74" s="437"/>
      <c r="CCC74" s="437"/>
      <c r="CCD74" s="437"/>
      <c r="CCE74" s="437"/>
      <c r="CCF74" s="437"/>
      <c r="CCG74" s="437"/>
      <c r="CCH74" s="437"/>
      <c r="CCI74" s="437"/>
      <c r="CCJ74" s="437"/>
      <c r="CCK74" s="437"/>
      <c r="CCL74" s="437"/>
      <c r="CCM74" s="437"/>
      <c r="CCN74" s="437"/>
      <c r="CCO74" s="437"/>
      <c r="CCP74" s="437"/>
      <c r="CCQ74" s="437"/>
      <c r="CCR74" s="437"/>
      <c r="CCS74" s="437"/>
      <c r="CCT74" s="437"/>
      <c r="CCU74" s="437"/>
      <c r="CCV74" s="437"/>
      <c r="CCW74" s="437"/>
      <c r="CCX74" s="437"/>
      <c r="CCY74" s="437"/>
      <c r="CCZ74" s="437"/>
      <c r="CDA74" s="437"/>
      <c r="CDB74" s="437"/>
      <c r="CDC74" s="437"/>
      <c r="CDD74" s="437"/>
      <c r="CDE74" s="437"/>
      <c r="CDF74" s="437"/>
      <c r="CDG74" s="437"/>
      <c r="CDH74" s="437"/>
      <c r="CDI74" s="437"/>
      <c r="CDJ74" s="437"/>
      <c r="CDK74" s="437"/>
      <c r="CDL74" s="437"/>
      <c r="CDM74" s="437"/>
      <c r="CDN74" s="437"/>
      <c r="CDO74" s="437"/>
      <c r="CDP74" s="437"/>
      <c r="CDQ74" s="437"/>
      <c r="CDR74" s="437"/>
      <c r="CDS74" s="437"/>
      <c r="CDT74" s="437"/>
      <c r="CDU74" s="437"/>
      <c r="CDV74" s="437"/>
      <c r="CDW74" s="437"/>
      <c r="CDX74" s="437"/>
      <c r="CDY74" s="437"/>
      <c r="CDZ74" s="437"/>
      <c r="CEA74" s="437"/>
      <c r="CEB74" s="437"/>
      <c r="CEC74" s="437"/>
      <c r="CED74" s="437"/>
      <c r="CEE74" s="437"/>
      <c r="CEF74" s="437"/>
      <c r="CEG74" s="437"/>
      <c r="CEH74" s="437"/>
      <c r="CEI74" s="437"/>
      <c r="CEJ74" s="437"/>
      <c r="CEK74" s="437"/>
      <c r="CEL74" s="437"/>
      <c r="CEM74" s="437"/>
      <c r="CEN74" s="437"/>
      <c r="CEO74" s="437"/>
      <c r="CEP74" s="437"/>
      <c r="CEQ74" s="437"/>
      <c r="CER74" s="437"/>
      <c r="CES74" s="437"/>
      <c r="CET74" s="437"/>
      <c r="CEU74" s="437"/>
      <c r="CEV74" s="437"/>
      <c r="CEW74" s="437"/>
      <c r="CEX74" s="437"/>
      <c r="CEY74" s="437"/>
      <c r="CEZ74" s="437"/>
      <c r="CFA74" s="437"/>
      <c r="CFB74" s="437"/>
      <c r="CFC74" s="437"/>
      <c r="CFD74" s="437"/>
      <c r="CFE74" s="437"/>
      <c r="CFF74" s="437"/>
      <c r="CFG74" s="437"/>
      <c r="CFH74" s="437"/>
      <c r="CFI74" s="437"/>
      <c r="CFJ74" s="437"/>
      <c r="CFK74" s="437"/>
      <c r="CFL74" s="437"/>
      <c r="CFM74" s="437"/>
      <c r="CFN74" s="437"/>
      <c r="CFO74" s="437"/>
      <c r="CFP74" s="437"/>
      <c r="CFQ74" s="437"/>
      <c r="CFR74" s="437"/>
      <c r="CFS74" s="437"/>
      <c r="CFT74" s="437"/>
      <c r="CFU74" s="437"/>
      <c r="CFV74" s="437"/>
      <c r="CFW74" s="437"/>
      <c r="CFX74" s="437"/>
      <c r="CFY74" s="437"/>
      <c r="CFZ74" s="437"/>
      <c r="CGA74" s="437"/>
      <c r="CGB74" s="437"/>
      <c r="CGC74" s="437"/>
      <c r="CGD74" s="437"/>
      <c r="CGE74" s="437"/>
      <c r="CGF74" s="437"/>
      <c r="CGG74" s="437"/>
      <c r="CGH74" s="437"/>
      <c r="CGI74" s="437"/>
      <c r="CGJ74" s="437"/>
      <c r="CGK74" s="437"/>
      <c r="CGL74" s="437"/>
      <c r="CGM74" s="437"/>
      <c r="CGN74" s="437"/>
      <c r="CGO74" s="437"/>
      <c r="CGP74" s="437"/>
      <c r="CGQ74" s="437"/>
      <c r="CGR74" s="437"/>
      <c r="CGS74" s="437"/>
      <c r="CGT74" s="437"/>
      <c r="CGU74" s="437"/>
      <c r="CGV74" s="437"/>
      <c r="CGW74" s="437"/>
      <c r="CGX74" s="437"/>
      <c r="CGY74" s="437"/>
      <c r="CGZ74" s="437"/>
      <c r="CHA74" s="437"/>
      <c r="CHB74" s="437"/>
      <c r="CHC74" s="437"/>
      <c r="CHD74" s="437"/>
      <c r="CHE74" s="437"/>
      <c r="CHF74" s="437"/>
      <c r="CHG74" s="437"/>
      <c r="CHH74" s="437"/>
      <c r="CHI74" s="437"/>
      <c r="CHJ74" s="437"/>
      <c r="CHK74" s="437"/>
      <c r="CHL74" s="437"/>
      <c r="CHM74" s="437"/>
      <c r="CHN74" s="437"/>
      <c r="CHO74" s="437"/>
      <c r="CHP74" s="437"/>
      <c r="CHQ74" s="437"/>
      <c r="CHR74" s="437"/>
      <c r="CHS74" s="437"/>
      <c r="CHT74" s="437"/>
      <c r="CHU74" s="437"/>
      <c r="CHV74" s="437"/>
      <c r="CHW74" s="437"/>
      <c r="CHX74" s="437"/>
      <c r="CHY74" s="437"/>
      <c r="CHZ74" s="437"/>
      <c r="CIA74" s="437"/>
      <c r="CIB74" s="437"/>
      <c r="CIC74" s="437"/>
      <c r="CID74" s="437"/>
      <c r="CIE74" s="437"/>
      <c r="CIF74" s="437"/>
      <c r="CIG74" s="437"/>
      <c r="CIH74" s="437"/>
      <c r="CII74" s="437"/>
      <c r="CIJ74" s="437"/>
      <c r="CIK74" s="437"/>
      <c r="CIL74" s="437"/>
      <c r="CIM74" s="437"/>
      <c r="CIN74" s="437"/>
      <c r="CIO74" s="437"/>
      <c r="CIP74" s="437"/>
      <c r="CIQ74" s="437"/>
      <c r="CIR74" s="437"/>
      <c r="CIS74" s="437"/>
      <c r="CIT74" s="437"/>
      <c r="CIU74" s="437"/>
      <c r="CIV74" s="437"/>
      <c r="CIW74" s="437"/>
      <c r="CIX74" s="437"/>
      <c r="CIY74" s="437"/>
      <c r="CIZ74" s="437"/>
      <c r="CJA74" s="437"/>
      <c r="CJB74" s="437"/>
      <c r="CJC74" s="437"/>
      <c r="CJD74" s="437"/>
      <c r="CJE74" s="437"/>
      <c r="CJF74" s="437"/>
      <c r="CJG74" s="437"/>
      <c r="CJH74" s="437"/>
      <c r="CJI74" s="437"/>
      <c r="CJJ74" s="437"/>
      <c r="CJK74" s="437"/>
      <c r="CJL74" s="437"/>
      <c r="CJM74" s="437"/>
      <c r="CJN74" s="437"/>
      <c r="CJO74" s="437"/>
      <c r="CJP74" s="437"/>
      <c r="CJQ74" s="437"/>
      <c r="CJR74" s="437"/>
      <c r="CJS74" s="437"/>
      <c r="CJT74" s="437"/>
      <c r="CJU74" s="437"/>
      <c r="CJV74" s="437"/>
      <c r="CJW74" s="437"/>
      <c r="CJX74" s="437"/>
      <c r="CJY74" s="437"/>
      <c r="CJZ74" s="437"/>
      <c r="CKA74" s="437"/>
      <c r="CKB74" s="437"/>
      <c r="CKC74" s="437"/>
      <c r="CKD74" s="437"/>
      <c r="CKE74" s="437"/>
      <c r="CKF74" s="437"/>
      <c r="CKG74" s="437"/>
      <c r="CKH74" s="437"/>
      <c r="CKI74" s="437"/>
      <c r="CKJ74" s="437"/>
      <c r="CKK74" s="437"/>
      <c r="CKL74" s="437"/>
      <c r="CKM74" s="437"/>
      <c r="CKN74" s="437"/>
      <c r="CKO74" s="437"/>
      <c r="CKP74" s="437"/>
      <c r="CKQ74" s="437"/>
      <c r="CKR74" s="437"/>
      <c r="CKS74" s="437"/>
      <c r="CKT74" s="437"/>
      <c r="CKU74" s="437"/>
      <c r="CKV74" s="437"/>
      <c r="CKW74" s="437"/>
      <c r="CKX74" s="437"/>
      <c r="CKY74" s="437"/>
      <c r="CKZ74" s="437"/>
      <c r="CLA74" s="437"/>
      <c r="CLB74" s="437"/>
      <c r="CLC74" s="437"/>
      <c r="CLD74" s="437"/>
      <c r="CLE74" s="437"/>
      <c r="CLF74" s="437"/>
      <c r="CLG74" s="437"/>
      <c r="CLH74" s="437"/>
      <c r="CLI74" s="437"/>
      <c r="CLJ74" s="437"/>
      <c r="CLK74" s="437"/>
      <c r="CLL74" s="437"/>
      <c r="CLM74" s="437"/>
      <c r="CLN74" s="437"/>
      <c r="CLO74" s="437"/>
      <c r="CLP74" s="437"/>
      <c r="CLQ74" s="437"/>
      <c r="CLR74" s="437"/>
      <c r="CLS74" s="437"/>
      <c r="CLT74" s="437"/>
      <c r="CLU74" s="437"/>
      <c r="CLV74" s="437"/>
      <c r="CLW74" s="437"/>
      <c r="CLX74" s="437"/>
      <c r="CLY74" s="437"/>
      <c r="CLZ74" s="437"/>
      <c r="CMA74" s="437"/>
      <c r="CMB74" s="437"/>
      <c r="CMC74" s="437"/>
      <c r="CMD74" s="437"/>
      <c r="CME74" s="437"/>
      <c r="CMF74" s="437"/>
      <c r="CMG74" s="437"/>
      <c r="CMH74" s="437"/>
      <c r="CMI74" s="437"/>
      <c r="CMJ74" s="437"/>
      <c r="CMK74" s="437"/>
      <c r="CML74" s="437"/>
      <c r="CMM74" s="437"/>
      <c r="CMN74" s="437"/>
      <c r="CMO74" s="437"/>
      <c r="CMP74" s="437"/>
      <c r="CMQ74" s="437"/>
      <c r="CMR74" s="437"/>
      <c r="CMS74" s="437"/>
      <c r="CMT74" s="437"/>
      <c r="CMU74" s="437"/>
      <c r="CMV74" s="437"/>
      <c r="CMW74" s="437"/>
      <c r="CMX74" s="437"/>
      <c r="CMY74" s="437"/>
      <c r="CMZ74" s="437"/>
      <c r="CNA74" s="437"/>
      <c r="CNB74" s="437"/>
      <c r="CNC74" s="437"/>
      <c r="CND74" s="437"/>
      <c r="CNE74" s="437"/>
      <c r="CNF74" s="437"/>
      <c r="CNG74" s="437"/>
      <c r="CNH74" s="437"/>
      <c r="CNI74" s="437"/>
      <c r="CNJ74" s="437"/>
      <c r="CNK74" s="437"/>
      <c r="CNL74" s="437"/>
      <c r="CNM74" s="437"/>
      <c r="CNN74" s="437"/>
      <c r="CNO74" s="437"/>
      <c r="CNP74" s="437"/>
      <c r="CNQ74" s="437"/>
      <c r="CNR74" s="437"/>
      <c r="CNS74" s="437"/>
      <c r="CNT74" s="437"/>
      <c r="CNU74" s="437"/>
      <c r="CNV74" s="437"/>
      <c r="CNW74" s="437"/>
      <c r="CNX74" s="437"/>
      <c r="CNY74" s="437"/>
      <c r="CNZ74" s="437"/>
      <c r="COA74" s="437"/>
      <c r="COB74" s="437"/>
      <c r="COC74" s="437"/>
      <c r="COD74" s="437"/>
      <c r="COE74" s="437"/>
      <c r="COF74" s="437"/>
      <c r="COG74" s="437"/>
      <c r="COH74" s="437"/>
      <c r="COI74" s="437"/>
      <c r="COJ74" s="437"/>
      <c r="COK74" s="437"/>
      <c r="COL74" s="437"/>
      <c r="COM74" s="437"/>
      <c r="CON74" s="437"/>
      <c r="COO74" s="437"/>
      <c r="COP74" s="437"/>
      <c r="COQ74" s="437"/>
      <c r="COR74" s="437"/>
      <c r="COS74" s="437"/>
      <c r="COT74" s="437"/>
      <c r="COU74" s="437"/>
      <c r="COV74" s="437"/>
    </row>
    <row r="75" spans="1:2440" ht="12.75" customHeight="1" x14ac:dyDescent="0.25">
      <c r="A75" s="45" t="s">
        <v>345</v>
      </c>
      <c r="B75" s="93"/>
      <c r="C75" s="335">
        <v>62420617.859999999</v>
      </c>
      <c r="D75" s="335">
        <v>63676870.07</v>
      </c>
      <c r="E75" s="335">
        <v>64060057</v>
      </c>
      <c r="F75" s="335">
        <v>64480017.109999999</v>
      </c>
      <c r="G75" s="335">
        <v>64838110.859999999</v>
      </c>
      <c r="H75" s="335"/>
      <c r="I75" s="335">
        <v>65323367.18</v>
      </c>
      <c r="J75" s="335">
        <v>66345514.43</v>
      </c>
      <c r="K75" s="335">
        <v>66719744</v>
      </c>
      <c r="L75" s="335">
        <v>67180950.140000001</v>
      </c>
      <c r="M75" s="45"/>
      <c r="N75" s="45"/>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429" t="s">
        <v>431</v>
      </c>
      <c r="BA75" s="93"/>
      <c r="BB75" s="93"/>
      <c r="BC75" s="93"/>
      <c r="BD75" s="93"/>
      <c r="BE75" s="429" t="s">
        <v>432</v>
      </c>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c r="IW75" s="93"/>
      <c r="IX75" s="93"/>
      <c r="IY75" s="93"/>
      <c r="IZ75" s="93"/>
      <c r="JA75" s="93"/>
      <c r="JB75" s="93"/>
      <c r="JC75" s="93"/>
      <c r="JD75" s="93"/>
      <c r="JE75" s="93"/>
      <c r="JF75" s="93"/>
      <c r="JG75" s="93"/>
      <c r="JH75" s="93"/>
      <c r="JI75" s="93"/>
      <c r="JJ75" s="93"/>
      <c r="JK75" s="93"/>
      <c r="JL75" s="93"/>
      <c r="JM75" s="93"/>
      <c r="JN75" s="93"/>
      <c r="JO75" s="93"/>
      <c r="JP75" s="93"/>
      <c r="JQ75" s="93"/>
      <c r="JR75" s="93"/>
      <c r="JS75" s="93"/>
      <c r="JT75" s="93"/>
      <c r="JU75" s="93"/>
      <c r="JV75" s="93"/>
      <c r="JW75" s="93"/>
      <c r="JX75" s="93"/>
      <c r="JY75" s="93"/>
      <c r="JZ75" s="93"/>
      <c r="KA75" s="93"/>
      <c r="KB75" s="93"/>
      <c r="KC75" s="93"/>
      <c r="KD75" s="93"/>
      <c r="KE75" s="93"/>
      <c r="KF75" s="93"/>
      <c r="KG75" s="93"/>
      <c r="KH75" s="93"/>
      <c r="KI75" s="93"/>
      <c r="KJ75" s="93"/>
      <c r="KK75" s="93"/>
      <c r="KL75" s="93"/>
      <c r="KM75" s="93"/>
      <c r="KN75" s="93"/>
      <c r="KO75" s="93"/>
      <c r="KP75" s="93"/>
      <c r="KQ75" s="93"/>
      <c r="KR75" s="93"/>
      <c r="KS75" s="93"/>
      <c r="KT75" s="93"/>
      <c r="KU75" s="93"/>
      <c r="KV75" s="93"/>
      <c r="KW75" s="93"/>
      <c r="KX75" s="93"/>
      <c r="KY75" s="93"/>
      <c r="KZ75" s="93"/>
      <c r="LA75" s="93"/>
      <c r="LB75" s="93"/>
      <c r="LC75" s="93"/>
      <c r="LD75" s="93"/>
      <c r="LE75" s="93"/>
      <c r="LF75" s="93"/>
      <c r="LG75" s="93"/>
      <c r="LH75" s="93"/>
      <c r="LI75" s="93"/>
      <c r="LJ75" s="93"/>
      <c r="LK75" s="93"/>
      <c r="LL75" s="93"/>
      <c r="LM75" s="93"/>
      <c r="LN75" s="93"/>
      <c r="LO75" s="93"/>
      <c r="LP75" s="93"/>
      <c r="LQ75" s="93"/>
      <c r="LR75" s="93"/>
      <c r="LS75" s="93"/>
      <c r="LT75" s="93"/>
      <c r="LU75" s="93"/>
      <c r="LV75" s="93"/>
      <c r="LW75" s="93"/>
      <c r="LX75" s="93"/>
      <c r="LY75" s="93"/>
      <c r="LZ75" s="93"/>
      <c r="MA75" s="93"/>
      <c r="MB75" s="93"/>
      <c r="MC75" s="93"/>
      <c r="MD75" s="93"/>
      <c r="ME75" s="93"/>
      <c r="MF75" s="93"/>
      <c r="MG75" s="93"/>
      <c r="MH75" s="93"/>
      <c r="MI75" s="405"/>
      <c r="MJ75" s="404"/>
      <c r="MK75" s="404"/>
      <c r="ML75" s="404"/>
      <c r="MM75" s="404"/>
      <c r="MN75" s="404"/>
      <c r="MO75" s="404"/>
      <c r="MP75" s="404"/>
      <c r="MQ75" s="404"/>
      <c r="MR75" s="404"/>
      <c r="MS75" s="404"/>
      <c r="MT75" s="404"/>
      <c r="MU75" s="404"/>
      <c r="MV75" s="404"/>
      <c r="MW75" s="404"/>
      <c r="MX75" s="404"/>
      <c r="MY75" s="404"/>
      <c r="MZ75" s="404"/>
      <c r="NA75" s="404"/>
      <c r="NB75" s="404"/>
      <c r="NC75" s="404"/>
      <c r="ND75" s="404"/>
      <c r="NE75" s="404"/>
      <c r="NF75" s="404"/>
      <c r="NG75" s="404"/>
      <c r="NH75" s="404"/>
      <c r="NI75" s="404"/>
      <c r="NJ75" s="404"/>
      <c r="NK75" s="404"/>
      <c r="NL75" s="404"/>
      <c r="NM75" s="404"/>
      <c r="NN75" s="404"/>
      <c r="NO75" s="404"/>
      <c r="NP75" s="404"/>
      <c r="NQ75" s="404"/>
      <c r="NR75" s="404"/>
      <c r="NS75" s="404"/>
      <c r="NT75" s="404"/>
      <c r="NU75" s="404"/>
      <c r="NV75" s="404"/>
      <c r="NW75" s="404"/>
      <c r="NX75" s="404"/>
      <c r="NY75" s="404"/>
      <c r="NZ75" s="404"/>
      <c r="OA75" s="404"/>
      <c r="OB75" s="404"/>
      <c r="OC75" s="404"/>
      <c r="OD75" s="404"/>
      <c r="OE75" s="404"/>
      <c r="OF75" s="404"/>
      <c r="OG75" s="404"/>
      <c r="OH75" s="404"/>
      <c r="OI75" s="404"/>
      <c r="OJ75" s="404"/>
      <c r="OK75" s="404"/>
      <c r="OL75" s="404"/>
      <c r="OM75" s="404"/>
      <c r="ON75" s="404"/>
      <c r="OO75" s="404"/>
      <c r="OP75" s="404"/>
      <c r="OQ75" s="404"/>
      <c r="OR75" s="404"/>
      <c r="OS75" s="404"/>
      <c r="OT75" s="404"/>
      <c r="OU75" s="404"/>
      <c r="OV75" s="404"/>
      <c r="OW75" s="404"/>
      <c r="OX75" s="404"/>
      <c r="OY75" s="404"/>
      <c r="OZ75" s="404"/>
      <c r="PA75" s="404"/>
      <c r="PB75" s="404"/>
      <c r="PC75" s="404"/>
      <c r="PD75" s="404"/>
      <c r="PE75" s="404"/>
      <c r="PF75" s="404"/>
      <c r="PG75" s="404"/>
      <c r="PH75" s="404"/>
      <c r="PI75" s="404"/>
      <c r="PJ75" s="404"/>
      <c r="PK75" s="404"/>
      <c r="PL75" s="404"/>
      <c r="PM75" s="404"/>
      <c r="PN75" s="404"/>
      <c r="PO75" s="404"/>
      <c r="PP75" s="404"/>
      <c r="PQ75" s="404"/>
      <c r="PR75" s="404"/>
      <c r="PS75" s="404"/>
      <c r="PT75" s="404"/>
      <c r="PU75" s="404"/>
      <c r="PV75" s="404"/>
      <c r="PW75" s="404"/>
      <c r="PX75" s="404"/>
      <c r="PY75" s="404"/>
      <c r="PZ75" s="404"/>
      <c r="QA75" s="404"/>
      <c r="QB75" s="404"/>
      <c r="QC75" s="404"/>
      <c r="QD75" s="404"/>
      <c r="QE75" s="404"/>
      <c r="QF75" s="404"/>
      <c r="QG75" s="404"/>
      <c r="QH75" s="404"/>
      <c r="QI75" s="404"/>
      <c r="QJ75" s="404"/>
      <c r="QK75" s="404"/>
      <c r="QL75" s="404"/>
      <c r="QM75" s="404"/>
      <c r="QN75" s="404"/>
      <c r="QO75" s="404"/>
      <c r="QP75" s="404"/>
      <c r="QQ75" s="404"/>
      <c r="QR75" s="404"/>
      <c r="QS75" s="404"/>
      <c r="QT75" s="404"/>
      <c r="QU75" s="404"/>
      <c r="QV75" s="404"/>
      <c r="QW75" s="404"/>
      <c r="QX75" s="404"/>
      <c r="QY75" s="404"/>
      <c r="QZ75" s="404"/>
      <c r="RA75" s="404"/>
      <c r="RB75" s="404"/>
      <c r="RC75" s="404"/>
      <c r="RD75" s="404"/>
      <c r="RE75" s="404"/>
      <c r="RF75" s="404"/>
      <c r="RG75" s="404"/>
      <c r="RH75" s="404"/>
      <c r="RI75" s="404"/>
      <c r="RJ75" s="404"/>
      <c r="RK75" s="404"/>
      <c r="RL75" s="404"/>
      <c r="RM75" s="404"/>
      <c r="RN75" s="404"/>
      <c r="RO75" s="404"/>
      <c r="RP75" s="404"/>
      <c r="RQ75" s="404"/>
      <c r="RR75" s="404"/>
      <c r="RS75" s="404"/>
      <c r="RT75" s="404"/>
      <c r="RU75" s="404"/>
      <c r="RV75" s="404"/>
      <c r="RW75" s="404"/>
      <c r="RX75" s="404"/>
      <c r="RY75" s="404"/>
      <c r="RZ75" s="404"/>
      <c r="SA75" s="404"/>
      <c r="SB75" s="404"/>
      <c r="SC75" s="404"/>
      <c r="SD75" s="404"/>
      <c r="SE75" s="404"/>
      <c r="SF75" s="404"/>
      <c r="SG75" s="404"/>
      <c r="SH75" s="404"/>
      <c r="SI75" s="404"/>
      <c r="SJ75" s="404"/>
      <c r="SK75" s="404"/>
      <c r="SL75" s="404"/>
      <c r="SM75" s="404"/>
      <c r="SN75" s="404"/>
      <c r="SO75" s="404"/>
      <c r="SP75" s="404"/>
      <c r="SQ75" s="404"/>
      <c r="SR75" s="404"/>
      <c r="SS75" s="404"/>
      <c r="ST75" s="404"/>
      <c r="SU75" s="404"/>
      <c r="SV75" s="404"/>
      <c r="SW75" s="404"/>
      <c r="SX75" s="404"/>
      <c r="SY75" s="404"/>
      <c r="SZ75" s="404"/>
      <c r="TA75" s="404"/>
      <c r="TB75" s="404"/>
      <c r="TC75" s="404"/>
      <c r="TD75" s="404"/>
      <c r="TE75" s="404"/>
      <c r="TF75" s="404"/>
      <c r="TG75" s="404"/>
      <c r="TH75" s="404"/>
      <c r="TI75" s="404"/>
      <c r="TJ75" s="404"/>
      <c r="TK75" s="404"/>
      <c r="TL75" s="404"/>
      <c r="TM75" s="404"/>
      <c r="TN75" s="404"/>
      <c r="TO75" s="404"/>
      <c r="TP75" s="404"/>
      <c r="TQ75" s="404"/>
      <c r="TR75" s="404"/>
      <c r="TS75" s="404"/>
      <c r="TT75" s="404"/>
      <c r="TU75" s="404"/>
      <c r="TV75" s="404"/>
      <c r="TW75" s="404"/>
      <c r="TX75" s="404"/>
      <c r="TY75" s="404"/>
      <c r="TZ75" s="404"/>
      <c r="UA75" s="404"/>
      <c r="UB75" s="404"/>
      <c r="UC75" s="404"/>
      <c r="UD75" s="404"/>
      <c r="UE75" s="404"/>
      <c r="UF75" s="404"/>
      <c r="UG75" s="404"/>
      <c r="UH75" s="404"/>
      <c r="UI75" s="404"/>
      <c r="UJ75" s="404"/>
      <c r="UK75" s="404"/>
      <c r="UL75" s="404"/>
      <c r="UM75" s="404"/>
      <c r="UN75" s="404"/>
      <c r="UO75" s="404"/>
      <c r="UP75" s="404"/>
      <c r="UQ75" s="404"/>
      <c r="UR75" s="404"/>
      <c r="US75" s="404"/>
      <c r="UT75" s="404"/>
      <c r="UU75" s="404"/>
      <c r="UV75" s="404"/>
      <c r="UW75" s="404"/>
      <c r="UX75" s="404"/>
      <c r="UY75" s="404"/>
      <c r="UZ75" s="404"/>
      <c r="VA75" s="404"/>
      <c r="VB75" s="404"/>
      <c r="VC75" s="404"/>
      <c r="VD75" s="404"/>
      <c r="VE75" s="404"/>
      <c r="VF75" s="404"/>
      <c r="VG75" s="404"/>
      <c r="VH75" s="404"/>
      <c r="VI75" s="404"/>
      <c r="VJ75" s="404"/>
      <c r="VK75" s="404"/>
      <c r="VL75" s="404"/>
      <c r="VM75" s="404"/>
      <c r="VN75" s="404"/>
      <c r="VO75" s="404"/>
      <c r="VP75" s="404"/>
      <c r="VQ75" s="404"/>
      <c r="VR75" s="404"/>
      <c r="VS75" s="404"/>
      <c r="VT75" s="404"/>
      <c r="VU75" s="404"/>
      <c r="VV75" s="404"/>
      <c r="VW75" s="404"/>
      <c r="VX75" s="404"/>
      <c r="VY75" s="404"/>
      <c r="VZ75" s="404"/>
      <c r="WA75" s="404"/>
      <c r="WB75" s="404"/>
      <c r="WC75" s="404"/>
      <c r="WD75" s="404"/>
      <c r="WE75" s="404"/>
      <c r="WF75" s="404"/>
      <c r="WG75" s="404"/>
      <c r="WH75" s="404"/>
      <c r="WI75" s="404"/>
      <c r="WJ75" s="404"/>
      <c r="WK75" s="404"/>
      <c r="WL75" s="404"/>
      <c r="WM75" s="404"/>
      <c r="WN75" s="404"/>
      <c r="WO75" s="404"/>
      <c r="WP75" s="404"/>
      <c r="WQ75" s="404"/>
      <c r="WR75" s="404"/>
      <c r="WS75" s="404"/>
      <c r="WT75" s="404"/>
      <c r="WU75" s="404"/>
      <c r="WV75" s="404"/>
      <c r="WW75" s="404"/>
      <c r="WX75" s="404"/>
      <c r="WY75" s="404"/>
      <c r="WZ75" s="404"/>
      <c r="XA75" s="404"/>
      <c r="XB75" s="404"/>
      <c r="XC75" s="404"/>
      <c r="XD75" s="404"/>
      <c r="XE75" s="404"/>
      <c r="XF75" s="404"/>
      <c r="XG75" s="404"/>
      <c r="XH75" s="404"/>
      <c r="XI75" s="404"/>
      <c r="XJ75" s="404"/>
      <c r="XK75" s="404"/>
      <c r="XL75" s="404"/>
      <c r="XM75" s="404"/>
      <c r="XN75" s="404"/>
      <c r="XO75" s="404"/>
      <c r="XP75" s="404"/>
      <c r="XQ75" s="404"/>
      <c r="XR75" s="404"/>
      <c r="XS75" s="404"/>
      <c r="XT75" s="404"/>
      <c r="XU75" s="404"/>
      <c r="XV75" s="404"/>
      <c r="XW75" s="404"/>
      <c r="XX75" s="404"/>
      <c r="XY75" s="404"/>
      <c r="XZ75" s="404"/>
      <c r="YA75" s="404"/>
      <c r="YB75" s="404"/>
      <c r="YC75" s="404"/>
      <c r="YD75" s="404"/>
      <c r="YE75" s="404"/>
      <c r="YF75" s="404"/>
      <c r="YG75" s="404"/>
      <c r="YH75" s="404"/>
      <c r="YI75" s="404"/>
      <c r="YJ75" s="404"/>
      <c r="YK75" s="404"/>
      <c r="YL75" s="404"/>
      <c r="YM75" s="404"/>
      <c r="YN75" s="404"/>
      <c r="YO75" s="404"/>
      <c r="YP75" s="404"/>
      <c r="YQ75" s="404"/>
      <c r="YR75" s="404"/>
      <c r="YS75" s="404"/>
      <c r="YT75" s="404"/>
      <c r="YU75" s="404"/>
      <c r="YV75" s="404"/>
      <c r="YW75" s="404"/>
      <c r="YX75" s="404"/>
      <c r="YY75" s="404"/>
      <c r="YZ75" s="404"/>
      <c r="ZA75" s="404"/>
      <c r="ZB75" s="404"/>
      <c r="ZC75" s="404"/>
      <c r="ZD75" s="404"/>
      <c r="ZE75" s="404"/>
      <c r="ZF75" s="404"/>
      <c r="ZG75" s="404"/>
      <c r="ZH75" s="404"/>
      <c r="ZI75" s="404"/>
      <c r="ZJ75" s="404"/>
      <c r="ZK75" s="404"/>
      <c r="ZL75" s="404"/>
      <c r="ZM75" s="404"/>
      <c r="ZN75" s="404"/>
      <c r="ZO75" s="404"/>
      <c r="ZP75" s="404"/>
      <c r="ZQ75" s="404"/>
      <c r="ZR75" s="404"/>
      <c r="ZS75" s="404"/>
      <c r="ZT75" s="404"/>
      <c r="ZU75" s="404"/>
      <c r="ZV75" s="404"/>
      <c r="ZW75" s="404"/>
      <c r="ZX75" s="404"/>
      <c r="ZY75" s="404"/>
      <c r="ZZ75" s="404"/>
      <c r="AAA75" s="404"/>
      <c r="AAB75" s="404"/>
      <c r="AAC75" s="404"/>
      <c r="AAD75" s="404"/>
      <c r="AAE75" s="404"/>
      <c r="AAF75" s="404"/>
      <c r="AAG75" s="404"/>
      <c r="AAH75" s="404"/>
      <c r="AAI75" s="404"/>
      <c r="AAJ75" s="404"/>
      <c r="AAK75" s="404"/>
      <c r="AAL75" s="404"/>
      <c r="AAM75" s="404"/>
      <c r="AAN75" s="404"/>
      <c r="AAO75" s="404"/>
      <c r="AAP75" s="404"/>
      <c r="AAQ75" s="404"/>
      <c r="AAR75" s="404"/>
      <c r="AAS75" s="404"/>
      <c r="AAT75" s="404"/>
      <c r="AAU75" s="404"/>
      <c r="AAV75" s="404"/>
      <c r="AAW75" s="404"/>
      <c r="AAX75" s="404"/>
      <c r="AAY75" s="404"/>
      <c r="AAZ75" s="404"/>
      <c r="ABA75" s="404"/>
      <c r="ABB75" s="404"/>
      <c r="ABC75" s="404"/>
      <c r="ABD75" s="404"/>
      <c r="ABE75" s="404"/>
      <c r="ABF75" s="404"/>
      <c r="ABG75" s="404"/>
      <c r="ABH75" s="404"/>
      <c r="ABI75" s="404"/>
      <c r="ABJ75" s="404"/>
      <c r="ABK75" s="404"/>
      <c r="ABL75" s="404"/>
      <c r="ABM75" s="404"/>
      <c r="ABN75" s="404"/>
      <c r="ABO75" s="404"/>
      <c r="ABP75" s="404"/>
      <c r="ABQ75" s="404"/>
      <c r="ABR75" s="404"/>
      <c r="ABS75" s="404"/>
      <c r="ABT75" s="404"/>
      <c r="ABU75" s="404"/>
      <c r="ABV75" s="404"/>
      <c r="ABW75" s="404"/>
      <c r="ABX75" s="404"/>
      <c r="ABY75" s="404"/>
      <c r="ABZ75" s="404"/>
      <c r="ACA75" s="404"/>
      <c r="ACB75" s="404"/>
      <c r="ACC75" s="404"/>
      <c r="ACD75" s="404"/>
      <c r="ACE75" s="404"/>
      <c r="ACF75" s="404"/>
      <c r="ACG75" s="404"/>
      <c r="ACH75" s="404"/>
      <c r="ACI75" s="404"/>
      <c r="ACJ75" s="404"/>
      <c r="ACK75" s="404"/>
      <c r="ACL75" s="404"/>
      <c r="ACM75" s="404"/>
      <c r="ACN75" s="404"/>
      <c r="ACO75" s="404"/>
      <c r="ACP75" s="404"/>
      <c r="ACQ75" s="404"/>
      <c r="ACR75" s="404"/>
      <c r="ACS75" s="404"/>
      <c r="ACT75" s="404"/>
      <c r="ACU75" s="404"/>
      <c r="ACV75" s="404"/>
      <c r="ACW75" s="404"/>
      <c r="ACX75" s="404"/>
      <c r="ACY75" s="404"/>
      <c r="ACZ75" s="404"/>
      <c r="ADA75" s="404"/>
      <c r="ADB75" s="404"/>
      <c r="ADC75" s="404"/>
      <c r="ADD75" s="404"/>
      <c r="ADE75" s="404"/>
      <c r="ADF75" s="404"/>
      <c r="ADG75" s="404"/>
      <c r="ADH75" s="404"/>
      <c r="ADI75" s="404"/>
      <c r="ADJ75" s="404"/>
      <c r="ADK75" s="404"/>
      <c r="ADL75" s="404"/>
      <c r="ADM75" s="404"/>
      <c r="ADN75" s="404"/>
      <c r="ADO75" s="404"/>
      <c r="ADP75" s="404"/>
      <c r="ADQ75" s="404"/>
      <c r="ADR75" s="404"/>
      <c r="ADS75" s="404"/>
      <c r="ADT75" s="404"/>
      <c r="ADU75" s="404"/>
      <c r="ADV75" s="404"/>
      <c r="ADW75" s="404"/>
      <c r="ADX75" s="404"/>
      <c r="ADY75" s="404"/>
      <c r="ADZ75" s="404"/>
      <c r="AEA75" s="404"/>
      <c r="AEB75" s="404"/>
      <c r="AEC75" s="404"/>
      <c r="AED75" s="404"/>
      <c r="AEE75" s="404"/>
      <c r="AEF75" s="404"/>
      <c r="AEG75" s="404"/>
      <c r="AEH75" s="404"/>
      <c r="AEI75" s="404"/>
      <c r="AEJ75" s="404"/>
      <c r="AEK75" s="404"/>
      <c r="AEL75" s="404"/>
      <c r="AEM75" s="404"/>
      <c r="AEN75" s="404"/>
      <c r="AEO75" s="404"/>
      <c r="AEP75" s="404"/>
      <c r="AEQ75" s="404"/>
      <c r="AER75" s="404"/>
      <c r="AES75" s="404"/>
      <c r="AET75" s="404"/>
      <c r="AEU75" s="404"/>
      <c r="AEV75" s="404"/>
      <c r="AEW75" s="404"/>
      <c r="AEX75" s="404"/>
      <c r="AEY75" s="404"/>
      <c r="AEZ75" s="404"/>
      <c r="AFA75" s="404"/>
      <c r="AFB75" s="404"/>
      <c r="AFC75" s="404"/>
      <c r="AFD75" s="404"/>
      <c r="AFE75" s="404"/>
      <c r="AFF75" s="404"/>
      <c r="AFG75" s="404"/>
      <c r="AFH75" s="404"/>
      <c r="AFI75" s="404"/>
      <c r="AFJ75" s="404"/>
      <c r="AFK75" s="404"/>
      <c r="AFL75" s="404"/>
      <c r="AFM75" s="404"/>
      <c r="AFN75" s="404"/>
      <c r="AFO75" s="404"/>
      <c r="AFP75" s="404"/>
      <c r="AFQ75" s="404"/>
      <c r="AFR75" s="404"/>
      <c r="AFS75" s="404"/>
      <c r="AFT75" s="404"/>
      <c r="AFU75" s="404"/>
      <c r="AFV75" s="404"/>
      <c r="AFW75" s="404"/>
      <c r="AFX75" s="404"/>
      <c r="AFY75" s="404"/>
      <c r="AFZ75" s="404"/>
      <c r="AGA75" s="404"/>
      <c r="AGB75" s="404"/>
      <c r="AGC75" s="404"/>
      <c r="AGD75" s="404"/>
      <c r="AGE75" s="404"/>
      <c r="AGF75" s="404"/>
      <c r="AGG75" s="404"/>
      <c r="AGH75" s="404"/>
      <c r="AGI75" s="404"/>
      <c r="AGJ75" s="404"/>
      <c r="AGK75" s="404"/>
      <c r="AGL75" s="404"/>
      <c r="AGM75" s="404"/>
      <c r="AGN75" s="404"/>
      <c r="AGO75" s="404"/>
      <c r="AGP75" s="404"/>
      <c r="AGQ75" s="404"/>
      <c r="AGR75" s="404"/>
      <c r="AGS75" s="404"/>
      <c r="AGT75" s="404"/>
      <c r="AGU75" s="404"/>
      <c r="AGV75" s="404"/>
      <c r="AGW75" s="404"/>
      <c r="AGX75" s="404"/>
      <c r="AGY75" s="404"/>
      <c r="AGZ75" s="404"/>
      <c r="AHA75" s="404"/>
      <c r="AHB75" s="404"/>
      <c r="AHC75" s="404"/>
      <c r="AHD75" s="404"/>
      <c r="AHE75" s="404"/>
      <c r="AHF75" s="404"/>
      <c r="AHG75" s="404"/>
      <c r="AHH75" s="404"/>
      <c r="AHI75" s="404"/>
      <c r="AHJ75" s="404"/>
      <c r="AHK75" s="404"/>
      <c r="AHL75" s="404"/>
      <c r="AHM75" s="404"/>
      <c r="AHN75" s="404"/>
      <c r="AHO75" s="404"/>
      <c r="AHP75" s="404"/>
      <c r="AHQ75" s="404"/>
      <c r="AHR75" s="404"/>
      <c r="AHS75" s="404"/>
      <c r="AHT75" s="404"/>
      <c r="AHU75" s="404"/>
      <c r="AHV75" s="404"/>
      <c r="AHW75" s="404"/>
      <c r="AHX75" s="404"/>
      <c r="AHY75" s="404"/>
      <c r="AHZ75" s="404"/>
      <c r="AIA75" s="404"/>
      <c r="AIB75" s="404"/>
      <c r="AIC75" s="404"/>
      <c r="AID75" s="404"/>
      <c r="AIE75" s="404"/>
      <c r="AIF75" s="404"/>
      <c r="AIG75" s="404"/>
      <c r="AIH75" s="404"/>
      <c r="AII75" s="404"/>
      <c r="AIJ75" s="404"/>
      <c r="AIK75" s="404"/>
      <c r="AIL75" s="404"/>
      <c r="AIM75" s="404"/>
      <c r="AIN75" s="404"/>
      <c r="AIO75" s="404"/>
      <c r="AIP75" s="404"/>
      <c r="AIQ75" s="404"/>
      <c r="AIR75" s="404"/>
      <c r="AIS75" s="404"/>
      <c r="AIT75" s="404"/>
      <c r="AIU75" s="404"/>
      <c r="AIV75" s="404"/>
      <c r="AIW75" s="404"/>
      <c r="AIX75" s="404"/>
      <c r="AIY75" s="404"/>
      <c r="AIZ75" s="404"/>
      <c r="AJA75" s="404"/>
      <c r="AJB75" s="404"/>
      <c r="AJC75" s="404"/>
      <c r="AJD75" s="404"/>
      <c r="AJE75" s="404"/>
      <c r="AJF75" s="404"/>
      <c r="AJG75" s="404"/>
      <c r="AJH75" s="404"/>
      <c r="AJI75" s="404"/>
      <c r="AJJ75" s="404"/>
      <c r="AJK75" s="404"/>
      <c r="AJL75" s="404"/>
      <c r="AJM75" s="404"/>
      <c r="AJN75" s="404"/>
      <c r="AJO75" s="404"/>
      <c r="AJP75" s="404"/>
      <c r="AJQ75" s="404"/>
      <c r="AJR75" s="404"/>
      <c r="AJS75" s="404"/>
      <c r="AJT75" s="404"/>
      <c r="AJU75" s="404"/>
      <c r="AJV75" s="404"/>
      <c r="AJW75" s="404"/>
      <c r="AJX75" s="404"/>
      <c r="AJY75" s="404"/>
      <c r="AJZ75" s="404"/>
      <c r="AKA75" s="404"/>
      <c r="AKB75" s="404"/>
      <c r="AKC75" s="404"/>
      <c r="AKD75" s="404"/>
      <c r="AKE75" s="404"/>
      <c r="AKF75" s="404"/>
      <c r="AKG75" s="404"/>
      <c r="AKH75" s="404"/>
      <c r="AKI75" s="404"/>
      <c r="AKJ75" s="404"/>
      <c r="AKK75" s="404"/>
      <c r="AKL75" s="404"/>
      <c r="AKM75" s="404"/>
      <c r="AKN75" s="404"/>
      <c r="AKO75" s="404"/>
      <c r="AKP75" s="404"/>
      <c r="AKQ75" s="404"/>
      <c r="AKR75" s="404"/>
      <c r="AKS75" s="404"/>
      <c r="AKT75" s="404"/>
      <c r="AKU75" s="404"/>
      <c r="AKV75" s="404"/>
      <c r="AKW75" s="404"/>
      <c r="AKX75" s="404"/>
      <c r="AKY75" s="404"/>
      <c r="AKZ75" s="404"/>
      <c r="ALA75" s="404"/>
      <c r="ALB75" s="404"/>
      <c r="ALC75" s="404"/>
      <c r="ALD75" s="404"/>
      <c r="ALE75" s="404"/>
      <c r="ALF75" s="404"/>
      <c r="ALG75" s="404"/>
      <c r="ALH75" s="404"/>
      <c r="ALI75" s="404"/>
      <c r="ALJ75" s="404"/>
      <c r="ALK75" s="404"/>
      <c r="ALL75" s="404"/>
      <c r="ALM75" s="404"/>
      <c r="ALN75" s="404"/>
      <c r="ALO75" s="404"/>
      <c r="ALP75" s="404"/>
      <c r="ALQ75" s="404"/>
      <c r="ALR75" s="404"/>
      <c r="ALS75" s="404"/>
      <c r="ALT75" s="404"/>
      <c r="ALU75" s="404"/>
      <c r="ALV75" s="404"/>
      <c r="ALW75" s="404"/>
      <c r="ALX75" s="404"/>
      <c r="ALY75" s="404"/>
      <c r="ALZ75" s="404"/>
      <c r="AMA75" s="404"/>
      <c r="AMB75" s="404"/>
      <c r="AMC75" s="404"/>
      <c r="AMD75" s="404"/>
      <c r="AME75" s="404"/>
      <c r="AMF75" s="404"/>
      <c r="AMG75" s="404"/>
      <c r="AMH75" s="404"/>
      <c r="AMI75" s="404"/>
      <c r="AMJ75" s="404"/>
      <c r="AMK75" s="404"/>
      <c r="AML75" s="404"/>
      <c r="AMM75" s="404"/>
      <c r="AMN75" s="404"/>
      <c r="AMO75" s="404"/>
      <c r="AMP75" s="404"/>
      <c r="AMQ75" s="404"/>
      <c r="AMR75" s="404"/>
      <c r="AMS75" s="404"/>
      <c r="AMT75" s="404"/>
      <c r="AMU75" s="404"/>
      <c r="AMV75" s="404"/>
      <c r="AMW75" s="404"/>
      <c r="AMX75" s="404"/>
      <c r="AMY75" s="404"/>
      <c r="AMZ75" s="404"/>
      <c r="ANA75" s="404"/>
      <c r="ANB75" s="404"/>
      <c r="ANC75" s="404"/>
      <c r="AND75" s="404"/>
      <c r="ANE75" s="404"/>
      <c r="ANF75" s="404"/>
      <c r="ANG75" s="404"/>
      <c r="ANH75" s="404"/>
      <c r="ANI75" s="404"/>
      <c r="ANJ75" s="404"/>
      <c r="ANK75" s="404"/>
      <c r="ANL75" s="404"/>
      <c r="ANM75" s="404"/>
      <c r="ANN75" s="404"/>
      <c r="ANO75" s="404"/>
      <c r="ANP75" s="404"/>
      <c r="ANQ75" s="404"/>
      <c r="ANR75" s="404"/>
      <c r="ANS75" s="404"/>
      <c r="ANT75" s="404"/>
      <c r="ANU75" s="404"/>
      <c r="ANV75" s="404"/>
      <c r="ANW75" s="404"/>
      <c r="ANX75" s="404"/>
      <c r="ANY75" s="404"/>
      <c r="ANZ75" s="404"/>
      <c r="AOA75" s="404"/>
      <c r="AOB75" s="404"/>
      <c r="AOC75" s="404"/>
      <c r="AOD75" s="404"/>
      <c r="AOE75" s="404"/>
      <c r="AOF75" s="404"/>
      <c r="AOG75" s="404"/>
      <c r="AOH75" s="404"/>
      <c r="AOI75" s="404"/>
      <c r="AOJ75" s="404"/>
      <c r="AOK75" s="404"/>
      <c r="AOL75" s="404"/>
      <c r="AOM75" s="404"/>
      <c r="AON75" s="404"/>
      <c r="AOO75" s="404"/>
      <c r="AOP75" s="404"/>
      <c r="AOQ75" s="404"/>
      <c r="AOR75" s="404"/>
      <c r="AOS75" s="404"/>
      <c r="AOT75" s="404"/>
      <c r="AOU75" s="404"/>
      <c r="AOV75" s="404"/>
      <c r="AOW75" s="404"/>
      <c r="AOX75" s="404"/>
      <c r="AOY75" s="404"/>
      <c r="AOZ75" s="404"/>
      <c r="APA75" s="404"/>
      <c r="APB75" s="404"/>
      <c r="APC75" s="404"/>
      <c r="APD75" s="404"/>
      <c r="APE75" s="404"/>
      <c r="APF75" s="404"/>
      <c r="APG75" s="404"/>
      <c r="APH75" s="404"/>
      <c r="API75" s="404"/>
      <c r="APJ75" s="404"/>
      <c r="APK75" s="404"/>
      <c r="APL75" s="404"/>
      <c r="APM75" s="404"/>
      <c r="APN75" s="404"/>
      <c r="APO75" s="404"/>
      <c r="APP75" s="404"/>
      <c r="APQ75" s="404"/>
      <c r="APR75" s="404"/>
      <c r="APS75" s="404"/>
      <c r="APT75" s="404"/>
      <c r="APU75" s="404"/>
      <c r="APV75" s="404"/>
      <c r="APW75" s="404"/>
      <c r="APX75" s="404"/>
      <c r="APY75" s="404"/>
      <c r="APZ75" s="404"/>
      <c r="AQA75" s="404"/>
      <c r="AQB75" s="404"/>
      <c r="AQC75" s="404"/>
      <c r="AQD75" s="404"/>
      <c r="AQE75" s="404"/>
      <c r="AQF75" s="404"/>
      <c r="AQG75" s="404"/>
      <c r="AQH75" s="404"/>
      <c r="AQI75" s="404"/>
      <c r="AQJ75" s="404"/>
      <c r="AQK75" s="404"/>
      <c r="AQL75" s="404"/>
      <c r="AQM75" s="404"/>
      <c r="AQN75" s="404"/>
      <c r="AQO75" s="404"/>
      <c r="AQP75" s="404"/>
      <c r="AQQ75" s="404"/>
      <c r="AQR75" s="404"/>
      <c r="AQS75" s="404"/>
      <c r="AQT75" s="404"/>
      <c r="AQU75" s="404"/>
      <c r="AQV75" s="404"/>
      <c r="AQW75" s="404"/>
      <c r="AQX75" s="404"/>
      <c r="AQY75" s="404"/>
      <c r="AQZ75" s="404"/>
      <c r="ARA75" s="404"/>
      <c r="ARB75" s="404"/>
      <c r="ARC75" s="404"/>
      <c r="ARD75" s="404"/>
      <c r="ARE75" s="404"/>
      <c r="ARF75" s="404"/>
      <c r="ARG75" s="404"/>
    </row>
    <row r="76" spans="1:2440" ht="12.75" customHeight="1" x14ac:dyDescent="0.25">
      <c r="A76" s="45" t="s">
        <v>343</v>
      </c>
      <c r="B76" s="93"/>
      <c r="C76" s="335">
        <v>10439611.390000001</v>
      </c>
      <c r="D76" s="335">
        <v>10440579.02</v>
      </c>
      <c r="E76" s="335">
        <v>10445579.02</v>
      </c>
      <c r="F76" s="335">
        <v>10446579.02</v>
      </c>
      <c r="G76" s="335">
        <v>10449579.02</v>
      </c>
      <c r="H76" s="335"/>
      <c r="I76" s="335">
        <v>10462585.02</v>
      </c>
      <c r="J76" s="335">
        <v>10468585.02</v>
      </c>
      <c r="K76" s="335">
        <v>10472585.02</v>
      </c>
      <c r="L76" s="335">
        <v>10479585.02</v>
      </c>
      <c r="M76" s="45"/>
      <c r="N76" s="45"/>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429" t="s">
        <v>431</v>
      </c>
      <c r="BA76" s="93"/>
      <c r="BB76" s="93"/>
      <c r="BC76" s="93"/>
      <c r="BD76" s="93"/>
      <c r="BE76" s="429" t="s">
        <v>432</v>
      </c>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c r="IW76" s="93"/>
      <c r="IX76" s="93"/>
      <c r="IY76" s="93"/>
      <c r="IZ76" s="93"/>
      <c r="JA76" s="93"/>
      <c r="JB76" s="93"/>
      <c r="JC76" s="93"/>
      <c r="JD76" s="93"/>
      <c r="JE76" s="93"/>
      <c r="JF76" s="93"/>
      <c r="JG76" s="93"/>
      <c r="JH76" s="93"/>
      <c r="JI76" s="93"/>
      <c r="JJ76" s="93"/>
      <c r="JK76" s="93"/>
      <c r="JL76" s="93"/>
      <c r="JM76" s="93"/>
      <c r="JN76" s="93"/>
      <c r="JO76" s="93"/>
      <c r="JP76" s="93"/>
      <c r="JQ76" s="93"/>
      <c r="JR76" s="93"/>
      <c r="JS76" s="93"/>
      <c r="JT76" s="93"/>
      <c r="JU76" s="93"/>
      <c r="JV76" s="93"/>
      <c r="JW76" s="93"/>
      <c r="JX76" s="93"/>
      <c r="JY76" s="93"/>
      <c r="JZ76" s="93"/>
      <c r="KA76" s="93"/>
      <c r="KB76" s="93"/>
      <c r="KC76" s="93"/>
      <c r="KD76" s="93"/>
      <c r="KE76" s="93"/>
      <c r="KF76" s="93"/>
      <c r="KG76" s="93"/>
      <c r="KH76" s="93"/>
      <c r="KI76" s="93"/>
      <c r="KJ76" s="93"/>
      <c r="KK76" s="93"/>
      <c r="KL76" s="93"/>
      <c r="KM76" s="93"/>
      <c r="KN76" s="93"/>
      <c r="KO76" s="93"/>
      <c r="KP76" s="93"/>
      <c r="KQ76" s="93"/>
      <c r="KR76" s="93"/>
      <c r="KS76" s="93"/>
      <c r="KT76" s="93"/>
      <c r="KU76" s="93"/>
      <c r="KV76" s="93"/>
      <c r="KW76" s="93"/>
      <c r="KX76" s="93"/>
      <c r="KY76" s="93"/>
      <c r="KZ76" s="93"/>
      <c r="LA76" s="93"/>
      <c r="LB76" s="93"/>
      <c r="LC76" s="93"/>
      <c r="LD76" s="93"/>
      <c r="LE76" s="93"/>
      <c r="LF76" s="93"/>
      <c r="LG76" s="93"/>
      <c r="LH76" s="93"/>
      <c r="LI76" s="93"/>
      <c r="LJ76" s="93"/>
      <c r="LK76" s="93"/>
      <c r="LL76" s="93"/>
      <c r="LM76" s="93"/>
      <c r="LN76" s="93"/>
      <c r="LO76" s="93"/>
      <c r="LP76" s="93"/>
      <c r="LQ76" s="93"/>
      <c r="LR76" s="93"/>
      <c r="LS76" s="93"/>
      <c r="LT76" s="93"/>
      <c r="LU76" s="93"/>
      <c r="LV76" s="93"/>
      <c r="LW76" s="93"/>
      <c r="LX76" s="93"/>
      <c r="LY76" s="93"/>
      <c r="LZ76" s="93"/>
      <c r="MA76" s="93"/>
      <c r="MB76" s="93"/>
      <c r="MC76" s="93"/>
      <c r="MD76" s="93"/>
      <c r="ME76" s="93"/>
      <c r="MF76" s="93"/>
      <c r="MG76" s="93"/>
      <c r="MH76" s="93"/>
      <c r="MI76" s="405"/>
      <c r="MJ76" s="404"/>
      <c r="MK76" s="404"/>
      <c r="ML76" s="404"/>
      <c r="MM76" s="404"/>
      <c r="MN76" s="404"/>
      <c r="MO76" s="404"/>
      <c r="MP76" s="404"/>
      <c r="MQ76" s="404"/>
      <c r="MR76" s="404"/>
      <c r="MS76" s="404"/>
      <c r="MT76" s="404"/>
      <c r="MU76" s="404"/>
      <c r="MV76" s="404"/>
      <c r="MW76" s="404"/>
      <c r="MX76" s="404"/>
      <c r="MY76" s="404"/>
      <c r="MZ76" s="404"/>
      <c r="NA76" s="404"/>
      <c r="NB76" s="404"/>
      <c r="NC76" s="404"/>
      <c r="ND76" s="404"/>
      <c r="NE76" s="404"/>
      <c r="NF76" s="404"/>
      <c r="NG76" s="404"/>
      <c r="NH76" s="404"/>
      <c r="NI76" s="404"/>
      <c r="NJ76" s="404"/>
      <c r="NK76" s="404"/>
      <c r="NL76" s="404"/>
      <c r="NM76" s="404"/>
      <c r="NN76" s="404"/>
      <c r="NO76" s="404"/>
      <c r="NP76" s="404"/>
      <c r="NQ76" s="404"/>
      <c r="NR76" s="404"/>
      <c r="NS76" s="404"/>
      <c r="NT76" s="404"/>
      <c r="NU76" s="404"/>
      <c r="NV76" s="404"/>
      <c r="NW76" s="404"/>
      <c r="NX76" s="404"/>
      <c r="NY76" s="404"/>
      <c r="NZ76" s="404"/>
      <c r="OA76" s="404"/>
      <c r="OB76" s="404"/>
      <c r="OC76" s="404"/>
      <c r="OD76" s="404"/>
      <c r="OE76" s="404"/>
      <c r="OF76" s="404"/>
      <c r="OG76" s="404"/>
      <c r="OH76" s="404"/>
      <c r="OI76" s="404"/>
      <c r="OJ76" s="404"/>
      <c r="OK76" s="404"/>
      <c r="OL76" s="404"/>
      <c r="OM76" s="404"/>
      <c r="ON76" s="404"/>
      <c r="OO76" s="404"/>
      <c r="OP76" s="404"/>
      <c r="OQ76" s="404"/>
      <c r="OR76" s="404"/>
      <c r="OS76" s="404"/>
      <c r="OT76" s="404"/>
      <c r="OU76" s="404"/>
      <c r="OV76" s="404"/>
      <c r="OW76" s="404"/>
      <c r="OX76" s="404"/>
      <c r="OY76" s="404"/>
      <c r="OZ76" s="404"/>
      <c r="PA76" s="404"/>
      <c r="PB76" s="404"/>
      <c r="PC76" s="404"/>
      <c r="PD76" s="404"/>
      <c r="PE76" s="404"/>
      <c r="PF76" s="404"/>
      <c r="PG76" s="404"/>
      <c r="PH76" s="404"/>
      <c r="PI76" s="404"/>
      <c r="PJ76" s="404"/>
      <c r="PK76" s="404"/>
      <c r="PL76" s="404"/>
      <c r="PM76" s="404"/>
      <c r="PN76" s="404"/>
      <c r="PO76" s="404"/>
      <c r="PP76" s="404"/>
      <c r="PQ76" s="404"/>
      <c r="PR76" s="404"/>
      <c r="PS76" s="404"/>
      <c r="PT76" s="404"/>
      <c r="PU76" s="404"/>
      <c r="PV76" s="404"/>
      <c r="PW76" s="404"/>
      <c r="PX76" s="404"/>
      <c r="PY76" s="404"/>
      <c r="PZ76" s="404"/>
      <c r="QA76" s="404"/>
      <c r="QB76" s="404"/>
      <c r="QC76" s="404"/>
      <c r="QD76" s="404"/>
      <c r="QE76" s="404"/>
      <c r="QF76" s="404"/>
      <c r="QG76" s="404"/>
      <c r="QH76" s="404"/>
      <c r="QI76" s="404"/>
      <c r="QJ76" s="404"/>
      <c r="QK76" s="404"/>
      <c r="QL76" s="404"/>
      <c r="QM76" s="404"/>
      <c r="QN76" s="404"/>
      <c r="QO76" s="404"/>
      <c r="QP76" s="404"/>
      <c r="QQ76" s="404"/>
      <c r="QR76" s="404"/>
      <c r="QS76" s="404"/>
      <c r="QT76" s="404"/>
      <c r="QU76" s="404"/>
      <c r="QV76" s="404"/>
      <c r="QW76" s="404"/>
      <c r="QX76" s="404"/>
      <c r="QY76" s="404"/>
      <c r="QZ76" s="404"/>
      <c r="RA76" s="404"/>
      <c r="RB76" s="404"/>
      <c r="RC76" s="404"/>
      <c r="RD76" s="404"/>
      <c r="RE76" s="404"/>
      <c r="RF76" s="404"/>
      <c r="RG76" s="404"/>
      <c r="RH76" s="404"/>
      <c r="RI76" s="404"/>
      <c r="RJ76" s="404"/>
      <c r="RK76" s="404"/>
      <c r="RL76" s="404"/>
      <c r="RM76" s="404"/>
      <c r="RN76" s="404"/>
      <c r="RO76" s="404"/>
      <c r="RP76" s="404"/>
      <c r="RQ76" s="404"/>
      <c r="RR76" s="404"/>
      <c r="RS76" s="404"/>
      <c r="RT76" s="404"/>
      <c r="RU76" s="404"/>
      <c r="RV76" s="404"/>
      <c r="RW76" s="404"/>
      <c r="RX76" s="404"/>
      <c r="RY76" s="404"/>
      <c r="RZ76" s="404"/>
      <c r="SA76" s="404"/>
      <c r="SB76" s="404"/>
      <c r="SC76" s="404"/>
      <c r="SD76" s="404"/>
      <c r="SE76" s="404"/>
      <c r="SF76" s="404"/>
      <c r="SG76" s="404"/>
      <c r="SH76" s="404"/>
      <c r="SI76" s="404"/>
      <c r="SJ76" s="404"/>
      <c r="SK76" s="404"/>
      <c r="SL76" s="404"/>
      <c r="SM76" s="404"/>
      <c r="SN76" s="404"/>
      <c r="SO76" s="404"/>
      <c r="SP76" s="404"/>
      <c r="SQ76" s="404"/>
      <c r="SR76" s="404"/>
      <c r="SS76" s="404"/>
      <c r="ST76" s="404"/>
      <c r="SU76" s="404"/>
      <c r="SV76" s="404"/>
      <c r="SW76" s="404"/>
      <c r="SX76" s="404"/>
      <c r="SY76" s="404"/>
      <c r="SZ76" s="404"/>
      <c r="TA76" s="404"/>
      <c r="TB76" s="404"/>
      <c r="TC76" s="404"/>
      <c r="TD76" s="404"/>
      <c r="TE76" s="404"/>
      <c r="TF76" s="404"/>
      <c r="TG76" s="404"/>
      <c r="TH76" s="404"/>
      <c r="TI76" s="404"/>
      <c r="TJ76" s="404"/>
      <c r="TK76" s="404"/>
      <c r="TL76" s="404"/>
      <c r="TM76" s="404"/>
      <c r="TN76" s="404"/>
      <c r="TO76" s="404"/>
      <c r="TP76" s="404"/>
      <c r="TQ76" s="404"/>
      <c r="TR76" s="404"/>
      <c r="TS76" s="404"/>
      <c r="TT76" s="404"/>
      <c r="TU76" s="404"/>
      <c r="TV76" s="404"/>
      <c r="TW76" s="404"/>
      <c r="TX76" s="404"/>
      <c r="TY76" s="404"/>
      <c r="TZ76" s="404"/>
      <c r="UA76" s="404"/>
      <c r="UB76" s="404"/>
      <c r="UC76" s="404"/>
      <c r="UD76" s="404"/>
      <c r="UE76" s="404"/>
      <c r="UF76" s="404"/>
      <c r="UG76" s="404"/>
      <c r="UH76" s="404"/>
      <c r="UI76" s="404"/>
      <c r="UJ76" s="404"/>
      <c r="UK76" s="404"/>
      <c r="UL76" s="404"/>
      <c r="UM76" s="404"/>
      <c r="UN76" s="404"/>
      <c r="UO76" s="404"/>
      <c r="UP76" s="404"/>
      <c r="UQ76" s="404"/>
      <c r="UR76" s="404"/>
      <c r="US76" s="404"/>
      <c r="UT76" s="404"/>
      <c r="UU76" s="404"/>
      <c r="UV76" s="404"/>
      <c r="UW76" s="404"/>
      <c r="UX76" s="404"/>
      <c r="UY76" s="404"/>
      <c r="UZ76" s="404"/>
      <c r="VA76" s="404"/>
      <c r="VB76" s="404"/>
      <c r="VC76" s="404"/>
      <c r="VD76" s="404"/>
      <c r="VE76" s="404"/>
      <c r="VF76" s="404"/>
      <c r="VG76" s="404"/>
      <c r="VH76" s="404"/>
      <c r="VI76" s="404"/>
      <c r="VJ76" s="404"/>
      <c r="VK76" s="404"/>
      <c r="VL76" s="404"/>
      <c r="VM76" s="404"/>
      <c r="VN76" s="404"/>
      <c r="VO76" s="404"/>
      <c r="VP76" s="404"/>
      <c r="VQ76" s="404"/>
      <c r="VR76" s="404"/>
      <c r="VS76" s="404"/>
      <c r="VT76" s="404"/>
      <c r="VU76" s="404"/>
      <c r="VV76" s="404"/>
      <c r="VW76" s="404"/>
      <c r="VX76" s="404"/>
      <c r="VY76" s="404"/>
      <c r="VZ76" s="404"/>
      <c r="WA76" s="404"/>
      <c r="WB76" s="404"/>
      <c r="WC76" s="404"/>
      <c r="WD76" s="404"/>
      <c r="WE76" s="404"/>
      <c r="WF76" s="404"/>
      <c r="WG76" s="404"/>
      <c r="WH76" s="404"/>
      <c r="WI76" s="404"/>
      <c r="WJ76" s="404"/>
      <c r="WK76" s="404"/>
      <c r="WL76" s="404"/>
      <c r="WM76" s="404"/>
      <c r="WN76" s="404"/>
      <c r="WO76" s="404"/>
      <c r="WP76" s="404"/>
      <c r="WQ76" s="404"/>
      <c r="WR76" s="404"/>
      <c r="WS76" s="404"/>
      <c r="WT76" s="404"/>
      <c r="WU76" s="404"/>
      <c r="WV76" s="404"/>
      <c r="WW76" s="404"/>
      <c r="WX76" s="404"/>
      <c r="WY76" s="404"/>
      <c r="WZ76" s="404"/>
      <c r="XA76" s="404"/>
      <c r="XB76" s="404"/>
      <c r="XC76" s="404"/>
      <c r="XD76" s="404"/>
      <c r="XE76" s="404"/>
      <c r="XF76" s="404"/>
      <c r="XG76" s="404"/>
      <c r="XH76" s="404"/>
      <c r="XI76" s="404"/>
      <c r="XJ76" s="404"/>
      <c r="XK76" s="404"/>
      <c r="XL76" s="404"/>
      <c r="XM76" s="404"/>
      <c r="XN76" s="404"/>
      <c r="XO76" s="404"/>
      <c r="XP76" s="404"/>
      <c r="XQ76" s="404"/>
      <c r="XR76" s="404"/>
      <c r="XS76" s="404"/>
      <c r="XT76" s="404"/>
      <c r="XU76" s="404"/>
      <c r="XV76" s="404"/>
      <c r="XW76" s="404"/>
      <c r="XX76" s="404"/>
      <c r="XY76" s="404"/>
      <c r="XZ76" s="404"/>
      <c r="YA76" s="404"/>
      <c r="YB76" s="404"/>
      <c r="YC76" s="404"/>
      <c r="YD76" s="404"/>
      <c r="YE76" s="404"/>
      <c r="YF76" s="404"/>
      <c r="YG76" s="404"/>
      <c r="YH76" s="404"/>
      <c r="YI76" s="404"/>
      <c r="YJ76" s="404"/>
      <c r="YK76" s="404"/>
      <c r="YL76" s="404"/>
      <c r="YM76" s="404"/>
      <c r="YN76" s="404"/>
      <c r="YO76" s="404"/>
      <c r="YP76" s="404"/>
      <c r="YQ76" s="404"/>
      <c r="YR76" s="404"/>
      <c r="YS76" s="404"/>
      <c r="YT76" s="404"/>
      <c r="YU76" s="404"/>
      <c r="YV76" s="404"/>
      <c r="YW76" s="404"/>
      <c r="YX76" s="404"/>
      <c r="YY76" s="404"/>
      <c r="YZ76" s="404"/>
      <c r="ZA76" s="404"/>
      <c r="ZB76" s="404"/>
      <c r="ZC76" s="404"/>
      <c r="ZD76" s="404"/>
      <c r="ZE76" s="404"/>
      <c r="ZF76" s="404"/>
      <c r="ZG76" s="404"/>
      <c r="ZH76" s="404"/>
      <c r="ZI76" s="404"/>
      <c r="ZJ76" s="404"/>
      <c r="ZK76" s="404"/>
      <c r="ZL76" s="404"/>
      <c r="ZM76" s="404"/>
      <c r="ZN76" s="404"/>
      <c r="ZO76" s="404"/>
      <c r="ZP76" s="404"/>
      <c r="ZQ76" s="404"/>
      <c r="ZR76" s="404"/>
      <c r="ZS76" s="404"/>
      <c r="ZT76" s="404"/>
      <c r="ZU76" s="404"/>
      <c r="ZV76" s="404"/>
      <c r="ZW76" s="404"/>
      <c r="ZX76" s="404"/>
      <c r="ZY76" s="404"/>
      <c r="ZZ76" s="404"/>
      <c r="AAA76" s="404"/>
      <c r="AAB76" s="404"/>
      <c r="AAC76" s="404"/>
      <c r="AAD76" s="404"/>
      <c r="AAE76" s="404"/>
      <c r="AAF76" s="404"/>
      <c r="AAG76" s="404"/>
      <c r="AAH76" s="404"/>
      <c r="AAI76" s="404"/>
      <c r="AAJ76" s="404"/>
      <c r="AAK76" s="404"/>
      <c r="AAL76" s="404"/>
      <c r="AAM76" s="404"/>
      <c r="AAN76" s="404"/>
      <c r="AAO76" s="404"/>
      <c r="AAP76" s="404"/>
      <c r="AAQ76" s="404"/>
      <c r="AAR76" s="404"/>
      <c r="AAS76" s="404"/>
      <c r="AAT76" s="404"/>
      <c r="AAU76" s="404"/>
      <c r="AAV76" s="404"/>
      <c r="AAW76" s="404"/>
      <c r="AAX76" s="404"/>
      <c r="AAY76" s="404"/>
      <c r="AAZ76" s="404"/>
      <c r="ABA76" s="404"/>
      <c r="ABB76" s="404"/>
      <c r="ABC76" s="404"/>
      <c r="ABD76" s="404"/>
      <c r="ABE76" s="404"/>
      <c r="ABF76" s="404"/>
      <c r="ABG76" s="404"/>
      <c r="ABH76" s="404"/>
      <c r="ABI76" s="404"/>
      <c r="ABJ76" s="404"/>
      <c r="ABK76" s="404"/>
      <c r="ABL76" s="404"/>
      <c r="ABM76" s="404"/>
      <c r="ABN76" s="404"/>
      <c r="ABO76" s="404"/>
      <c r="ABP76" s="404"/>
      <c r="ABQ76" s="404"/>
      <c r="ABR76" s="404"/>
      <c r="ABS76" s="404"/>
      <c r="ABT76" s="404"/>
      <c r="ABU76" s="404"/>
      <c r="ABV76" s="404"/>
      <c r="ABW76" s="404"/>
      <c r="ABX76" s="404"/>
      <c r="ABY76" s="404"/>
      <c r="ABZ76" s="404"/>
      <c r="ACA76" s="404"/>
      <c r="ACB76" s="404"/>
      <c r="ACC76" s="404"/>
      <c r="ACD76" s="404"/>
      <c r="ACE76" s="404"/>
      <c r="ACF76" s="404"/>
      <c r="ACG76" s="404"/>
      <c r="ACH76" s="404"/>
      <c r="ACI76" s="404"/>
      <c r="ACJ76" s="404"/>
      <c r="ACK76" s="404"/>
      <c r="ACL76" s="404"/>
      <c r="ACM76" s="404"/>
      <c r="ACN76" s="404"/>
      <c r="ACO76" s="404"/>
      <c r="ACP76" s="404"/>
      <c r="ACQ76" s="404"/>
      <c r="ACR76" s="404"/>
      <c r="ACS76" s="404"/>
      <c r="ACT76" s="404"/>
      <c r="ACU76" s="404"/>
      <c r="ACV76" s="404"/>
      <c r="ACW76" s="404"/>
      <c r="ACX76" s="404"/>
      <c r="ACY76" s="404"/>
      <c r="ACZ76" s="404"/>
      <c r="ADA76" s="404"/>
      <c r="ADB76" s="404"/>
      <c r="ADC76" s="404"/>
      <c r="ADD76" s="404"/>
      <c r="ADE76" s="404"/>
      <c r="ADF76" s="404"/>
      <c r="ADG76" s="404"/>
      <c r="ADH76" s="404"/>
      <c r="ADI76" s="404"/>
      <c r="ADJ76" s="404"/>
      <c r="ADK76" s="404"/>
      <c r="ADL76" s="404"/>
      <c r="ADM76" s="404"/>
      <c r="ADN76" s="404"/>
      <c r="ADO76" s="404"/>
      <c r="ADP76" s="404"/>
      <c r="ADQ76" s="404"/>
      <c r="ADR76" s="404"/>
      <c r="ADS76" s="404"/>
      <c r="ADT76" s="404"/>
      <c r="ADU76" s="404"/>
      <c r="ADV76" s="404"/>
      <c r="ADW76" s="404"/>
      <c r="ADX76" s="404"/>
      <c r="ADY76" s="404"/>
      <c r="ADZ76" s="404"/>
      <c r="AEA76" s="404"/>
      <c r="AEB76" s="404"/>
      <c r="AEC76" s="404"/>
      <c r="AED76" s="404"/>
      <c r="AEE76" s="404"/>
      <c r="AEF76" s="404"/>
      <c r="AEG76" s="404"/>
      <c r="AEH76" s="404"/>
      <c r="AEI76" s="404"/>
      <c r="AEJ76" s="404"/>
      <c r="AEK76" s="404"/>
      <c r="AEL76" s="404"/>
      <c r="AEM76" s="404"/>
      <c r="AEN76" s="404"/>
      <c r="AEO76" s="404"/>
      <c r="AEP76" s="404"/>
      <c r="AEQ76" s="404"/>
      <c r="AER76" s="404"/>
      <c r="AES76" s="404"/>
      <c r="AET76" s="404"/>
      <c r="AEU76" s="404"/>
      <c r="AEV76" s="404"/>
      <c r="AEW76" s="404"/>
      <c r="AEX76" s="404"/>
      <c r="AEY76" s="404"/>
      <c r="AEZ76" s="404"/>
      <c r="AFA76" s="404"/>
      <c r="AFB76" s="404"/>
      <c r="AFC76" s="404"/>
      <c r="AFD76" s="404"/>
      <c r="AFE76" s="404"/>
      <c r="AFF76" s="404"/>
      <c r="AFG76" s="404"/>
      <c r="AFH76" s="404"/>
      <c r="AFI76" s="404"/>
      <c r="AFJ76" s="404"/>
      <c r="AFK76" s="404"/>
      <c r="AFL76" s="404"/>
      <c r="AFM76" s="404"/>
      <c r="AFN76" s="404"/>
      <c r="AFO76" s="404"/>
      <c r="AFP76" s="404"/>
      <c r="AFQ76" s="404"/>
      <c r="AFR76" s="404"/>
      <c r="AFS76" s="404"/>
      <c r="AFT76" s="404"/>
      <c r="AFU76" s="404"/>
      <c r="AFV76" s="404"/>
      <c r="AFW76" s="404"/>
      <c r="AFX76" s="404"/>
      <c r="AFY76" s="404"/>
      <c r="AFZ76" s="404"/>
      <c r="AGA76" s="404"/>
      <c r="AGB76" s="404"/>
      <c r="AGC76" s="404"/>
      <c r="AGD76" s="404"/>
      <c r="AGE76" s="404"/>
      <c r="AGF76" s="404"/>
      <c r="AGG76" s="404"/>
      <c r="AGH76" s="404"/>
      <c r="AGI76" s="404"/>
      <c r="AGJ76" s="404"/>
      <c r="AGK76" s="404"/>
      <c r="AGL76" s="404"/>
      <c r="AGM76" s="404"/>
      <c r="AGN76" s="404"/>
      <c r="AGO76" s="404"/>
      <c r="AGP76" s="404"/>
      <c r="AGQ76" s="404"/>
      <c r="AGR76" s="404"/>
      <c r="AGS76" s="404"/>
      <c r="AGT76" s="404"/>
      <c r="AGU76" s="404"/>
      <c r="AGV76" s="404"/>
      <c r="AGW76" s="404"/>
      <c r="AGX76" s="404"/>
      <c r="AGY76" s="404"/>
      <c r="AGZ76" s="404"/>
      <c r="AHA76" s="404"/>
      <c r="AHB76" s="404"/>
      <c r="AHC76" s="404"/>
      <c r="AHD76" s="404"/>
      <c r="AHE76" s="404"/>
      <c r="AHF76" s="404"/>
      <c r="AHG76" s="404"/>
      <c r="AHH76" s="404"/>
      <c r="AHI76" s="404"/>
      <c r="AHJ76" s="404"/>
      <c r="AHK76" s="404"/>
      <c r="AHL76" s="404"/>
      <c r="AHM76" s="404"/>
      <c r="AHN76" s="404"/>
      <c r="AHO76" s="404"/>
      <c r="AHP76" s="404"/>
      <c r="AHQ76" s="404"/>
      <c r="AHR76" s="404"/>
      <c r="AHS76" s="404"/>
      <c r="AHT76" s="404"/>
      <c r="AHU76" s="404"/>
      <c r="AHV76" s="404"/>
      <c r="AHW76" s="404"/>
      <c r="AHX76" s="404"/>
      <c r="AHY76" s="404"/>
      <c r="AHZ76" s="404"/>
      <c r="AIA76" s="404"/>
      <c r="AIB76" s="404"/>
      <c r="AIC76" s="404"/>
      <c r="AID76" s="404"/>
      <c r="AIE76" s="404"/>
      <c r="AIF76" s="404"/>
      <c r="AIG76" s="404"/>
      <c r="AIH76" s="404"/>
      <c r="AII76" s="404"/>
      <c r="AIJ76" s="404"/>
      <c r="AIK76" s="404"/>
      <c r="AIL76" s="404"/>
      <c r="AIM76" s="404"/>
      <c r="AIN76" s="404"/>
      <c r="AIO76" s="404"/>
      <c r="AIP76" s="404"/>
      <c r="AIQ76" s="404"/>
      <c r="AIR76" s="404"/>
      <c r="AIS76" s="404"/>
      <c r="AIT76" s="404"/>
      <c r="AIU76" s="404"/>
      <c r="AIV76" s="404"/>
      <c r="AIW76" s="404"/>
      <c r="AIX76" s="404"/>
      <c r="AIY76" s="404"/>
      <c r="AIZ76" s="404"/>
      <c r="AJA76" s="404"/>
      <c r="AJB76" s="404"/>
      <c r="AJC76" s="404"/>
      <c r="AJD76" s="404"/>
      <c r="AJE76" s="404"/>
      <c r="AJF76" s="404"/>
      <c r="AJG76" s="404"/>
      <c r="AJH76" s="404"/>
      <c r="AJI76" s="404"/>
      <c r="AJJ76" s="404"/>
      <c r="AJK76" s="404"/>
      <c r="AJL76" s="404"/>
      <c r="AJM76" s="404"/>
      <c r="AJN76" s="404"/>
      <c r="AJO76" s="404"/>
      <c r="AJP76" s="404"/>
      <c r="AJQ76" s="404"/>
      <c r="AJR76" s="404"/>
      <c r="AJS76" s="404"/>
      <c r="AJT76" s="404"/>
      <c r="AJU76" s="404"/>
      <c r="AJV76" s="404"/>
      <c r="AJW76" s="404"/>
      <c r="AJX76" s="404"/>
      <c r="AJY76" s="404"/>
      <c r="AJZ76" s="404"/>
      <c r="AKA76" s="404"/>
      <c r="AKB76" s="404"/>
      <c r="AKC76" s="404"/>
      <c r="AKD76" s="404"/>
      <c r="AKE76" s="404"/>
      <c r="AKF76" s="404"/>
      <c r="AKG76" s="404"/>
      <c r="AKH76" s="404"/>
      <c r="AKI76" s="404"/>
      <c r="AKJ76" s="404"/>
      <c r="AKK76" s="404"/>
      <c r="AKL76" s="404"/>
      <c r="AKM76" s="404"/>
      <c r="AKN76" s="404"/>
      <c r="AKO76" s="404"/>
      <c r="AKP76" s="404"/>
      <c r="AKQ76" s="404"/>
      <c r="AKR76" s="404"/>
      <c r="AKS76" s="404"/>
      <c r="AKT76" s="404"/>
      <c r="AKU76" s="404"/>
      <c r="AKV76" s="404"/>
      <c r="AKW76" s="404"/>
      <c r="AKX76" s="404"/>
      <c r="AKY76" s="404"/>
      <c r="AKZ76" s="404"/>
      <c r="ALA76" s="404"/>
      <c r="ALB76" s="404"/>
      <c r="ALC76" s="404"/>
      <c r="ALD76" s="404"/>
      <c r="ALE76" s="404"/>
      <c r="ALF76" s="404"/>
      <c r="ALG76" s="404"/>
      <c r="ALH76" s="404"/>
      <c r="ALI76" s="404"/>
      <c r="ALJ76" s="404"/>
      <c r="ALK76" s="404"/>
      <c r="ALL76" s="404"/>
      <c r="ALM76" s="404"/>
      <c r="ALN76" s="404"/>
      <c r="ALO76" s="404"/>
      <c r="ALP76" s="404"/>
      <c r="ALQ76" s="404"/>
      <c r="ALR76" s="404"/>
      <c r="ALS76" s="404"/>
      <c r="ALT76" s="404"/>
      <c r="ALU76" s="404"/>
      <c r="ALV76" s="404"/>
      <c r="ALW76" s="404"/>
      <c r="ALX76" s="404"/>
      <c r="ALY76" s="404"/>
      <c r="ALZ76" s="404"/>
      <c r="AMA76" s="404"/>
      <c r="AMB76" s="404"/>
      <c r="AMC76" s="404"/>
      <c r="AMD76" s="404"/>
      <c r="AME76" s="404"/>
      <c r="AMF76" s="404"/>
      <c r="AMG76" s="404"/>
      <c r="AMH76" s="404"/>
      <c r="AMI76" s="404"/>
      <c r="AMJ76" s="404"/>
      <c r="AMK76" s="404"/>
      <c r="AML76" s="404"/>
      <c r="AMM76" s="404"/>
      <c r="AMN76" s="404"/>
      <c r="AMO76" s="404"/>
      <c r="AMP76" s="404"/>
      <c r="AMQ76" s="404"/>
      <c r="AMR76" s="404"/>
      <c r="AMS76" s="404"/>
      <c r="AMT76" s="404"/>
      <c r="AMU76" s="404"/>
      <c r="AMV76" s="404"/>
      <c r="AMW76" s="404"/>
      <c r="AMX76" s="404"/>
      <c r="AMY76" s="404"/>
      <c r="AMZ76" s="404"/>
      <c r="ANA76" s="404"/>
      <c r="ANB76" s="404"/>
      <c r="ANC76" s="404"/>
      <c r="AND76" s="404"/>
      <c r="ANE76" s="404"/>
      <c r="ANF76" s="404"/>
      <c r="ANG76" s="404"/>
      <c r="ANH76" s="404"/>
      <c r="ANI76" s="404"/>
      <c r="ANJ76" s="404"/>
      <c r="ANK76" s="404"/>
      <c r="ANL76" s="404"/>
      <c r="ANM76" s="404"/>
      <c r="ANN76" s="404"/>
      <c r="ANO76" s="404"/>
      <c r="ANP76" s="404"/>
      <c r="ANQ76" s="404"/>
      <c r="ANR76" s="404"/>
      <c r="ANS76" s="404"/>
      <c r="ANT76" s="404"/>
      <c r="ANU76" s="404"/>
      <c r="ANV76" s="404"/>
      <c r="ANW76" s="404"/>
      <c r="ANX76" s="404"/>
      <c r="ANY76" s="404"/>
      <c r="ANZ76" s="404"/>
      <c r="AOA76" s="404"/>
      <c r="AOB76" s="404"/>
      <c r="AOC76" s="404"/>
      <c r="AOD76" s="404"/>
      <c r="AOE76" s="404"/>
      <c r="AOF76" s="404"/>
      <c r="AOG76" s="404"/>
      <c r="AOH76" s="404"/>
      <c r="AOI76" s="404"/>
      <c r="AOJ76" s="404"/>
      <c r="AOK76" s="404"/>
      <c r="AOL76" s="404"/>
      <c r="AOM76" s="404"/>
      <c r="AON76" s="404"/>
      <c r="AOO76" s="404"/>
      <c r="AOP76" s="404"/>
      <c r="AOQ76" s="404"/>
      <c r="AOR76" s="404"/>
      <c r="AOS76" s="404"/>
      <c r="AOT76" s="404"/>
      <c r="AOU76" s="404"/>
      <c r="AOV76" s="404"/>
      <c r="AOW76" s="404"/>
      <c r="AOX76" s="404"/>
      <c r="AOY76" s="404"/>
      <c r="AOZ76" s="404"/>
      <c r="APA76" s="404"/>
      <c r="APB76" s="404"/>
      <c r="APC76" s="404"/>
      <c r="APD76" s="404"/>
      <c r="APE76" s="404"/>
      <c r="APF76" s="404"/>
      <c r="APG76" s="404"/>
      <c r="APH76" s="404"/>
      <c r="API76" s="404"/>
      <c r="APJ76" s="404"/>
      <c r="APK76" s="404"/>
      <c r="APL76" s="404"/>
      <c r="APM76" s="404"/>
      <c r="APN76" s="404"/>
      <c r="APO76" s="404"/>
      <c r="APP76" s="404"/>
      <c r="APQ76" s="404"/>
      <c r="APR76" s="404"/>
      <c r="APS76" s="404"/>
      <c r="APT76" s="404"/>
      <c r="APU76" s="404"/>
      <c r="APV76" s="404"/>
      <c r="APW76" s="404"/>
      <c r="APX76" s="404"/>
      <c r="APY76" s="404"/>
      <c r="APZ76" s="404"/>
      <c r="AQA76" s="404"/>
      <c r="AQB76" s="404"/>
      <c r="AQC76" s="404"/>
      <c r="AQD76" s="404"/>
      <c r="AQE76" s="404"/>
      <c r="AQF76" s="404"/>
      <c r="AQG76" s="404"/>
      <c r="AQH76" s="404"/>
      <c r="AQI76" s="404"/>
      <c r="AQJ76" s="404"/>
      <c r="AQK76" s="404"/>
      <c r="AQL76" s="404"/>
      <c r="AQM76" s="404"/>
      <c r="AQN76" s="404"/>
      <c r="AQO76" s="404"/>
      <c r="AQP76" s="404"/>
      <c r="AQQ76" s="404"/>
      <c r="AQR76" s="404"/>
      <c r="AQS76" s="404"/>
      <c r="AQT76" s="404"/>
      <c r="AQU76" s="404"/>
      <c r="AQV76" s="404"/>
      <c r="AQW76" s="404"/>
      <c r="AQX76" s="404"/>
      <c r="AQY76" s="404"/>
      <c r="AQZ76" s="404"/>
      <c r="ARA76" s="404"/>
      <c r="ARB76" s="404"/>
      <c r="ARC76" s="404"/>
      <c r="ARD76" s="404"/>
      <c r="ARE76" s="404"/>
      <c r="ARF76" s="404"/>
      <c r="ARG76" s="404"/>
    </row>
    <row r="77" spans="1:2440" ht="12.75" customHeight="1" x14ac:dyDescent="0.25">
      <c r="A77" s="45" t="s">
        <v>344</v>
      </c>
      <c r="B77" s="93"/>
      <c r="C77" s="335">
        <v>1939243.92</v>
      </c>
      <c r="D77" s="335">
        <v>2097070.53</v>
      </c>
      <c r="E77" s="335">
        <v>2167070.5299999998</v>
      </c>
      <c r="F77" s="335">
        <v>2137008.5299999998</v>
      </c>
      <c r="G77" s="335">
        <v>2124454.7000000002</v>
      </c>
      <c r="H77" s="335"/>
      <c r="I77" s="335">
        <v>2123606.63</v>
      </c>
      <c r="J77" s="335">
        <v>2123606.63</v>
      </c>
      <c r="K77" s="335">
        <v>2123606.63</v>
      </c>
      <c r="L77" s="335">
        <v>2073156.63</v>
      </c>
      <c r="M77" s="45"/>
      <c r="N77" s="45"/>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429" t="s">
        <v>431</v>
      </c>
      <c r="BA77" s="93"/>
      <c r="BB77" s="93"/>
      <c r="BC77" s="93"/>
      <c r="BD77" s="93"/>
      <c r="BE77" s="429" t="s">
        <v>432</v>
      </c>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c r="IW77" s="93"/>
      <c r="IX77" s="93"/>
      <c r="IY77" s="93"/>
      <c r="IZ77" s="93"/>
      <c r="JA77" s="93"/>
      <c r="JB77" s="93"/>
      <c r="JC77" s="93"/>
      <c r="JD77" s="93"/>
      <c r="JE77" s="93"/>
      <c r="JF77" s="93"/>
      <c r="JG77" s="93"/>
      <c r="JH77" s="93"/>
      <c r="JI77" s="93"/>
      <c r="JJ77" s="93"/>
      <c r="JK77" s="93"/>
      <c r="JL77" s="93"/>
      <c r="JM77" s="93"/>
      <c r="JN77" s="93"/>
      <c r="JO77" s="93"/>
      <c r="JP77" s="93"/>
      <c r="JQ77" s="93"/>
      <c r="JR77" s="93"/>
      <c r="JS77" s="93"/>
      <c r="JT77" s="93"/>
      <c r="JU77" s="93"/>
      <c r="JV77" s="93"/>
      <c r="JW77" s="93"/>
      <c r="JX77" s="93"/>
      <c r="JY77" s="93"/>
      <c r="JZ77" s="93"/>
      <c r="KA77" s="93"/>
      <c r="KB77" s="93"/>
      <c r="KC77" s="93"/>
      <c r="KD77" s="93"/>
      <c r="KE77" s="93"/>
      <c r="KF77" s="93"/>
      <c r="KG77" s="93"/>
      <c r="KH77" s="93"/>
      <c r="KI77" s="93"/>
      <c r="KJ77" s="93"/>
      <c r="KK77" s="93"/>
      <c r="KL77" s="93"/>
      <c r="KM77" s="93"/>
      <c r="KN77" s="93"/>
      <c r="KO77" s="93"/>
      <c r="KP77" s="93"/>
      <c r="KQ77" s="93"/>
      <c r="KR77" s="93"/>
      <c r="KS77" s="93"/>
      <c r="KT77" s="93"/>
      <c r="KU77" s="93"/>
      <c r="KV77" s="93"/>
      <c r="KW77" s="93"/>
      <c r="KX77" s="93"/>
      <c r="KY77" s="93"/>
      <c r="KZ77" s="93"/>
      <c r="LA77" s="93"/>
      <c r="LB77" s="93"/>
      <c r="LC77" s="93"/>
      <c r="LD77" s="93"/>
      <c r="LE77" s="93"/>
      <c r="LF77" s="93"/>
      <c r="LG77" s="93"/>
      <c r="LH77" s="93"/>
      <c r="LI77" s="93"/>
      <c r="LJ77" s="93"/>
      <c r="LK77" s="93"/>
      <c r="LL77" s="93"/>
      <c r="LM77" s="93"/>
      <c r="LN77" s="93"/>
      <c r="LO77" s="93"/>
      <c r="LP77" s="93"/>
      <c r="LQ77" s="93"/>
      <c r="LR77" s="93"/>
      <c r="LS77" s="93"/>
      <c r="LT77" s="93"/>
      <c r="LU77" s="93"/>
      <c r="LV77" s="93"/>
      <c r="LW77" s="93"/>
      <c r="LX77" s="93"/>
      <c r="LY77" s="93"/>
      <c r="LZ77" s="93"/>
      <c r="MA77" s="93"/>
      <c r="MB77" s="93"/>
      <c r="MC77" s="93"/>
      <c r="MD77" s="93"/>
      <c r="ME77" s="93"/>
      <c r="MF77" s="93"/>
      <c r="MG77" s="93"/>
      <c r="MH77" s="93"/>
      <c r="MI77" s="405"/>
      <c r="MJ77" s="404"/>
      <c r="MK77" s="404"/>
      <c r="ML77" s="404"/>
      <c r="MM77" s="404"/>
      <c r="MN77" s="404"/>
      <c r="MO77" s="404"/>
      <c r="MP77" s="404"/>
      <c r="MQ77" s="404"/>
      <c r="MR77" s="404"/>
      <c r="MS77" s="404"/>
      <c r="MT77" s="404"/>
      <c r="MU77" s="404"/>
      <c r="MV77" s="404"/>
      <c r="MW77" s="404"/>
      <c r="MX77" s="404"/>
      <c r="MY77" s="404"/>
      <c r="MZ77" s="404"/>
      <c r="NA77" s="404"/>
      <c r="NB77" s="404"/>
      <c r="NC77" s="404"/>
      <c r="ND77" s="404"/>
      <c r="NE77" s="404"/>
      <c r="NF77" s="404"/>
      <c r="NG77" s="404"/>
      <c r="NH77" s="404"/>
      <c r="NI77" s="404"/>
      <c r="NJ77" s="404"/>
      <c r="NK77" s="404"/>
      <c r="NL77" s="404"/>
      <c r="NM77" s="404"/>
      <c r="NN77" s="404"/>
      <c r="NO77" s="404"/>
      <c r="NP77" s="404"/>
      <c r="NQ77" s="404"/>
      <c r="NR77" s="404"/>
      <c r="NS77" s="404"/>
      <c r="NT77" s="404"/>
      <c r="NU77" s="404"/>
      <c r="NV77" s="404"/>
      <c r="NW77" s="404"/>
      <c r="NX77" s="404"/>
      <c r="NY77" s="404"/>
      <c r="NZ77" s="404"/>
      <c r="OA77" s="404"/>
      <c r="OB77" s="404"/>
      <c r="OC77" s="404"/>
      <c r="OD77" s="404"/>
      <c r="OE77" s="404"/>
      <c r="OF77" s="404"/>
      <c r="OG77" s="404"/>
      <c r="OH77" s="404"/>
      <c r="OI77" s="404"/>
      <c r="OJ77" s="404"/>
      <c r="OK77" s="404"/>
      <c r="OL77" s="404"/>
      <c r="OM77" s="404"/>
      <c r="ON77" s="404"/>
      <c r="OO77" s="404"/>
      <c r="OP77" s="404"/>
      <c r="OQ77" s="404"/>
      <c r="OR77" s="404"/>
      <c r="OS77" s="404"/>
      <c r="OT77" s="404"/>
      <c r="OU77" s="404"/>
      <c r="OV77" s="404"/>
      <c r="OW77" s="404"/>
      <c r="OX77" s="404"/>
      <c r="OY77" s="404"/>
      <c r="OZ77" s="404"/>
      <c r="PA77" s="404"/>
      <c r="PB77" s="404"/>
      <c r="PC77" s="404"/>
      <c r="PD77" s="404"/>
      <c r="PE77" s="404"/>
      <c r="PF77" s="404"/>
      <c r="PG77" s="404"/>
      <c r="PH77" s="404"/>
      <c r="PI77" s="404"/>
      <c r="PJ77" s="404"/>
      <c r="PK77" s="404"/>
      <c r="PL77" s="404"/>
      <c r="PM77" s="404"/>
      <c r="PN77" s="404"/>
      <c r="PO77" s="404"/>
      <c r="PP77" s="404"/>
      <c r="PQ77" s="404"/>
      <c r="PR77" s="404"/>
      <c r="PS77" s="404"/>
      <c r="PT77" s="404"/>
      <c r="PU77" s="404"/>
      <c r="PV77" s="404"/>
      <c r="PW77" s="404"/>
      <c r="PX77" s="404"/>
      <c r="PY77" s="404"/>
      <c r="PZ77" s="404"/>
      <c r="QA77" s="404"/>
      <c r="QB77" s="404"/>
      <c r="QC77" s="404"/>
      <c r="QD77" s="404"/>
      <c r="QE77" s="404"/>
      <c r="QF77" s="404"/>
      <c r="QG77" s="404"/>
      <c r="QH77" s="404"/>
      <c r="QI77" s="404"/>
      <c r="QJ77" s="404"/>
      <c r="QK77" s="404"/>
      <c r="QL77" s="404"/>
      <c r="QM77" s="404"/>
      <c r="QN77" s="404"/>
      <c r="QO77" s="404"/>
      <c r="QP77" s="404"/>
      <c r="QQ77" s="404"/>
      <c r="QR77" s="404"/>
      <c r="QS77" s="404"/>
      <c r="QT77" s="404"/>
      <c r="QU77" s="404"/>
      <c r="QV77" s="404"/>
      <c r="QW77" s="404"/>
      <c r="QX77" s="404"/>
      <c r="QY77" s="404"/>
      <c r="QZ77" s="404"/>
      <c r="RA77" s="404"/>
      <c r="RB77" s="404"/>
      <c r="RC77" s="404"/>
      <c r="RD77" s="404"/>
      <c r="RE77" s="404"/>
      <c r="RF77" s="404"/>
      <c r="RG77" s="404"/>
      <c r="RH77" s="404"/>
      <c r="RI77" s="404"/>
      <c r="RJ77" s="404"/>
      <c r="RK77" s="404"/>
      <c r="RL77" s="404"/>
      <c r="RM77" s="404"/>
      <c r="RN77" s="404"/>
      <c r="RO77" s="404"/>
      <c r="RP77" s="404"/>
      <c r="RQ77" s="404"/>
      <c r="RR77" s="404"/>
      <c r="RS77" s="404"/>
      <c r="RT77" s="404"/>
      <c r="RU77" s="404"/>
      <c r="RV77" s="404"/>
      <c r="RW77" s="404"/>
      <c r="RX77" s="404"/>
      <c r="RY77" s="404"/>
      <c r="RZ77" s="404"/>
      <c r="SA77" s="404"/>
      <c r="SB77" s="404"/>
      <c r="SC77" s="404"/>
      <c r="SD77" s="404"/>
      <c r="SE77" s="404"/>
      <c r="SF77" s="404"/>
      <c r="SG77" s="404"/>
      <c r="SH77" s="404"/>
      <c r="SI77" s="404"/>
      <c r="SJ77" s="404"/>
      <c r="SK77" s="404"/>
      <c r="SL77" s="404"/>
      <c r="SM77" s="404"/>
      <c r="SN77" s="404"/>
      <c r="SO77" s="404"/>
      <c r="SP77" s="404"/>
      <c r="SQ77" s="404"/>
      <c r="SR77" s="404"/>
      <c r="SS77" s="404"/>
      <c r="ST77" s="404"/>
      <c r="SU77" s="404"/>
      <c r="SV77" s="404"/>
      <c r="SW77" s="404"/>
      <c r="SX77" s="404"/>
      <c r="SY77" s="404"/>
      <c r="SZ77" s="404"/>
      <c r="TA77" s="404"/>
      <c r="TB77" s="404"/>
      <c r="TC77" s="404"/>
      <c r="TD77" s="404"/>
      <c r="TE77" s="404"/>
      <c r="TF77" s="404"/>
      <c r="TG77" s="404"/>
      <c r="TH77" s="404"/>
      <c r="TI77" s="404"/>
      <c r="TJ77" s="404"/>
      <c r="TK77" s="404"/>
      <c r="TL77" s="404"/>
      <c r="TM77" s="404"/>
      <c r="TN77" s="404"/>
      <c r="TO77" s="404"/>
      <c r="TP77" s="404"/>
      <c r="TQ77" s="404"/>
      <c r="TR77" s="404"/>
      <c r="TS77" s="404"/>
      <c r="TT77" s="404"/>
      <c r="TU77" s="404"/>
      <c r="TV77" s="404"/>
      <c r="TW77" s="404"/>
      <c r="TX77" s="404"/>
      <c r="TY77" s="404"/>
      <c r="TZ77" s="404"/>
      <c r="UA77" s="404"/>
      <c r="UB77" s="404"/>
      <c r="UC77" s="404"/>
      <c r="UD77" s="404"/>
      <c r="UE77" s="404"/>
      <c r="UF77" s="404"/>
      <c r="UG77" s="404"/>
      <c r="UH77" s="404"/>
      <c r="UI77" s="404"/>
      <c r="UJ77" s="404"/>
      <c r="UK77" s="404"/>
      <c r="UL77" s="404"/>
      <c r="UM77" s="404"/>
      <c r="UN77" s="404"/>
      <c r="UO77" s="404"/>
      <c r="UP77" s="404"/>
      <c r="UQ77" s="404"/>
      <c r="UR77" s="404"/>
      <c r="US77" s="404"/>
      <c r="UT77" s="404"/>
      <c r="UU77" s="404"/>
      <c r="UV77" s="404"/>
      <c r="UW77" s="404"/>
      <c r="UX77" s="404"/>
      <c r="UY77" s="404"/>
      <c r="UZ77" s="404"/>
      <c r="VA77" s="404"/>
      <c r="VB77" s="404"/>
      <c r="VC77" s="404"/>
      <c r="VD77" s="404"/>
      <c r="VE77" s="404"/>
      <c r="VF77" s="404"/>
      <c r="VG77" s="404"/>
      <c r="VH77" s="404"/>
      <c r="VI77" s="404"/>
      <c r="VJ77" s="404"/>
      <c r="VK77" s="404"/>
      <c r="VL77" s="404"/>
      <c r="VM77" s="404"/>
      <c r="VN77" s="404"/>
      <c r="VO77" s="404"/>
      <c r="VP77" s="404"/>
      <c r="VQ77" s="404"/>
      <c r="VR77" s="404"/>
      <c r="VS77" s="404"/>
      <c r="VT77" s="404"/>
      <c r="VU77" s="404"/>
      <c r="VV77" s="404"/>
      <c r="VW77" s="404"/>
      <c r="VX77" s="404"/>
      <c r="VY77" s="404"/>
      <c r="VZ77" s="404"/>
      <c r="WA77" s="404"/>
      <c r="WB77" s="404"/>
      <c r="WC77" s="404"/>
      <c r="WD77" s="404"/>
      <c r="WE77" s="404"/>
      <c r="WF77" s="404"/>
      <c r="WG77" s="404"/>
      <c r="WH77" s="404"/>
      <c r="WI77" s="404"/>
      <c r="WJ77" s="404"/>
      <c r="WK77" s="404"/>
      <c r="WL77" s="404"/>
      <c r="WM77" s="404"/>
      <c r="WN77" s="404"/>
      <c r="WO77" s="404"/>
      <c r="WP77" s="404"/>
      <c r="WQ77" s="404"/>
      <c r="WR77" s="404"/>
      <c r="WS77" s="404"/>
      <c r="WT77" s="404"/>
      <c r="WU77" s="404"/>
      <c r="WV77" s="404"/>
      <c r="WW77" s="404"/>
      <c r="WX77" s="404"/>
      <c r="WY77" s="404"/>
      <c r="WZ77" s="404"/>
      <c r="XA77" s="404"/>
      <c r="XB77" s="404"/>
      <c r="XC77" s="404"/>
      <c r="XD77" s="404"/>
      <c r="XE77" s="404"/>
      <c r="XF77" s="404"/>
      <c r="XG77" s="404"/>
      <c r="XH77" s="404"/>
      <c r="XI77" s="404"/>
      <c r="XJ77" s="404"/>
      <c r="XK77" s="404"/>
      <c r="XL77" s="404"/>
      <c r="XM77" s="404"/>
      <c r="XN77" s="404"/>
      <c r="XO77" s="404"/>
      <c r="XP77" s="404"/>
      <c r="XQ77" s="404"/>
      <c r="XR77" s="404"/>
      <c r="XS77" s="404"/>
      <c r="XT77" s="404"/>
      <c r="XU77" s="404"/>
      <c r="XV77" s="404"/>
      <c r="XW77" s="404"/>
      <c r="XX77" s="404"/>
      <c r="XY77" s="404"/>
      <c r="XZ77" s="404"/>
      <c r="YA77" s="404"/>
      <c r="YB77" s="404"/>
      <c r="YC77" s="404"/>
      <c r="YD77" s="404"/>
      <c r="YE77" s="404"/>
      <c r="YF77" s="404"/>
      <c r="YG77" s="404"/>
      <c r="YH77" s="404"/>
      <c r="YI77" s="404"/>
      <c r="YJ77" s="404"/>
      <c r="YK77" s="404"/>
      <c r="YL77" s="404"/>
      <c r="YM77" s="404"/>
      <c r="YN77" s="404"/>
      <c r="YO77" s="404"/>
      <c r="YP77" s="404"/>
      <c r="YQ77" s="404"/>
      <c r="YR77" s="404"/>
      <c r="YS77" s="404"/>
      <c r="YT77" s="404"/>
      <c r="YU77" s="404"/>
      <c r="YV77" s="404"/>
      <c r="YW77" s="404"/>
      <c r="YX77" s="404"/>
      <c r="YY77" s="404"/>
      <c r="YZ77" s="404"/>
      <c r="ZA77" s="404"/>
      <c r="ZB77" s="404"/>
      <c r="ZC77" s="404"/>
      <c r="ZD77" s="404"/>
      <c r="ZE77" s="404"/>
      <c r="ZF77" s="404"/>
      <c r="ZG77" s="404"/>
      <c r="ZH77" s="404"/>
      <c r="ZI77" s="404"/>
      <c r="ZJ77" s="404"/>
      <c r="ZK77" s="404"/>
      <c r="ZL77" s="404"/>
      <c r="ZM77" s="404"/>
      <c r="ZN77" s="404"/>
      <c r="ZO77" s="404"/>
      <c r="ZP77" s="404"/>
      <c r="ZQ77" s="404"/>
      <c r="ZR77" s="404"/>
      <c r="ZS77" s="404"/>
      <c r="ZT77" s="404"/>
      <c r="ZU77" s="404"/>
      <c r="ZV77" s="404"/>
      <c r="ZW77" s="404"/>
      <c r="ZX77" s="404"/>
      <c r="ZY77" s="404"/>
      <c r="ZZ77" s="404"/>
      <c r="AAA77" s="404"/>
      <c r="AAB77" s="404"/>
      <c r="AAC77" s="404"/>
      <c r="AAD77" s="404"/>
      <c r="AAE77" s="404"/>
      <c r="AAF77" s="404"/>
      <c r="AAG77" s="404"/>
      <c r="AAH77" s="404"/>
      <c r="AAI77" s="404"/>
      <c r="AAJ77" s="404"/>
      <c r="AAK77" s="404"/>
      <c r="AAL77" s="404"/>
      <c r="AAM77" s="404"/>
      <c r="AAN77" s="404"/>
      <c r="AAO77" s="404"/>
      <c r="AAP77" s="404"/>
      <c r="AAQ77" s="404"/>
      <c r="AAR77" s="404"/>
      <c r="AAS77" s="404"/>
      <c r="AAT77" s="404"/>
      <c r="AAU77" s="404"/>
      <c r="AAV77" s="404"/>
      <c r="AAW77" s="404"/>
      <c r="AAX77" s="404"/>
      <c r="AAY77" s="404"/>
      <c r="AAZ77" s="404"/>
      <c r="ABA77" s="404"/>
      <c r="ABB77" s="404"/>
      <c r="ABC77" s="404"/>
      <c r="ABD77" s="404"/>
      <c r="ABE77" s="404"/>
      <c r="ABF77" s="404"/>
      <c r="ABG77" s="404"/>
      <c r="ABH77" s="404"/>
      <c r="ABI77" s="404"/>
      <c r="ABJ77" s="404"/>
      <c r="ABK77" s="404"/>
      <c r="ABL77" s="404"/>
      <c r="ABM77" s="404"/>
      <c r="ABN77" s="404"/>
      <c r="ABO77" s="404"/>
      <c r="ABP77" s="404"/>
      <c r="ABQ77" s="404"/>
      <c r="ABR77" s="404"/>
      <c r="ABS77" s="404"/>
      <c r="ABT77" s="404"/>
      <c r="ABU77" s="404"/>
      <c r="ABV77" s="404"/>
      <c r="ABW77" s="404"/>
      <c r="ABX77" s="404"/>
      <c r="ABY77" s="404"/>
      <c r="ABZ77" s="404"/>
      <c r="ACA77" s="404"/>
      <c r="ACB77" s="404"/>
      <c r="ACC77" s="404"/>
      <c r="ACD77" s="404"/>
      <c r="ACE77" s="404"/>
      <c r="ACF77" s="404"/>
      <c r="ACG77" s="404"/>
      <c r="ACH77" s="404"/>
      <c r="ACI77" s="404"/>
      <c r="ACJ77" s="404"/>
      <c r="ACK77" s="404"/>
      <c r="ACL77" s="404"/>
      <c r="ACM77" s="404"/>
      <c r="ACN77" s="404"/>
      <c r="ACO77" s="404"/>
      <c r="ACP77" s="404"/>
      <c r="ACQ77" s="404"/>
      <c r="ACR77" s="404"/>
      <c r="ACS77" s="404"/>
      <c r="ACT77" s="404"/>
      <c r="ACU77" s="404"/>
      <c r="ACV77" s="404"/>
      <c r="ACW77" s="404"/>
      <c r="ACX77" s="404"/>
      <c r="ACY77" s="404"/>
      <c r="ACZ77" s="404"/>
      <c r="ADA77" s="404"/>
      <c r="ADB77" s="404"/>
      <c r="ADC77" s="404"/>
      <c r="ADD77" s="404"/>
      <c r="ADE77" s="404"/>
      <c r="ADF77" s="404"/>
      <c r="ADG77" s="404"/>
      <c r="ADH77" s="404"/>
      <c r="ADI77" s="404"/>
      <c r="ADJ77" s="404"/>
      <c r="ADK77" s="404"/>
      <c r="ADL77" s="404"/>
      <c r="ADM77" s="404"/>
      <c r="ADN77" s="404"/>
      <c r="ADO77" s="404"/>
      <c r="ADP77" s="404"/>
      <c r="ADQ77" s="404"/>
      <c r="ADR77" s="404"/>
      <c r="ADS77" s="404"/>
      <c r="ADT77" s="404"/>
      <c r="ADU77" s="404"/>
      <c r="ADV77" s="404"/>
      <c r="ADW77" s="404"/>
      <c r="ADX77" s="404"/>
      <c r="ADY77" s="404"/>
      <c r="ADZ77" s="404"/>
      <c r="AEA77" s="404"/>
      <c r="AEB77" s="404"/>
      <c r="AEC77" s="404"/>
      <c r="AED77" s="404"/>
      <c r="AEE77" s="404"/>
      <c r="AEF77" s="404"/>
      <c r="AEG77" s="404"/>
      <c r="AEH77" s="404"/>
      <c r="AEI77" s="404"/>
      <c r="AEJ77" s="404"/>
      <c r="AEK77" s="404"/>
      <c r="AEL77" s="404"/>
      <c r="AEM77" s="404"/>
      <c r="AEN77" s="404"/>
      <c r="AEO77" s="404"/>
      <c r="AEP77" s="404"/>
      <c r="AEQ77" s="404"/>
      <c r="AER77" s="404"/>
      <c r="AES77" s="404"/>
      <c r="AET77" s="404"/>
      <c r="AEU77" s="404"/>
      <c r="AEV77" s="404"/>
      <c r="AEW77" s="404"/>
      <c r="AEX77" s="404"/>
      <c r="AEY77" s="404"/>
      <c r="AEZ77" s="404"/>
      <c r="AFA77" s="404"/>
      <c r="AFB77" s="404"/>
      <c r="AFC77" s="404"/>
      <c r="AFD77" s="404"/>
      <c r="AFE77" s="404"/>
      <c r="AFF77" s="404"/>
      <c r="AFG77" s="404"/>
      <c r="AFH77" s="404"/>
      <c r="AFI77" s="404"/>
      <c r="AFJ77" s="404"/>
      <c r="AFK77" s="404"/>
      <c r="AFL77" s="404"/>
      <c r="AFM77" s="404"/>
      <c r="AFN77" s="404"/>
      <c r="AFO77" s="404"/>
      <c r="AFP77" s="404"/>
      <c r="AFQ77" s="404"/>
      <c r="AFR77" s="404"/>
      <c r="AFS77" s="404"/>
      <c r="AFT77" s="404"/>
      <c r="AFU77" s="404"/>
      <c r="AFV77" s="404"/>
      <c r="AFW77" s="404"/>
      <c r="AFX77" s="404"/>
      <c r="AFY77" s="404"/>
      <c r="AFZ77" s="404"/>
      <c r="AGA77" s="404"/>
      <c r="AGB77" s="404"/>
      <c r="AGC77" s="404"/>
      <c r="AGD77" s="404"/>
      <c r="AGE77" s="404"/>
      <c r="AGF77" s="404"/>
      <c r="AGG77" s="404"/>
      <c r="AGH77" s="404"/>
      <c r="AGI77" s="404"/>
      <c r="AGJ77" s="404"/>
      <c r="AGK77" s="404"/>
      <c r="AGL77" s="404"/>
      <c r="AGM77" s="404"/>
      <c r="AGN77" s="404"/>
      <c r="AGO77" s="404"/>
      <c r="AGP77" s="404"/>
      <c r="AGQ77" s="404"/>
      <c r="AGR77" s="404"/>
      <c r="AGS77" s="404"/>
      <c r="AGT77" s="404"/>
      <c r="AGU77" s="404"/>
      <c r="AGV77" s="404"/>
      <c r="AGW77" s="404"/>
      <c r="AGX77" s="404"/>
      <c r="AGY77" s="404"/>
      <c r="AGZ77" s="404"/>
      <c r="AHA77" s="404"/>
      <c r="AHB77" s="404"/>
      <c r="AHC77" s="404"/>
      <c r="AHD77" s="404"/>
      <c r="AHE77" s="404"/>
      <c r="AHF77" s="404"/>
      <c r="AHG77" s="404"/>
      <c r="AHH77" s="404"/>
      <c r="AHI77" s="404"/>
      <c r="AHJ77" s="404"/>
      <c r="AHK77" s="404"/>
      <c r="AHL77" s="404"/>
      <c r="AHM77" s="404"/>
      <c r="AHN77" s="404"/>
      <c r="AHO77" s="404"/>
      <c r="AHP77" s="404"/>
      <c r="AHQ77" s="404"/>
      <c r="AHR77" s="404"/>
      <c r="AHS77" s="404"/>
      <c r="AHT77" s="404"/>
      <c r="AHU77" s="404"/>
      <c r="AHV77" s="404"/>
      <c r="AHW77" s="404"/>
      <c r="AHX77" s="404"/>
      <c r="AHY77" s="404"/>
      <c r="AHZ77" s="404"/>
      <c r="AIA77" s="404"/>
      <c r="AIB77" s="404"/>
      <c r="AIC77" s="404"/>
      <c r="AID77" s="404"/>
      <c r="AIE77" s="404"/>
      <c r="AIF77" s="404"/>
      <c r="AIG77" s="404"/>
      <c r="AIH77" s="404"/>
      <c r="AII77" s="404"/>
      <c r="AIJ77" s="404"/>
      <c r="AIK77" s="404"/>
      <c r="AIL77" s="404"/>
      <c r="AIM77" s="404"/>
      <c r="AIN77" s="404"/>
      <c r="AIO77" s="404"/>
      <c r="AIP77" s="404"/>
      <c r="AIQ77" s="404"/>
      <c r="AIR77" s="404"/>
      <c r="AIS77" s="404"/>
      <c r="AIT77" s="404"/>
      <c r="AIU77" s="404"/>
      <c r="AIV77" s="404"/>
      <c r="AIW77" s="404"/>
      <c r="AIX77" s="404"/>
      <c r="AIY77" s="404"/>
      <c r="AIZ77" s="404"/>
      <c r="AJA77" s="404"/>
      <c r="AJB77" s="404"/>
      <c r="AJC77" s="404"/>
      <c r="AJD77" s="404"/>
      <c r="AJE77" s="404"/>
      <c r="AJF77" s="404"/>
      <c r="AJG77" s="404"/>
      <c r="AJH77" s="404"/>
      <c r="AJI77" s="404"/>
      <c r="AJJ77" s="404"/>
      <c r="AJK77" s="404"/>
      <c r="AJL77" s="404"/>
      <c r="AJM77" s="404"/>
      <c r="AJN77" s="404"/>
      <c r="AJO77" s="404"/>
      <c r="AJP77" s="404"/>
      <c r="AJQ77" s="404"/>
      <c r="AJR77" s="404"/>
      <c r="AJS77" s="404"/>
      <c r="AJT77" s="404"/>
      <c r="AJU77" s="404"/>
      <c r="AJV77" s="404"/>
      <c r="AJW77" s="404"/>
      <c r="AJX77" s="404"/>
      <c r="AJY77" s="404"/>
      <c r="AJZ77" s="404"/>
      <c r="AKA77" s="404"/>
      <c r="AKB77" s="404"/>
      <c r="AKC77" s="404"/>
      <c r="AKD77" s="404"/>
      <c r="AKE77" s="404"/>
      <c r="AKF77" s="404"/>
      <c r="AKG77" s="404"/>
      <c r="AKH77" s="404"/>
      <c r="AKI77" s="404"/>
      <c r="AKJ77" s="404"/>
      <c r="AKK77" s="404"/>
      <c r="AKL77" s="404"/>
      <c r="AKM77" s="404"/>
      <c r="AKN77" s="404"/>
      <c r="AKO77" s="404"/>
      <c r="AKP77" s="404"/>
      <c r="AKQ77" s="404"/>
      <c r="AKR77" s="404"/>
      <c r="AKS77" s="404"/>
      <c r="AKT77" s="404"/>
      <c r="AKU77" s="404"/>
      <c r="AKV77" s="404"/>
      <c r="AKW77" s="404"/>
      <c r="AKX77" s="404"/>
      <c r="AKY77" s="404"/>
      <c r="AKZ77" s="404"/>
      <c r="ALA77" s="404"/>
      <c r="ALB77" s="404"/>
      <c r="ALC77" s="404"/>
      <c r="ALD77" s="404"/>
      <c r="ALE77" s="404"/>
      <c r="ALF77" s="404"/>
      <c r="ALG77" s="404"/>
      <c r="ALH77" s="404"/>
      <c r="ALI77" s="404"/>
      <c r="ALJ77" s="404"/>
      <c r="ALK77" s="404"/>
      <c r="ALL77" s="404"/>
      <c r="ALM77" s="404"/>
      <c r="ALN77" s="404"/>
      <c r="ALO77" s="404"/>
      <c r="ALP77" s="404"/>
      <c r="ALQ77" s="404"/>
      <c r="ALR77" s="404"/>
      <c r="ALS77" s="404"/>
      <c r="ALT77" s="404"/>
      <c r="ALU77" s="404"/>
      <c r="ALV77" s="404"/>
      <c r="ALW77" s="404"/>
      <c r="ALX77" s="404"/>
      <c r="ALY77" s="404"/>
      <c r="ALZ77" s="404"/>
      <c r="AMA77" s="404"/>
      <c r="AMB77" s="404"/>
      <c r="AMC77" s="404"/>
      <c r="AMD77" s="404"/>
      <c r="AME77" s="404"/>
      <c r="AMF77" s="404"/>
      <c r="AMG77" s="404"/>
      <c r="AMH77" s="404"/>
      <c r="AMI77" s="404"/>
      <c r="AMJ77" s="404"/>
      <c r="AMK77" s="404"/>
      <c r="AML77" s="404"/>
      <c r="AMM77" s="404"/>
      <c r="AMN77" s="404"/>
      <c r="AMO77" s="404"/>
      <c r="AMP77" s="404"/>
      <c r="AMQ77" s="404"/>
      <c r="AMR77" s="404"/>
      <c r="AMS77" s="404"/>
      <c r="AMT77" s="404"/>
      <c r="AMU77" s="404"/>
      <c r="AMV77" s="404"/>
      <c r="AMW77" s="404"/>
      <c r="AMX77" s="404"/>
      <c r="AMY77" s="404"/>
      <c r="AMZ77" s="404"/>
      <c r="ANA77" s="404"/>
      <c r="ANB77" s="404"/>
      <c r="ANC77" s="404"/>
      <c r="AND77" s="404"/>
      <c r="ANE77" s="404"/>
      <c r="ANF77" s="404"/>
      <c r="ANG77" s="404"/>
      <c r="ANH77" s="404"/>
      <c r="ANI77" s="404"/>
      <c r="ANJ77" s="404"/>
      <c r="ANK77" s="404"/>
      <c r="ANL77" s="404"/>
      <c r="ANM77" s="404"/>
      <c r="ANN77" s="404"/>
      <c r="ANO77" s="404"/>
      <c r="ANP77" s="404"/>
      <c r="ANQ77" s="404"/>
      <c r="ANR77" s="404"/>
      <c r="ANS77" s="404"/>
      <c r="ANT77" s="404"/>
      <c r="ANU77" s="404"/>
      <c r="ANV77" s="404"/>
      <c r="ANW77" s="404"/>
      <c r="ANX77" s="404"/>
      <c r="ANY77" s="404"/>
      <c r="ANZ77" s="404"/>
      <c r="AOA77" s="404"/>
      <c r="AOB77" s="404"/>
      <c r="AOC77" s="404"/>
      <c r="AOD77" s="404"/>
      <c r="AOE77" s="404"/>
      <c r="AOF77" s="404"/>
      <c r="AOG77" s="404"/>
      <c r="AOH77" s="404"/>
      <c r="AOI77" s="404"/>
      <c r="AOJ77" s="404"/>
      <c r="AOK77" s="404"/>
      <c r="AOL77" s="404"/>
      <c r="AOM77" s="404"/>
      <c r="AON77" s="404"/>
      <c r="AOO77" s="404"/>
      <c r="AOP77" s="404"/>
      <c r="AOQ77" s="404"/>
      <c r="AOR77" s="404"/>
      <c r="AOS77" s="404"/>
      <c r="AOT77" s="404"/>
      <c r="AOU77" s="404"/>
      <c r="AOV77" s="404"/>
      <c r="AOW77" s="404"/>
      <c r="AOX77" s="404"/>
      <c r="AOY77" s="404"/>
      <c r="AOZ77" s="404"/>
      <c r="APA77" s="404"/>
      <c r="APB77" s="404"/>
      <c r="APC77" s="404"/>
      <c r="APD77" s="404"/>
      <c r="APE77" s="404"/>
      <c r="APF77" s="404"/>
      <c r="APG77" s="404"/>
      <c r="APH77" s="404"/>
      <c r="API77" s="404"/>
      <c r="APJ77" s="404"/>
      <c r="APK77" s="404"/>
      <c r="APL77" s="404"/>
      <c r="APM77" s="404"/>
      <c r="APN77" s="404"/>
      <c r="APO77" s="404"/>
      <c r="APP77" s="404"/>
      <c r="APQ77" s="404"/>
      <c r="APR77" s="404"/>
      <c r="APS77" s="404"/>
      <c r="APT77" s="404"/>
      <c r="APU77" s="404"/>
      <c r="APV77" s="404"/>
      <c r="APW77" s="404"/>
      <c r="APX77" s="404"/>
      <c r="APY77" s="404"/>
      <c r="APZ77" s="404"/>
      <c r="AQA77" s="404"/>
      <c r="AQB77" s="404"/>
      <c r="AQC77" s="404"/>
      <c r="AQD77" s="404"/>
      <c r="AQE77" s="404"/>
      <c r="AQF77" s="404"/>
      <c r="AQG77" s="404"/>
      <c r="AQH77" s="404"/>
      <c r="AQI77" s="404"/>
      <c r="AQJ77" s="404"/>
      <c r="AQK77" s="404"/>
      <c r="AQL77" s="404"/>
      <c r="AQM77" s="404"/>
      <c r="AQN77" s="404"/>
      <c r="AQO77" s="404"/>
      <c r="AQP77" s="404"/>
      <c r="AQQ77" s="404"/>
      <c r="AQR77" s="404"/>
      <c r="AQS77" s="404"/>
      <c r="AQT77" s="404"/>
      <c r="AQU77" s="404"/>
      <c r="AQV77" s="404"/>
      <c r="AQW77" s="404"/>
      <c r="AQX77" s="404"/>
      <c r="AQY77" s="404"/>
      <c r="AQZ77" s="404"/>
      <c r="ARA77" s="404"/>
      <c r="ARB77" s="404"/>
      <c r="ARC77" s="404"/>
      <c r="ARD77" s="404"/>
      <c r="ARE77" s="404"/>
      <c r="ARF77" s="404"/>
      <c r="ARG77" s="404"/>
    </row>
    <row r="78" spans="1:2440" s="46" customFormat="1" ht="12.75" customHeight="1" x14ac:dyDescent="0.25">
      <c r="A78" s="387" t="s">
        <v>346</v>
      </c>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429" t="s">
        <v>431</v>
      </c>
      <c r="BA78" s="387"/>
      <c r="BB78" s="387"/>
      <c r="BC78" s="387"/>
      <c r="BD78" s="387"/>
      <c r="BE78" s="429" t="s">
        <v>432</v>
      </c>
      <c r="BF78" s="387"/>
      <c r="BG78" s="388"/>
      <c r="BH78" s="388"/>
      <c r="BI78" s="388"/>
      <c r="BJ78" s="388"/>
      <c r="BK78" s="388"/>
      <c r="BL78" s="388"/>
      <c r="BM78" s="388"/>
      <c r="BN78" s="388"/>
      <c r="BO78" s="388"/>
      <c r="BP78" s="388"/>
      <c r="BQ78" s="388"/>
      <c r="BR78" s="388"/>
      <c r="BS78" s="388"/>
      <c r="BT78" s="388"/>
      <c r="BU78" s="388"/>
      <c r="BV78" s="388"/>
      <c r="BW78" s="388"/>
      <c r="BX78" s="388"/>
      <c r="BY78" s="388"/>
      <c r="BZ78" s="388"/>
      <c r="CA78" s="388"/>
      <c r="CB78" s="388"/>
      <c r="CC78" s="388"/>
      <c r="CD78" s="388"/>
      <c r="CE78" s="388"/>
      <c r="CF78" s="388"/>
      <c r="CG78" s="388"/>
      <c r="CH78" s="388"/>
      <c r="CI78" s="388"/>
      <c r="CJ78" s="388"/>
      <c r="CK78" s="388"/>
      <c r="CL78" s="388"/>
      <c r="CM78" s="388"/>
      <c r="CN78" s="388"/>
      <c r="CO78" s="388"/>
      <c r="CP78" s="388"/>
      <c r="CQ78" s="388"/>
      <c r="CR78" s="388"/>
      <c r="CS78" s="388"/>
      <c r="CT78" s="388"/>
      <c r="CU78" s="388"/>
      <c r="CV78" s="388"/>
      <c r="CW78" s="388"/>
      <c r="CX78" s="388"/>
      <c r="CY78" s="388"/>
      <c r="CZ78" s="388"/>
      <c r="DA78" s="388"/>
      <c r="DB78" s="388"/>
      <c r="DC78" s="388"/>
      <c r="DD78" s="388"/>
      <c r="DE78" s="388"/>
      <c r="DF78" s="388"/>
      <c r="DG78" s="388"/>
      <c r="DH78" s="388"/>
      <c r="DI78" s="388"/>
      <c r="DJ78" s="388"/>
      <c r="DK78" s="388"/>
      <c r="DL78" s="388"/>
      <c r="DM78" s="388"/>
      <c r="DN78" s="388"/>
      <c r="DO78" s="388"/>
      <c r="DP78" s="388"/>
      <c r="DQ78" s="388"/>
      <c r="DR78" s="388"/>
      <c r="DS78" s="388"/>
      <c r="DT78" s="388"/>
      <c r="DU78" s="388"/>
      <c r="DV78" s="388"/>
      <c r="DW78" s="388"/>
      <c r="DX78" s="388"/>
      <c r="DY78" s="388"/>
      <c r="DZ78" s="388"/>
      <c r="EA78" s="388"/>
      <c r="EB78" s="388"/>
      <c r="EC78" s="388"/>
      <c r="ED78" s="388"/>
      <c r="EE78" s="388"/>
      <c r="EF78" s="388"/>
      <c r="EG78" s="388"/>
      <c r="EH78" s="388"/>
      <c r="EI78" s="388"/>
      <c r="EJ78" s="388"/>
      <c r="EK78" s="388"/>
      <c r="EL78" s="388"/>
      <c r="EM78" s="388"/>
      <c r="EN78" s="388"/>
      <c r="EO78" s="388"/>
      <c r="EP78" s="388"/>
      <c r="EQ78" s="388"/>
      <c r="ER78" s="388"/>
      <c r="ES78" s="388"/>
      <c r="ET78" s="388"/>
      <c r="EU78" s="388"/>
      <c r="EV78" s="388"/>
      <c r="EW78" s="388"/>
      <c r="EX78" s="388"/>
      <c r="EY78" s="388"/>
      <c r="EZ78" s="388"/>
      <c r="FA78" s="388"/>
      <c r="FB78" s="388"/>
      <c r="FC78" s="389"/>
      <c r="FD78" s="388"/>
      <c r="FE78" s="388"/>
      <c r="FF78" s="388"/>
      <c r="FG78" s="389"/>
      <c r="FH78" s="388"/>
      <c r="FI78" s="389"/>
      <c r="FJ78" s="388"/>
      <c r="FK78" s="388"/>
      <c r="FL78" s="388"/>
      <c r="FM78" s="388"/>
      <c r="FN78" s="388"/>
      <c r="FO78" s="388"/>
      <c r="FP78" s="388"/>
      <c r="FQ78" s="388"/>
      <c r="FR78" s="388"/>
      <c r="FS78" s="388"/>
      <c r="FT78" s="388"/>
      <c r="FU78" s="388"/>
      <c r="FV78" s="388"/>
      <c r="FW78" s="388"/>
      <c r="FX78" s="388"/>
      <c r="FY78" s="388"/>
      <c r="FZ78" s="388"/>
      <c r="GA78" s="388"/>
      <c r="GB78" s="388"/>
      <c r="GC78" s="388"/>
      <c r="GD78" s="388"/>
      <c r="GE78" s="388"/>
      <c r="GF78" s="388"/>
      <c r="GG78" s="388"/>
      <c r="GH78" s="388"/>
      <c r="GI78" s="388"/>
      <c r="GJ78" s="388"/>
      <c r="GK78" s="388"/>
      <c r="GL78" s="388"/>
      <c r="GM78" s="388"/>
      <c r="GN78" s="388"/>
      <c r="GO78" s="388"/>
      <c r="GP78" s="388"/>
      <c r="GQ78" s="388"/>
      <c r="GR78" s="388"/>
      <c r="GS78" s="388"/>
      <c r="GT78" s="388"/>
      <c r="GU78" s="388"/>
      <c r="GV78" s="388"/>
      <c r="GW78" s="388"/>
      <c r="GX78" s="388"/>
      <c r="GY78" s="388"/>
      <c r="GZ78" s="388"/>
      <c r="HA78" s="388"/>
      <c r="HB78" s="388"/>
      <c r="HC78" s="388"/>
      <c r="HD78" s="388"/>
      <c r="HE78" s="388"/>
      <c r="HF78" s="388"/>
      <c r="HG78" s="388"/>
      <c r="HH78" s="388"/>
      <c r="HI78" s="388"/>
      <c r="HJ78" s="388"/>
      <c r="HK78" s="388"/>
      <c r="HL78" s="390"/>
      <c r="HM78" s="388"/>
      <c r="HN78" s="391"/>
      <c r="HO78" s="391"/>
      <c r="HP78" s="391"/>
      <c r="HQ78" s="391"/>
      <c r="HR78" s="391"/>
      <c r="HS78" s="391"/>
      <c r="HT78" s="391"/>
      <c r="HU78" s="391"/>
      <c r="HV78" s="391"/>
      <c r="HW78" s="389"/>
      <c r="HX78" s="389"/>
      <c r="HY78" s="389"/>
      <c r="HZ78" s="389"/>
      <c r="IA78" s="389"/>
      <c r="IB78" s="389"/>
      <c r="IC78" s="389"/>
      <c r="ID78" s="389"/>
      <c r="IE78" s="389"/>
      <c r="IF78" s="389"/>
      <c r="IG78" s="389"/>
      <c r="IH78" s="389"/>
      <c r="II78" s="389"/>
      <c r="IJ78" s="389"/>
      <c r="IK78" s="389"/>
      <c r="IL78" s="389"/>
      <c r="IM78" s="389"/>
      <c r="IN78" s="389"/>
      <c r="IO78" s="389"/>
      <c r="IP78" s="389"/>
      <c r="IQ78" s="389"/>
      <c r="IR78" s="389"/>
      <c r="IS78" s="389"/>
      <c r="IT78" s="389"/>
      <c r="IU78" s="389"/>
      <c r="IV78" s="389"/>
      <c r="IW78" s="389"/>
      <c r="IX78" s="389"/>
      <c r="IY78" s="389"/>
      <c r="IZ78" s="389"/>
      <c r="JA78" s="389"/>
      <c r="JB78" s="389"/>
      <c r="JC78" s="389"/>
      <c r="JD78" s="389"/>
      <c r="JE78" s="389"/>
      <c r="JF78" s="389"/>
      <c r="JG78" s="389"/>
      <c r="JH78" s="389"/>
      <c r="JI78" s="389"/>
      <c r="JJ78" s="389"/>
      <c r="JK78" s="389"/>
      <c r="JL78" s="389"/>
      <c r="JM78" s="389"/>
      <c r="JN78" s="389"/>
      <c r="JO78" s="389"/>
      <c r="JP78" s="389"/>
      <c r="JQ78" s="389"/>
      <c r="JR78" s="389"/>
      <c r="JS78" s="389"/>
      <c r="JT78" s="389"/>
      <c r="JU78" s="389"/>
      <c r="JV78" s="389"/>
      <c r="JW78" s="389"/>
      <c r="JX78" s="389"/>
      <c r="JY78" s="389"/>
      <c r="JZ78" s="389"/>
      <c r="KA78" s="389"/>
      <c r="KB78" s="389"/>
      <c r="KC78" s="389"/>
      <c r="KD78" s="389"/>
      <c r="KE78" s="389"/>
      <c r="KF78" s="389"/>
      <c r="KG78" s="389"/>
      <c r="KH78" s="389"/>
      <c r="KI78" s="389"/>
      <c r="KJ78" s="389"/>
      <c r="KK78" s="389"/>
      <c r="KL78" s="389"/>
      <c r="KM78" s="389"/>
      <c r="KN78" s="389"/>
      <c r="KO78" s="389"/>
      <c r="KP78" s="389"/>
      <c r="KQ78" s="389"/>
      <c r="KR78" s="389"/>
      <c r="KS78" s="389"/>
      <c r="KT78" s="389"/>
      <c r="KU78" s="389"/>
      <c r="KV78" s="389"/>
      <c r="KW78" s="389"/>
      <c r="KX78" s="389"/>
      <c r="KY78" s="389"/>
      <c r="KZ78" s="389"/>
      <c r="LA78" s="389"/>
      <c r="LB78" s="389"/>
      <c r="LC78" s="389"/>
      <c r="LD78" s="389"/>
      <c r="LE78" s="389"/>
      <c r="LF78" s="389"/>
      <c r="LG78" s="389"/>
      <c r="LH78" s="389"/>
      <c r="LI78" s="389"/>
      <c r="LJ78" s="389"/>
      <c r="LK78" s="389"/>
      <c r="LL78" s="389"/>
      <c r="LM78" s="389"/>
      <c r="LN78" s="389"/>
      <c r="LO78" s="389"/>
      <c r="LP78" s="389"/>
      <c r="LQ78" s="389"/>
      <c r="LR78" s="389"/>
      <c r="LS78" s="389"/>
      <c r="LT78" s="389"/>
      <c r="LU78" s="389"/>
      <c r="LV78" s="389"/>
      <c r="LW78" s="389"/>
      <c r="LX78" s="389"/>
      <c r="LY78" s="389"/>
      <c r="LZ78" s="389"/>
      <c r="MA78" s="389"/>
      <c r="MB78" s="389"/>
      <c r="MC78" s="389"/>
      <c r="MD78" s="389"/>
      <c r="ME78" s="389"/>
      <c r="MF78" s="389"/>
      <c r="MG78" s="389"/>
      <c r="MH78" s="389"/>
      <c r="MI78" s="405"/>
      <c r="MJ78" s="404"/>
      <c r="MK78" s="404"/>
      <c r="ML78" s="404"/>
      <c r="MM78" s="404"/>
      <c r="MN78" s="404"/>
      <c r="MO78" s="404"/>
      <c r="MP78" s="404"/>
      <c r="MQ78" s="404"/>
      <c r="MR78" s="404"/>
      <c r="MS78" s="404"/>
      <c r="MT78" s="404"/>
      <c r="MU78" s="404"/>
      <c r="MV78" s="404"/>
      <c r="MW78" s="404"/>
      <c r="MX78" s="404"/>
      <c r="MY78" s="404"/>
      <c r="MZ78" s="404"/>
      <c r="NA78" s="404"/>
      <c r="NB78" s="404"/>
      <c r="NC78" s="404"/>
      <c r="ND78" s="404"/>
      <c r="NE78" s="404"/>
      <c r="NF78" s="404"/>
      <c r="NG78" s="404"/>
      <c r="NH78" s="404"/>
      <c r="NI78" s="404"/>
      <c r="NJ78" s="404"/>
      <c r="NK78" s="404"/>
      <c r="NL78" s="404"/>
      <c r="NM78" s="404"/>
      <c r="NN78" s="404"/>
      <c r="NO78" s="404"/>
      <c r="NP78" s="404"/>
      <c r="NQ78" s="404"/>
      <c r="NR78" s="404"/>
      <c r="NS78" s="404"/>
      <c r="NT78" s="404"/>
      <c r="NU78" s="404"/>
      <c r="NV78" s="404"/>
      <c r="NW78" s="404"/>
      <c r="NX78" s="404"/>
      <c r="NY78" s="404"/>
      <c r="NZ78" s="404"/>
      <c r="OA78" s="404"/>
      <c r="OB78" s="404"/>
      <c r="OC78" s="404"/>
      <c r="OD78" s="404"/>
      <c r="OE78" s="404"/>
      <c r="OF78" s="404"/>
      <c r="OG78" s="404"/>
      <c r="OH78" s="404"/>
      <c r="OI78" s="404"/>
      <c r="OJ78" s="404"/>
      <c r="OK78" s="404"/>
      <c r="OL78" s="404"/>
      <c r="OM78" s="404"/>
      <c r="ON78" s="404"/>
      <c r="OO78" s="404"/>
      <c r="OP78" s="404"/>
      <c r="OQ78" s="404"/>
      <c r="OR78" s="404"/>
      <c r="OS78" s="404"/>
      <c r="OT78" s="404"/>
      <c r="OU78" s="404"/>
      <c r="OV78" s="404"/>
      <c r="OW78" s="404"/>
      <c r="OX78" s="404"/>
      <c r="OY78" s="404"/>
      <c r="OZ78" s="404"/>
      <c r="PA78" s="404"/>
      <c r="PB78" s="404"/>
      <c r="PC78" s="404"/>
      <c r="PD78" s="404"/>
      <c r="PE78" s="404"/>
      <c r="PF78" s="404"/>
      <c r="PG78" s="404"/>
      <c r="PH78" s="404"/>
      <c r="PI78" s="404"/>
      <c r="PJ78" s="404"/>
      <c r="PK78" s="404"/>
      <c r="PL78" s="404"/>
      <c r="PM78" s="404"/>
      <c r="PN78" s="404"/>
      <c r="PO78" s="404"/>
      <c r="PP78" s="404"/>
      <c r="PQ78" s="404"/>
      <c r="PR78" s="404"/>
      <c r="PS78" s="404"/>
      <c r="PT78" s="404"/>
      <c r="PU78" s="404"/>
      <c r="PV78" s="404"/>
      <c r="PW78" s="404"/>
      <c r="PX78" s="404"/>
      <c r="PY78" s="404"/>
      <c r="PZ78" s="404"/>
      <c r="QA78" s="404"/>
      <c r="QB78" s="404"/>
      <c r="QC78" s="404"/>
      <c r="QD78" s="404"/>
      <c r="QE78" s="404"/>
      <c r="QF78" s="404"/>
      <c r="QG78" s="404"/>
      <c r="QH78" s="404"/>
      <c r="QI78" s="404"/>
      <c r="QJ78" s="404"/>
      <c r="QK78" s="404"/>
      <c r="QL78" s="404"/>
      <c r="QM78" s="404"/>
      <c r="QN78" s="404"/>
      <c r="QO78" s="404"/>
      <c r="QP78" s="404"/>
      <c r="QQ78" s="404"/>
      <c r="QR78" s="404"/>
      <c r="QS78" s="404"/>
      <c r="QT78" s="404"/>
      <c r="QU78" s="404"/>
      <c r="QV78" s="404"/>
      <c r="QW78" s="404"/>
      <c r="QX78" s="404"/>
      <c r="QY78" s="404"/>
      <c r="QZ78" s="404"/>
      <c r="RA78" s="404"/>
      <c r="RB78" s="404"/>
      <c r="RC78" s="404"/>
      <c r="RD78" s="404"/>
      <c r="RE78" s="404"/>
      <c r="RF78" s="404"/>
      <c r="RG78" s="404"/>
      <c r="RH78" s="404"/>
      <c r="RI78" s="404"/>
      <c r="RJ78" s="404"/>
      <c r="RK78" s="404"/>
      <c r="RL78" s="404"/>
      <c r="RM78" s="404"/>
      <c r="RN78" s="404"/>
      <c r="RO78" s="404"/>
      <c r="RP78" s="404"/>
      <c r="RQ78" s="404"/>
      <c r="RR78" s="404"/>
      <c r="RS78" s="404"/>
      <c r="RT78" s="404"/>
      <c r="RU78" s="404"/>
      <c r="RV78" s="404"/>
      <c r="RW78" s="404"/>
      <c r="RX78" s="404"/>
      <c r="RY78" s="404"/>
      <c r="RZ78" s="404"/>
      <c r="SA78" s="404"/>
      <c r="SB78" s="404"/>
      <c r="SC78" s="404"/>
      <c r="SD78" s="404"/>
      <c r="SE78" s="404"/>
      <c r="SF78" s="404"/>
      <c r="SG78" s="404"/>
      <c r="SH78" s="404"/>
      <c r="SI78" s="404"/>
      <c r="SJ78" s="404"/>
      <c r="SK78" s="404"/>
      <c r="SL78" s="404"/>
      <c r="SM78" s="404"/>
      <c r="SN78" s="404"/>
      <c r="SO78" s="404"/>
      <c r="SP78" s="404"/>
      <c r="SQ78" s="404"/>
      <c r="SR78" s="404"/>
      <c r="SS78" s="404"/>
      <c r="ST78" s="404"/>
      <c r="SU78" s="404"/>
      <c r="SV78" s="404"/>
      <c r="SW78" s="404"/>
      <c r="SX78" s="404"/>
      <c r="SY78" s="404"/>
      <c r="SZ78" s="404"/>
      <c r="TA78" s="404"/>
      <c r="TB78" s="404"/>
      <c r="TC78" s="404"/>
      <c r="TD78" s="404"/>
      <c r="TE78" s="404"/>
      <c r="TF78" s="404"/>
      <c r="TG78" s="404"/>
      <c r="TH78" s="404"/>
      <c r="TI78" s="404"/>
      <c r="TJ78" s="404"/>
      <c r="TK78" s="404"/>
      <c r="TL78" s="404"/>
      <c r="TM78" s="404"/>
      <c r="TN78" s="404"/>
      <c r="TO78" s="404"/>
      <c r="TP78" s="404"/>
      <c r="TQ78" s="404"/>
      <c r="TR78" s="404"/>
      <c r="TS78" s="404"/>
      <c r="TT78" s="404"/>
      <c r="TU78" s="404"/>
      <c r="TV78" s="404"/>
      <c r="TW78" s="404"/>
      <c r="TX78" s="404"/>
      <c r="TY78" s="404"/>
      <c r="TZ78" s="404"/>
      <c r="UA78" s="404"/>
      <c r="UB78" s="404"/>
      <c r="UC78" s="404"/>
      <c r="UD78" s="404"/>
      <c r="UE78" s="404"/>
      <c r="UF78" s="404"/>
      <c r="UG78" s="404"/>
      <c r="UH78" s="404"/>
      <c r="UI78" s="404"/>
      <c r="UJ78" s="404"/>
      <c r="UK78" s="404"/>
      <c r="UL78" s="404"/>
      <c r="UM78" s="404"/>
      <c r="UN78" s="404"/>
      <c r="UO78" s="404"/>
      <c r="UP78" s="404"/>
      <c r="UQ78" s="404"/>
      <c r="UR78" s="404"/>
      <c r="US78" s="404"/>
      <c r="UT78" s="404"/>
      <c r="UU78" s="404"/>
      <c r="UV78" s="404"/>
      <c r="UW78" s="404"/>
      <c r="UX78" s="404"/>
      <c r="UY78" s="404"/>
      <c r="UZ78" s="404"/>
      <c r="VA78" s="404"/>
      <c r="VB78" s="404"/>
      <c r="VC78" s="404"/>
      <c r="VD78" s="404"/>
      <c r="VE78" s="404"/>
      <c r="VF78" s="404"/>
      <c r="VG78" s="404"/>
      <c r="VH78" s="404"/>
      <c r="VI78" s="404"/>
      <c r="VJ78" s="404"/>
      <c r="VK78" s="404"/>
      <c r="VL78" s="404"/>
      <c r="VM78" s="404"/>
      <c r="VN78" s="404"/>
      <c r="VO78" s="404"/>
      <c r="VP78" s="404"/>
      <c r="VQ78" s="404"/>
      <c r="VR78" s="404"/>
      <c r="VS78" s="404"/>
      <c r="VT78" s="404"/>
      <c r="VU78" s="404"/>
      <c r="VV78" s="404"/>
      <c r="VW78" s="404"/>
      <c r="VX78" s="404"/>
      <c r="VY78" s="404"/>
      <c r="VZ78" s="404"/>
      <c r="WA78" s="404"/>
      <c r="WB78" s="404"/>
      <c r="WC78" s="404"/>
      <c r="WD78" s="404"/>
      <c r="WE78" s="404"/>
      <c r="WF78" s="404"/>
      <c r="WG78" s="404"/>
      <c r="WH78" s="404"/>
      <c r="WI78" s="404"/>
      <c r="WJ78" s="404"/>
      <c r="WK78" s="404"/>
      <c r="WL78" s="404"/>
      <c r="WM78" s="404"/>
      <c r="WN78" s="404"/>
      <c r="WO78" s="404"/>
      <c r="WP78" s="404"/>
      <c r="WQ78" s="404"/>
      <c r="WR78" s="404"/>
      <c r="WS78" s="404"/>
      <c r="WT78" s="404"/>
      <c r="WU78" s="404"/>
      <c r="WV78" s="404"/>
      <c r="WW78" s="404"/>
      <c r="WX78" s="404"/>
      <c r="WY78" s="404"/>
      <c r="WZ78" s="404"/>
      <c r="XA78" s="404"/>
      <c r="XB78" s="404"/>
      <c r="XC78" s="404"/>
      <c r="XD78" s="404"/>
      <c r="XE78" s="404"/>
      <c r="XF78" s="404"/>
      <c r="XG78" s="404"/>
      <c r="XH78" s="404"/>
      <c r="XI78" s="404"/>
      <c r="XJ78" s="404"/>
      <c r="XK78" s="404"/>
      <c r="XL78" s="404"/>
      <c r="XM78" s="404"/>
      <c r="XN78" s="404"/>
      <c r="XO78" s="404"/>
      <c r="XP78" s="404"/>
      <c r="XQ78" s="404"/>
      <c r="XR78" s="404"/>
      <c r="XS78" s="404"/>
      <c r="XT78" s="404"/>
      <c r="XU78" s="404"/>
      <c r="XV78" s="404"/>
      <c r="XW78" s="404"/>
      <c r="XX78" s="404"/>
      <c r="XY78" s="404"/>
      <c r="XZ78" s="404"/>
      <c r="YA78" s="404"/>
      <c r="YB78" s="404"/>
      <c r="YC78" s="404"/>
      <c r="YD78" s="404"/>
      <c r="YE78" s="404"/>
      <c r="YF78" s="404"/>
      <c r="YG78" s="404"/>
      <c r="YH78" s="404"/>
      <c r="YI78" s="404"/>
      <c r="YJ78" s="404"/>
      <c r="YK78" s="404"/>
      <c r="YL78" s="404"/>
      <c r="YM78" s="404"/>
      <c r="YN78" s="404"/>
      <c r="YO78" s="404"/>
      <c r="YP78" s="404"/>
      <c r="YQ78" s="404"/>
      <c r="YR78" s="404"/>
      <c r="YS78" s="404"/>
      <c r="YT78" s="404"/>
      <c r="YU78" s="404"/>
      <c r="YV78" s="404"/>
      <c r="YW78" s="404"/>
      <c r="YX78" s="404"/>
      <c r="YY78" s="404"/>
      <c r="YZ78" s="404"/>
      <c r="ZA78" s="404"/>
      <c r="ZB78" s="404"/>
      <c r="ZC78" s="404"/>
      <c r="ZD78" s="404"/>
      <c r="ZE78" s="404"/>
      <c r="ZF78" s="404"/>
      <c r="ZG78" s="404"/>
      <c r="ZH78" s="404"/>
      <c r="ZI78" s="404"/>
      <c r="ZJ78" s="404"/>
      <c r="ZK78" s="404"/>
      <c r="ZL78" s="404"/>
      <c r="ZM78" s="404"/>
      <c r="ZN78" s="404"/>
      <c r="ZO78" s="404"/>
      <c r="ZP78" s="404"/>
      <c r="ZQ78" s="404"/>
      <c r="ZR78" s="404"/>
      <c r="ZS78" s="404"/>
      <c r="ZT78" s="404"/>
      <c r="ZU78" s="404"/>
      <c r="ZV78" s="404"/>
      <c r="ZW78" s="404"/>
      <c r="ZX78" s="404"/>
      <c r="ZY78" s="404"/>
      <c r="ZZ78" s="404"/>
      <c r="AAA78" s="404"/>
      <c r="AAB78" s="404"/>
      <c r="AAC78" s="404"/>
      <c r="AAD78" s="404"/>
      <c r="AAE78" s="404"/>
      <c r="AAF78" s="404"/>
      <c r="AAG78" s="404"/>
      <c r="AAH78" s="404"/>
      <c r="AAI78" s="404"/>
      <c r="AAJ78" s="404"/>
      <c r="AAK78" s="404"/>
      <c r="AAL78" s="404"/>
      <c r="AAM78" s="404"/>
      <c r="AAN78" s="404"/>
      <c r="AAO78" s="404"/>
      <c r="AAP78" s="404"/>
      <c r="AAQ78" s="404"/>
      <c r="AAR78" s="404"/>
      <c r="AAS78" s="404"/>
      <c r="AAT78" s="404"/>
      <c r="AAU78" s="404"/>
      <c r="AAV78" s="404"/>
      <c r="AAW78" s="404"/>
      <c r="AAX78" s="404"/>
      <c r="AAY78" s="404"/>
      <c r="AAZ78" s="404"/>
      <c r="ABA78" s="404"/>
      <c r="ABB78" s="404"/>
      <c r="ABC78" s="404"/>
      <c r="ABD78" s="404"/>
      <c r="ABE78" s="404"/>
      <c r="ABF78" s="404"/>
      <c r="ABG78" s="404"/>
      <c r="ABH78" s="404"/>
      <c r="ABI78" s="404"/>
      <c r="ABJ78" s="404"/>
      <c r="ABK78" s="404"/>
      <c r="ABL78" s="404"/>
      <c r="ABM78" s="404"/>
      <c r="ABN78" s="404"/>
      <c r="ABO78" s="404"/>
      <c r="ABP78" s="404"/>
      <c r="ABQ78" s="404"/>
      <c r="ABR78" s="404"/>
      <c r="ABS78" s="404"/>
      <c r="ABT78" s="404"/>
      <c r="ABU78" s="404"/>
      <c r="ABV78" s="404"/>
      <c r="ABW78" s="404"/>
      <c r="ABX78" s="404"/>
      <c r="ABY78" s="404"/>
      <c r="ABZ78" s="404"/>
      <c r="ACA78" s="404"/>
      <c r="ACB78" s="404"/>
      <c r="ACC78" s="404"/>
      <c r="ACD78" s="404"/>
      <c r="ACE78" s="404"/>
      <c r="ACF78" s="404"/>
      <c r="ACG78" s="404"/>
      <c r="ACH78" s="404"/>
      <c r="ACI78" s="404"/>
      <c r="ACJ78" s="404"/>
      <c r="ACK78" s="404"/>
      <c r="ACL78" s="404"/>
      <c r="ACM78" s="404"/>
      <c r="ACN78" s="404"/>
      <c r="ACO78" s="404"/>
      <c r="ACP78" s="404"/>
      <c r="ACQ78" s="404"/>
      <c r="ACR78" s="404"/>
      <c r="ACS78" s="404"/>
      <c r="ACT78" s="404"/>
      <c r="ACU78" s="404"/>
      <c r="ACV78" s="404"/>
      <c r="ACW78" s="404"/>
      <c r="ACX78" s="404"/>
      <c r="ACY78" s="404"/>
      <c r="ACZ78" s="404"/>
      <c r="ADA78" s="404"/>
      <c r="ADB78" s="404"/>
      <c r="ADC78" s="404"/>
      <c r="ADD78" s="404"/>
      <c r="ADE78" s="404"/>
      <c r="ADF78" s="404"/>
      <c r="ADG78" s="404"/>
      <c r="ADH78" s="404"/>
      <c r="ADI78" s="404"/>
      <c r="ADJ78" s="404"/>
      <c r="ADK78" s="404"/>
      <c r="ADL78" s="404"/>
      <c r="ADM78" s="404"/>
      <c r="ADN78" s="404"/>
      <c r="ADO78" s="404"/>
      <c r="ADP78" s="404"/>
      <c r="ADQ78" s="404"/>
      <c r="ADR78" s="404"/>
      <c r="ADS78" s="404"/>
      <c r="ADT78" s="404"/>
      <c r="ADU78" s="404"/>
      <c r="ADV78" s="404"/>
      <c r="ADW78" s="404"/>
      <c r="ADX78" s="404"/>
      <c r="ADY78" s="404"/>
      <c r="ADZ78" s="404"/>
      <c r="AEA78" s="404"/>
      <c r="AEB78" s="404"/>
      <c r="AEC78" s="404"/>
      <c r="AED78" s="404"/>
      <c r="AEE78" s="404"/>
      <c r="AEF78" s="404"/>
      <c r="AEG78" s="404"/>
      <c r="AEH78" s="404"/>
      <c r="AEI78" s="404"/>
      <c r="AEJ78" s="404"/>
      <c r="AEK78" s="404"/>
      <c r="AEL78" s="404"/>
      <c r="AEM78" s="404"/>
      <c r="AEN78" s="404"/>
      <c r="AEO78" s="404"/>
      <c r="AEP78" s="404"/>
      <c r="AEQ78" s="404"/>
      <c r="AER78" s="404"/>
      <c r="AES78" s="404"/>
      <c r="AET78" s="404"/>
      <c r="AEU78" s="404"/>
      <c r="AEV78" s="404"/>
      <c r="AEW78" s="404"/>
      <c r="AEX78" s="404"/>
      <c r="AEY78" s="404"/>
      <c r="AEZ78" s="404"/>
      <c r="AFA78" s="404"/>
      <c r="AFB78" s="404"/>
      <c r="AFC78" s="404"/>
      <c r="AFD78" s="404"/>
      <c r="AFE78" s="404"/>
      <c r="AFF78" s="404"/>
      <c r="AFG78" s="404"/>
      <c r="AFH78" s="404"/>
      <c r="AFI78" s="404"/>
      <c r="AFJ78" s="404"/>
      <c r="AFK78" s="404"/>
      <c r="AFL78" s="404"/>
      <c r="AFM78" s="404"/>
      <c r="AFN78" s="404"/>
      <c r="AFO78" s="404"/>
      <c r="AFP78" s="404"/>
      <c r="AFQ78" s="404"/>
      <c r="AFR78" s="404"/>
      <c r="AFS78" s="404"/>
      <c r="AFT78" s="404"/>
      <c r="AFU78" s="404"/>
      <c r="AFV78" s="404"/>
      <c r="AFW78" s="404"/>
      <c r="AFX78" s="404"/>
      <c r="AFY78" s="404"/>
      <c r="AFZ78" s="404"/>
      <c r="AGA78" s="404"/>
      <c r="AGB78" s="404"/>
      <c r="AGC78" s="404"/>
      <c r="AGD78" s="404"/>
      <c r="AGE78" s="404"/>
      <c r="AGF78" s="404"/>
      <c r="AGG78" s="404"/>
      <c r="AGH78" s="404"/>
      <c r="AGI78" s="404"/>
      <c r="AGJ78" s="404"/>
      <c r="AGK78" s="404"/>
      <c r="AGL78" s="404"/>
      <c r="AGM78" s="404"/>
      <c r="AGN78" s="404"/>
      <c r="AGO78" s="404"/>
      <c r="AGP78" s="404"/>
      <c r="AGQ78" s="404"/>
      <c r="AGR78" s="404"/>
      <c r="AGS78" s="404"/>
      <c r="AGT78" s="404"/>
      <c r="AGU78" s="404"/>
      <c r="AGV78" s="404"/>
      <c r="AGW78" s="404"/>
      <c r="AGX78" s="404"/>
      <c r="AGY78" s="404"/>
      <c r="AGZ78" s="404"/>
      <c r="AHA78" s="404"/>
      <c r="AHB78" s="404"/>
      <c r="AHC78" s="404"/>
      <c r="AHD78" s="404"/>
      <c r="AHE78" s="404"/>
      <c r="AHF78" s="404"/>
      <c r="AHG78" s="404"/>
      <c r="AHH78" s="404"/>
      <c r="AHI78" s="404"/>
      <c r="AHJ78" s="404"/>
      <c r="AHK78" s="404"/>
      <c r="AHL78" s="404"/>
      <c r="AHM78" s="404"/>
      <c r="AHN78" s="404"/>
      <c r="AHO78" s="404"/>
      <c r="AHP78" s="404"/>
      <c r="AHQ78" s="404"/>
      <c r="AHR78" s="404"/>
      <c r="AHS78" s="404"/>
      <c r="AHT78" s="404"/>
      <c r="AHU78" s="404"/>
      <c r="AHV78" s="404"/>
      <c r="AHW78" s="404"/>
      <c r="AHX78" s="404"/>
      <c r="AHY78" s="404"/>
      <c r="AHZ78" s="404"/>
      <c r="AIA78" s="404"/>
      <c r="AIB78" s="404"/>
      <c r="AIC78" s="404"/>
      <c r="AID78" s="404"/>
      <c r="AIE78" s="404"/>
      <c r="AIF78" s="404"/>
      <c r="AIG78" s="404"/>
      <c r="AIH78" s="404"/>
      <c r="AII78" s="404"/>
      <c r="AIJ78" s="404"/>
      <c r="AIK78" s="404"/>
      <c r="AIL78" s="404"/>
      <c r="AIM78" s="404"/>
      <c r="AIN78" s="404"/>
      <c r="AIO78" s="404"/>
      <c r="AIP78" s="404"/>
      <c r="AIQ78" s="404"/>
      <c r="AIR78" s="404"/>
      <c r="AIS78" s="404"/>
      <c r="AIT78" s="404"/>
      <c r="AIU78" s="404"/>
      <c r="AIV78" s="404"/>
      <c r="AIW78" s="404"/>
      <c r="AIX78" s="404"/>
      <c r="AIY78" s="404"/>
      <c r="AIZ78" s="404"/>
      <c r="AJA78" s="404"/>
      <c r="AJB78" s="404"/>
      <c r="AJC78" s="404"/>
      <c r="AJD78" s="404"/>
      <c r="AJE78" s="404"/>
      <c r="AJF78" s="404"/>
      <c r="AJG78" s="404"/>
      <c r="AJH78" s="404"/>
      <c r="AJI78" s="404"/>
      <c r="AJJ78" s="404"/>
      <c r="AJK78" s="404"/>
      <c r="AJL78" s="404"/>
      <c r="AJM78" s="404"/>
      <c r="AJN78" s="404"/>
      <c r="AJO78" s="404"/>
      <c r="AJP78" s="404"/>
      <c r="AJQ78" s="404"/>
      <c r="AJR78" s="404"/>
      <c r="AJS78" s="404"/>
      <c r="AJT78" s="404"/>
      <c r="AJU78" s="404"/>
      <c r="AJV78" s="404"/>
      <c r="AJW78" s="404"/>
      <c r="AJX78" s="404"/>
      <c r="AJY78" s="404"/>
      <c r="AJZ78" s="404"/>
      <c r="AKA78" s="404"/>
      <c r="AKB78" s="404"/>
      <c r="AKC78" s="404"/>
      <c r="AKD78" s="404"/>
      <c r="AKE78" s="404"/>
      <c r="AKF78" s="404"/>
      <c r="AKG78" s="404"/>
      <c r="AKH78" s="404"/>
      <c r="AKI78" s="404"/>
      <c r="AKJ78" s="404"/>
      <c r="AKK78" s="404"/>
      <c r="AKL78" s="404"/>
      <c r="AKM78" s="404"/>
      <c r="AKN78" s="404"/>
      <c r="AKO78" s="404"/>
      <c r="AKP78" s="404"/>
      <c r="AKQ78" s="404"/>
      <c r="AKR78" s="404"/>
      <c r="AKS78" s="404"/>
      <c r="AKT78" s="404"/>
      <c r="AKU78" s="404"/>
      <c r="AKV78" s="404"/>
      <c r="AKW78" s="404"/>
      <c r="AKX78" s="404"/>
      <c r="AKY78" s="404"/>
      <c r="AKZ78" s="404"/>
      <c r="ALA78" s="404"/>
      <c r="ALB78" s="404"/>
      <c r="ALC78" s="404"/>
      <c r="ALD78" s="404"/>
      <c r="ALE78" s="404"/>
      <c r="ALF78" s="404"/>
      <c r="ALG78" s="404"/>
      <c r="ALH78" s="404"/>
      <c r="ALI78" s="404"/>
      <c r="ALJ78" s="404"/>
      <c r="ALK78" s="404"/>
      <c r="ALL78" s="404"/>
      <c r="ALM78" s="404"/>
      <c r="ALN78" s="404"/>
      <c r="ALO78" s="404"/>
      <c r="ALP78" s="404"/>
      <c r="ALQ78" s="404"/>
      <c r="ALR78" s="404"/>
      <c r="ALS78" s="404"/>
      <c r="ALT78" s="404"/>
      <c r="ALU78" s="404"/>
      <c r="ALV78" s="404"/>
      <c r="ALW78" s="404"/>
      <c r="ALX78" s="404"/>
      <c r="ALY78" s="404"/>
      <c r="ALZ78" s="404"/>
      <c r="AMA78" s="404"/>
      <c r="AMB78" s="404"/>
      <c r="AMC78" s="404"/>
      <c r="AMD78" s="404"/>
      <c r="AME78" s="404"/>
      <c r="AMF78" s="404"/>
      <c r="AMG78" s="404"/>
      <c r="AMH78" s="404"/>
      <c r="AMI78" s="404"/>
      <c r="AMJ78" s="404"/>
      <c r="AMK78" s="404"/>
      <c r="AML78" s="404"/>
      <c r="AMM78" s="404"/>
      <c r="AMN78" s="404"/>
      <c r="AMO78" s="404"/>
      <c r="AMP78" s="404"/>
      <c r="AMQ78" s="404"/>
      <c r="AMR78" s="404"/>
      <c r="AMS78" s="404"/>
      <c r="AMT78" s="404"/>
      <c r="AMU78" s="404"/>
      <c r="AMV78" s="404"/>
      <c r="AMW78" s="404"/>
      <c r="AMX78" s="404"/>
      <c r="AMY78" s="404"/>
      <c r="AMZ78" s="404"/>
      <c r="ANA78" s="404"/>
      <c r="ANB78" s="404"/>
      <c r="ANC78" s="404"/>
      <c r="AND78" s="404"/>
      <c r="ANE78" s="404"/>
      <c r="ANF78" s="404"/>
      <c r="ANG78" s="404"/>
      <c r="ANH78" s="404"/>
      <c r="ANI78" s="404"/>
      <c r="ANJ78" s="404"/>
      <c r="ANK78" s="404"/>
      <c r="ANL78" s="404"/>
      <c r="ANM78" s="404"/>
      <c r="ANN78" s="404"/>
      <c r="ANO78" s="404"/>
      <c r="ANP78" s="404"/>
      <c r="ANQ78" s="404"/>
      <c r="ANR78" s="404"/>
      <c r="ANS78" s="404"/>
      <c r="ANT78" s="404"/>
      <c r="ANU78" s="404"/>
      <c r="ANV78" s="404"/>
      <c r="ANW78" s="404"/>
      <c r="ANX78" s="404"/>
      <c r="ANY78" s="404"/>
      <c r="ANZ78" s="404"/>
      <c r="AOA78" s="404"/>
      <c r="AOB78" s="404"/>
      <c r="AOC78" s="404"/>
      <c r="AOD78" s="404"/>
      <c r="AOE78" s="404"/>
      <c r="AOF78" s="404"/>
      <c r="AOG78" s="404"/>
      <c r="AOH78" s="404"/>
      <c r="AOI78" s="404"/>
      <c r="AOJ78" s="404"/>
      <c r="AOK78" s="404"/>
      <c r="AOL78" s="404"/>
      <c r="AOM78" s="404"/>
      <c r="AON78" s="404"/>
      <c r="AOO78" s="404"/>
      <c r="AOP78" s="404"/>
      <c r="AOQ78" s="404"/>
      <c r="AOR78" s="404"/>
      <c r="AOS78" s="404"/>
      <c r="AOT78" s="404"/>
      <c r="AOU78" s="404"/>
      <c r="AOV78" s="404"/>
      <c r="AOW78" s="404"/>
      <c r="AOX78" s="404"/>
      <c r="AOY78" s="404"/>
      <c r="AOZ78" s="404"/>
      <c r="APA78" s="404"/>
      <c r="APB78" s="404"/>
      <c r="APC78" s="404"/>
      <c r="APD78" s="404"/>
      <c r="APE78" s="404"/>
      <c r="APF78" s="404"/>
      <c r="APG78" s="404"/>
      <c r="APH78" s="404"/>
      <c r="API78" s="404"/>
      <c r="APJ78" s="404"/>
      <c r="APK78" s="404"/>
      <c r="APL78" s="404"/>
      <c r="APM78" s="404"/>
      <c r="APN78" s="404"/>
      <c r="APO78" s="404"/>
      <c r="APP78" s="404"/>
      <c r="APQ78" s="404"/>
      <c r="APR78" s="404"/>
      <c r="APS78" s="404"/>
      <c r="APT78" s="404"/>
      <c r="APU78" s="404"/>
      <c r="APV78" s="404"/>
      <c r="APW78" s="404"/>
      <c r="APX78" s="404"/>
      <c r="APY78" s="404"/>
      <c r="APZ78" s="404"/>
      <c r="AQA78" s="404"/>
      <c r="AQB78" s="404"/>
      <c r="AQC78" s="404"/>
      <c r="AQD78" s="404"/>
      <c r="AQE78" s="404"/>
      <c r="AQF78" s="404"/>
      <c r="AQG78" s="404"/>
      <c r="AQH78" s="404"/>
      <c r="AQI78" s="404"/>
      <c r="AQJ78" s="404"/>
      <c r="AQK78" s="404"/>
      <c r="AQL78" s="404"/>
      <c r="AQM78" s="404"/>
      <c r="AQN78" s="404"/>
      <c r="AQO78" s="404"/>
      <c r="AQP78" s="404"/>
      <c r="AQQ78" s="404"/>
      <c r="AQR78" s="404"/>
      <c r="AQS78" s="404"/>
      <c r="AQT78" s="404"/>
      <c r="AQU78" s="404"/>
      <c r="AQV78" s="404"/>
      <c r="AQW78" s="404"/>
      <c r="AQX78" s="404"/>
      <c r="AQY78" s="404"/>
      <c r="AQZ78" s="404"/>
      <c r="ARA78" s="404"/>
      <c r="ARB78" s="404"/>
      <c r="ARC78" s="404"/>
      <c r="ARD78" s="404"/>
      <c r="ARE78" s="404"/>
      <c r="ARF78" s="404"/>
      <c r="ARG78" s="404"/>
    </row>
    <row r="79" spans="1:2440" s="46" customFormat="1" ht="12.75" customHeight="1" x14ac:dyDescent="0.25">
      <c r="A79" s="45" t="s">
        <v>347</v>
      </c>
      <c r="B79" s="93"/>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29" t="s">
        <v>431</v>
      </c>
      <c r="BA79" s="93"/>
      <c r="BB79" s="93"/>
      <c r="BC79" s="93"/>
      <c r="BD79" s="93"/>
      <c r="BE79" s="429" t="s">
        <v>432</v>
      </c>
      <c r="BF79" s="49"/>
      <c r="BG79" s="392"/>
      <c r="BH79" s="392"/>
      <c r="BI79" s="392"/>
      <c r="BJ79" s="392"/>
      <c r="BK79" s="392"/>
      <c r="BL79" s="392"/>
      <c r="BM79" s="392"/>
      <c r="BN79" s="392"/>
      <c r="BO79" s="392"/>
      <c r="BP79" s="392"/>
      <c r="BQ79" s="392"/>
      <c r="BR79" s="392"/>
      <c r="BS79" s="392"/>
      <c r="BT79" s="392"/>
      <c r="BU79" s="392"/>
      <c r="BV79" s="392"/>
      <c r="BW79" s="392"/>
      <c r="BX79" s="392"/>
      <c r="BY79" s="392"/>
      <c r="BZ79" s="392"/>
      <c r="CA79" s="392"/>
      <c r="CB79" s="392"/>
      <c r="CC79" s="392"/>
      <c r="CD79" s="392"/>
      <c r="CE79" s="392"/>
      <c r="CF79" s="392"/>
      <c r="CG79" s="392"/>
      <c r="CH79" s="392"/>
      <c r="CI79" s="392"/>
      <c r="CJ79" s="392"/>
      <c r="CK79" s="392"/>
      <c r="CL79" s="392"/>
      <c r="CM79" s="392"/>
      <c r="CN79" s="392"/>
      <c r="CO79" s="392"/>
      <c r="CP79" s="392"/>
      <c r="CQ79" s="392"/>
      <c r="CR79" s="392"/>
      <c r="CS79" s="392"/>
      <c r="CT79" s="392"/>
      <c r="CU79" s="392"/>
      <c r="CV79" s="392"/>
      <c r="CW79" s="392"/>
      <c r="CX79" s="392"/>
      <c r="CY79" s="392"/>
      <c r="CZ79" s="392"/>
      <c r="DA79" s="392"/>
      <c r="DB79" s="392"/>
      <c r="DC79" s="392"/>
      <c r="DD79" s="392"/>
      <c r="DE79" s="392"/>
      <c r="DF79" s="392"/>
      <c r="DG79" s="392"/>
      <c r="DH79" s="392"/>
      <c r="DI79" s="392"/>
      <c r="DJ79" s="392"/>
      <c r="DK79" s="392"/>
      <c r="DL79" s="392"/>
      <c r="DM79" s="392"/>
      <c r="DN79" s="392"/>
      <c r="DO79" s="392"/>
      <c r="DP79" s="392"/>
      <c r="DQ79" s="392"/>
      <c r="DR79" s="392"/>
      <c r="DS79" s="392"/>
      <c r="DT79" s="392"/>
      <c r="DU79" s="392"/>
      <c r="DV79" s="392"/>
      <c r="DW79" s="392"/>
      <c r="DX79" s="392"/>
      <c r="DY79" s="392"/>
      <c r="DZ79" s="392"/>
      <c r="EA79" s="392"/>
      <c r="EB79" s="392"/>
      <c r="EC79" s="392"/>
      <c r="ED79" s="392"/>
      <c r="EE79" s="392"/>
      <c r="EF79" s="392"/>
      <c r="EG79" s="392"/>
      <c r="EH79" s="392"/>
      <c r="EI79" s="392"/>
      <c r="EJ79" s="392"/>
      <c r="EK79" s="392"/>
      <c r="EL79" s="392"/>
      <c r="EM79" s="392"/>
      <c r="EN79" s="392"/>
      <c r="EO79" s="392"/>
      <c r="EP79" s="392"/>
      <c r="EQ79" s="392"/>
      <c r="ER79" s="392"/>
      <c r="ES79" s="392"/>
      <c r="ET79" s="392"/>
      <c r="EU79" s="392"/>
      <c r="EV79" s="392"/>
      <c r="EW79" s="392"/>
      <c r="EX79" s="392"/>
      <c r="EY79" s="392"/>
      <c r="EZ79" s="392"/>
      <c r="FA79" s="392"/>
      <c r="FB79" s="392"/>
      <c r="FD79" s="392"/>
      <c r="FE79" s="392"/>
      <c r="FF79" s="392"/>
      <c r="FH79" s="392"/>
      <c r="FJ79" s="392"/>
      <c r="FK79" s="392"/>
      <c r="FL79" s="392"/>
      <c r="FM79" s="392"/>
      <c r="FN79" s="392"/>
      <c r="FO79" s="392"/>
      <c r="FP79" s="392"/>
      <c r="FQ79" s="392"/>
      <c r="FR79" s="392"/>
      <c r="FS79" s="392"/>
      <c r="FT79" s="392"/>
      <c r="FU79" s="392"/>
      <c r="FV79" s="392"/>
      <c r="FW79" s="392"/>
      <c r="FX79" s="392"/>
      <c r="FY79" s="392"/>
      <c r="FZ79" s="392"/>
      <c r="GA79" s="392"/>
      <c r="GB79" s="392"/>
      <c r="GC79" s="392"/>
      <c r="GD79" s="392"/>
      <c r="GE79" s="392"/>
      <c r="GF79" s="392"/>
      <c r="GG79" s="392"/>
      <c r="GH79" s="392"/>
      <c r="GI79" s="392"/>
      <c r="GJ79" s="392"/>
      <c r="GK79" s="392"/>
      <c r="GL79" s="392"/>
      <c r="GM79" s="392"/>
      <c r="GN79" s="392"/>
      <c r="GO79" s="392"/>
      <c r="GP79" s="392"/>
      <c r="GQ79" s="392"/>
      <c r="GR79" s="392"/>
      <c r="GS79" s="392"/>
      <c r="GT79" s="392"/>
      <c r="GU79" s="392"/>
      <c r="GV79" s="392"/>
      <c r="GW79" s="392"/>
      <c r="GX79" s="392"/>
      <c r="GY79" s="392"/>
      <c r="GZ79" s="392"/>
      <c r="HA79" s="392"/>
      <c r="HB79" s="392"/>
      <c r="HC79" s="392"/>
      <c r="HD79" s="392"/>
      <c r="HE79" s="392"/>
      <c r="HF79" s="392"/>
      <c r="HG79" s="392"/>
      <c r="HH79" s="392"/>
      <c r="HI79" s="392"/>
      <c r="HJ79" s="392"/>
      <c r="HK79" s="392"/>
      <c r="HL79" s="393"/>
      <c r="HM79" s="392"/>
      <c r="HN79" s="394"/>
      <c r="HO79" s="394"/>
      <c r="HP79" s="394"/>
      <c r="HQ79" s="394"/>
      <c r="HR79" s="394"/>
      <c r="HS79" s="394"/>
      <c r="HT79" s="394"/>
      <c r="HU79" s="394"/>
      <c r="HV79" s="394"/>
      <c r="MI79" s="405"/>
      <c r="MJ79" s="404"/>
      <c r="MK79" s="404"/>
      <c r="ML79" s="404"/>
      <c r="MM79" s="404"/>
      <c r="MN79" s="404"/>
      <c r="MO79" s="404"/>
      <c r="MP79" s="404"/>
      <c r="MQ79" s="404"/>
      <c r="MR79" s="404"/>
      <c r="MS79" s="404"/>
      <c r="MT79" s="404"/>
      <c r="MU79" s="404"/>
      <c r="MV79" s="404"/>
      <c r="MW79" s="404"/>
      <c r="MX79" s="404"/>
      <c r="MY79" s="404"/>
      <c r="MZ79" s="404"/>
      <c r="NA79" s="404"/>
      <c r="NB79" s="404"/>
      <c r="NC79" s="404"/>
      <c r="ND79" s="404"/>
      <c r="NE79" s="404"/>
      <c r="NF79" s="404"/>
      <c r="NG79" s="404"/>
      <c r="NH79" s="404"/>
      <c r="NI79" s="404"/>
      <c r="NJ79" s="404"/>
      <c r="NK79" s="404"/>
      <c r="NL79" s="404"/>
      <c r="NM79" s="404"/>
      <c r="NN79" s="404"/>
      <c r="NO79" s="404"/>
      <c r="NP79" s="404"/>
      <c r="NQ79" s="404"/>
      <c r="NR79" s="404"/>
      <c r="NS79" s="404"/>
      <c r="NT79" s="404"/>
      <c r="NU79" s="404"/>
      <c r="NV79" s="404"/>
      <c r="NW79" s="404"/>
      <c r="NX79" s="404"/>
      <c r="NY79" s="404"/>
      <c r="NZ79" s="404"/>
      <c r="OA79" s="404"/>
      <c r="OB79" s="404"/>
      <c r="OC79" s="404"/>
      <c r="OD79" s="404"/>
      <c r="OE79" s="404"/>
      <c r="OF79" s="404"/>
      <c r="OG79" s="404"/>
      <c r="OH79" s="404"/>
      <c r="OI79" s="404"/>
      <c r="OJ79" s="404"/>
      <c r="OK79" s="404"/>
      <c r="OL79" s="404"/>
      <c r="OM79" s="404"/>
      <c r="ON79" s="404"/>
      <c r="OO79" s="404"/>
      <c r="OP79" s="404"/>
      <c r="OQ79" s="404"/>
      <c r="OR79" s="404"/>
      <c r="OS79" s="404"/>
      <c r="OT79" s="404"/>
      <c r="OU79" s="404"/>
      <c r="OV79" s="404"/>
      <c r="OW79" s="404"/>
      <c r="OX79" s="404"/>
      <c r="OY79" s="404"/>
      <c r="OZ79" s="404"/>
      <c r="PA79" s="404"/>
      <c r="PB79" s="404"/>
      <c r="PC79" s="404"/>
      <c r="PD79" s="404"/>
      <c r="PE79" s="404"/>
      <c r="PF79" s="404"/>
      <c r="PG79" s="404"/>
      <c r="PH79" s="404"/>
      <c r="PI79" s="404"/>
      <c r="PJ79" s="404"/>
      <c r="PK79" s="404"/>
      <c r="PL79" s="404"/>
      <c r="PM79" s="404"/>
      <c r="PN79" s="404"/>
      <c r="PO79" s="404"/>
      <c r="PP79" s="404"/>
      <c r="PQ79" s="404"/>
      <c r="PR79" s="404"/>
      <c r="PS79" s="404"/>
      <c r="PT79" s="404"/>
      <c r="PU79" s="404"/>
      <c r="PV79" s="404"/>
      <c r="PW79" s="404"/>
      <c r="PX79" s="404"/>
      <c r="PY79" s="404"/>
      <c r="PZ79" s="404"/>
      <c r="QA79" s="404"/>
      <c r="QB79" s="404"/>
      <c r="QC79" s="404"/>
      <c r="QD79" s="404"/>
      <c r="QE79" s="404"/>
      <c r="QF79" s="404"/>
      <c r="QG79" s="404"/>
      <c r="QH79" s="404"/>
      <c r="QI79" s="404"/>
      <c r="QJ79" s="404"/>
      <c r="QK79" s="404"/>
      <c r="QL79" s="404"/>
      <c r="QM79" s="404"/>
      <c r="QN79" s="404"/>
      <c r="QO79" s="404"/>
      <c r="QP79" s="404"/>
      <c r="QQ79" s="404"/>
      <c r="QR79" s="404"/>
      <c r="QS79" s="404"/>
      <c r="QT79" s="404"/>
      <c r="QU79" s="404"/>
      <c r="QV79" s="404"/>
      <c r="QW79" s="404"/>
      <c r="QX79" s="404"/>
      <c r="QY79" s="404"/>
      <c r="QZ79" s="404"/>
      <c r="RA79" s="404"/>
      <c r="RB79" s="404"/>
      <c r="RC79" s="404"/>
      <c r="RD79" s="404"/>
      <c r="RE79" s="404"/>
      <c r="RF79" s="404"/>
      <c r="RG79" s="404"/>
      <c r="RH79" s="404"/>
      <c r="RI79" s="404"/>
      <c r="RJ79" s="404"/>
      <c r="RK79" s="404"/>
      <c r="RL79" s="404"/>
      <c r="RM79" s="404"/>
      <c r="RN79" s="404"/>
      <c r="RO79" s="404"/>
      <c r="RP79" s="404"/>
      <c r="RQ79" s="404"/>
      <c r="RR79" s="404"/>
      <c r="RS79" s="404"/>
      <c r="RT79" s="404"/>
      <c r="RU79" s="404"/>
      <c r="RV79" s="404"/>
      <c r="RW79" s="404"/>
      <c r="RX79" s="404"/>
      <c r="RY79" s="404"/>
      <c r="RZ79" s="404"/>
      <c r="SA79" s="404"/>
      <c r="SB79" s="404"/>
      <c r="SC79" s="404"/>
      <c r="SD79" s="404"/>
      <c r="SE79" s="404"/>
      <c r="SF79" s="404"/>
      <c r="SG79" s="404"/>
      <c r="SH79" s="404"/>
      <c r="SI79" s="404"/>
      <c r="SJ79" s="404"/>
      <c r="SK79" s="404"/>
      <c r="SL79" s="404"/>
      <c r="SM79" s="404"/>
      <c r="SN79" s="404"/>
      <c r="SO79" s="404"/>
      <c r="SP79" s="404"/>
      <c r="SQ79" s="404"/>
      <c r="SR79" s="404"/>
      <c r="SS79" s="404"/>
      <c r="ST79" s="404"/>
      <c r="SU79" s="404"/>
      <c r="SV79" s="404"/>
      <c r="SW79" s="404"/>
      <c r="SX79" s="404"/>
      <c r="SY79" s="404"/>
      <c r="SZ79" s="404"/>
      <c r="TA79" s="404"/>
      <c r="TB79" s="404"/>
      <c r="TC79" s="404"/>
      <c r="TD79" s="404"/>
      <c r="TE79" s="404"/>
      <c r="TF79" s="404"/>
      <c r="TG79" s="404"/>
      <c r="TH79" s="404"/>
      <c r="TI79" s="404"/>
      <c r="TJ79" s="404"/>
      <c r="TK79" s="404"/>
      <c r="TL79" s="404"/>
      <c r="TM79" s="404"/>
      <c r="TN79" s="404"/>
      <c r="TO79" s="404"/>
      <c r="TP79" s="404"/>
      <c r="TQ79" s="404"/>
      <c r="TR79" s="404"/>
      <c r="TS79" s="404"/>
      <c r="TT79" s="404"/>
      <c r="TU79" s="404"/>
      <c r="TV79" s="404"/>
      <c r="TW79" s="404"/>
      <c r="TX79" s="404"/>
      <c r="TY79" s="404"/>
      <c r="TZ79" s="404"/>
      <c r="UA79" s="404"/>
      <c r="UB79" s="404"/>
      <c r="UC79" s="404"/>
      <c r="UD79" s="404"/>
      <c r="UE79" s="404"/>
      <c r="UF79" s="404"/>
      <c r="UG79" s="404"/>
      <c r="UH79" s="404"/>
      <c r="UI79" s="404"/>
      <c r="UJ79" s="404"/>
      <c r="UK79" s="404"/>
      <c r="UL79" s="404"/>
      <c r="UM79" s="404"/>
      <c r="UN79" s="404"/>
      <c r="UO79" s="404"/>
      <c r="UP79" s="404"/>
      <c r="UQ79" s="404"/>
      <c r="UR79" s="404"/>
      <c r="US79" s="404"/>
      <c r="UT79" s="404"/>
      <c r="UU79" s="404"/>
      <c r="UV79" s="404"/>
      <c r="UW79" s="404"/>
      <c r="UX79" s="404"/>
      <c r="UY79" s="404"/>
      <c r="UZ79" s="404"/>
      <c r="VA79" s="404"/>
      <c r="VB79" s="404"/>
      <c r="VC79" s="404"/>
      <c r="VD79" s="404"/>
      <c r="VE79" s="404"/>
      <c r="VF79" s="404"/>
      <c r="VG79" s="404"/>
      <c r="VH79" s="404"/>
      <c r="VI79" s="404"/>
      <c r="VJ79" s="404"/>
      <c r="VK79" s="404"/>
      <c r="VL79" s="404"/>
      <c r="VM79" s="404"/>
      <c r="VN79" s="404"/>
      <c r="VO79" s="404"/>
      <c r="VP79" s="404"/>
      <c r="VQ79" s="404"/>
      <c r="VR79" s="404"/>
      <c r="VS79" s="404"/>
      <c r="VT79" s="404"/>
      <c r="VU79" s="404"/>
      <c r="VV79" s="404"/>
      <c r="VW79" s="404"/>
      <c r="VX79" s="404"/>
      <c r="VY79" s="404"/>
      <c r="VZ79" s="404"/>
      <c r="WA79" s="404"/>
      <c r="WB79" s="404"/>
      <c r="WC79" s="404"/>
      <c r="WD79" s="404"/>
      <c r="WE79" s="404"/>
      <c r="WF79" s="404"/>
      <c r="WG79" s="404"/>
      <c r="WH79" s="404"/>
      <c r="WI79" s="404"/>
      <c r="WJ79" s="404"/>
      <c r="WK79" s="404"/>
      <c r="WL79" s="404"/>
      <c r="WM79" s="404"/>
      <c r="WN79" s="404"/>
      <c r="WO79" s="404"/>
      <c r="WP79" s="404"/>
      <c r="WQ79" s="404"/>
      <c r="WR79" s="404"/>
      <c r="WS79" s="404"/>
      <c r="WT79" s="404"/>
      <c r="WU79" s="404"/>
      <c r="WV79" s="404"/>
      <c r="WW79" s="404"/>
      <c r="WX79" s="404"/>
      <c r="WY79" s="404"/>
      <c r="WZ79" s="404"/>
      <c r="XA79" s="404"/>
      <c r="XB79" s="404"/>
      <c r="XC79" s="404"/>
      <c r="XD79" s="404"/>
      <c r="XE79" s="404"/>
      <c r="XF79" s="404"/>
      <c r="XG79" s="404"/>
      <c r="XH79" s="404"/>
      <c r="XI79" s="404"/>
      <c r="XJ79" s="404"/>
      <c r="XK79" s="404"/>
      <c r="XL79" s="404"/>
      <c r="XM79" s="404"/>
      <c r="XN79" s="404"/>
      <c r="XO79" s="404"/>
      <c r="XP79" s="404"/>
      <c r="XQ79" s="404"/>
      <c r="XR79" s="404"/>
      <c r="XS79" s="404"/>
      <c r="XT79" s="404"/>
      <c r="XU79" s="404"/>
      <c r="XV79" s="404"/>
      <c r="XW79" s="404"/>
      <c r="XX79" s="404"/>
      <c r="XY79" s="404"/>
      <c r="XZ79" s="404"/>
      <c r="YA79" s="404"/>
      <c r="YB79" s="404"/>
      <c r="YC79" s="404"/>
      <c r="YD79" s="404"/>
      <c r="YE79" s="404"/>
      <c r="YF79" s="404"/>
      <c r="YG79" s="404"/>
      <c r="YH79" s="404"/>
      <c r="YI79" s="404"/>
      <c r="YJ79" s="404"/>
      <c r="YK79" s="404"/>
      <c r="YL79" s="404"/>
      <c r="YM79" s="404"/>
      <c r="YN79" s="404"/>
      <c r="YO79" s="404"/>
      <c r="YP79" s="404"/>
      <c r="YQ79" s="404"/>
      <c r="YR79" s="404"/>
      <c r="YS79" s="404"/>
      <c r="YT79" s="404"/>
      <c r="YU79" s="404"/>
      <c r="YV79" s="404"/>
      <c r="YW79" s="404"/>
      <c r="YX79" s="404"/>
      <c r="YY79" s="404"/>
      <c r="YZ79" s="404"/>
      <c r="ZA79" s="404"/>
      <c r="ZB79" s="404"/>
      <c r="ZC79" s="404"/>
      <c r="ZD79" s="404"/>
      <c r="ZE79" s="404"/>
      <c r="ZF79" s="404"/>
      <c r="ZG79" s="404"/>
      <c r="ZH79" s="404"/>
      <c r="ZI79" s="404"/>
      <c r="ZJ79" s="404"/>
      <c r="ZK79" s="404"/>
      <c r="ZL79" s="404"/>
      <c r="ZM79" s="404"/>
      <c r="ZN79" s="404"/>
      <c r="ZO79" s="404"/>
      <c r="ZP79" s="404"/>
      <c r="ZQ79" s="404"/>
      <c r="ZR79" s="404"/>
      <c r="ZS79" s="404"/>
      <c r="ZT79" s="404"/>
      <c r="ZU79" s="404"/>
      <c r="ZV79" s="404"/>
      <c r="ZW79" s="404"/>
      <c r="ZX79" s="404"/>
      <c r="ZY79" s="404"/>
      <c r="ZZ79" s="404"/>
      <c r="AAA79" s="404"/>
      <c r="AAB79" s="404"/>
      <c r="AAC79" s="404"/>
      <c r="AAD79" s="404"/>
      <c r="AAE79" s="404"/>
      <c r="AAF79" s="404"/>
      <c r="AAG79" s="404"/>
      <c r="AAH79" s="404"/>
      <c r="AAI79" s="404"/>
      <c r="AAJ79" s="404"/>
      <c r="AAK79" s="404"/>
      <c r="AAL79" s="404"/>
      <c r="AAM79" s="404"/>
      <c r="AAN79" s="404"/>
      <c r="AAO79" s="404"/>
      <c r="AAP79" s="404"/>
      <c r="AAQ79" s="404"/>
      <c r="AAR79" s="404"/>
      <c r="AAS79" s="404"/>
      <c r="AAT79" s="404"/>
      <c r="AAU79" s="404"/>
      <c r="AAV79" s="404"/>
      <c r="AAW79" s="404"/>
      <c r="AAX79" s="404"/>
      <c r="AAY79" s="404"/>
      <c r="AAZ79" s="404"/>
      <c r="ABA79" s="404"/>
      <c r="ABB79" s="404"/>
      <c r="ABC79" s="404"/>
      <c r="ABD79" s="404"/>
      <c r="ABE79" s="404"/>
      <c r="ABF79" s="404"/>
      <c r="ABG79" s="404"/>
      <c r="ABH79" s="404"/>
      <c r="ABI79" s="404"/>
      <c r="ABJ79" s="404"/>
      <c r="ABK79" s="404"/>
      <c r="ABL79" s="404"/>
      <c r="ABM79" s="404"/>
      <c r="ABN79" s="404"/>
      <c r="ABO79" s="404"/>
      <c r="ABP79" s="404"/>
      <c r="ABQ79" s="404"/>
      <c r="ABR79" s="404"/>
      <c r="ABS79" s="404"/>
      <c r="ABT79" s="404"/>
      <c r="ABU79" s="404"/>
      <c r="ABV79" s="404"/>
      <c r="ABW79" s="404"/>
      <c r="ABX79" s="404"/>
      <c r="ABY79" s="404"/>
      <c r="ABZ79" s="404"/>
      <c r="ACA79" s="404"/>
      <c r="ACB79" s="404"/>
      <c r="ACC79" s="404"/>
      <c r="ACD79" s="404"/>
      <c r="ACE79" s="404"/>
      <c r="ACF79" s="404"/>
      <c r="ACG79" s="404"/>
      <c r="ACH79" s="404"/>
      <c r="ACI79" s="404"/>
      <c r="ACJ79" s="404"/>
      <c r="ACK79" s="404"/>
      <c r="ACL79" s="404"/>
      <c r="ACM79" s="404"/>
      <c r="ACN79" s="404"/>
      <c r="ACO79" s="404"/>
      <c r="ACP79" s="404"/>
      <c r="ACQ79" s="404"/>
      <c r="ACR79" s="404"/>
      <c r="ACS79" s="404"/>
      <c r="ACT79" s="404"/>
      <c r="ACU79" s="404"/>
      <c r="ACV79" s="404"/>
      <c r="ACW79" s="404"/>
      <c r="ACX79" s="404"/>
      <c r="ACY79" s="404"/>
      <c r="ACZ79" s="404"/>
      <c r="ADA79" s="404"/>
      <c r="ADB79" s="404"/>
      <c r="ADC79" s="404"/>
      <c r="ADD79" s="404"/>
      <c r="ADE79" s="404"/>
      <c r="ADF79" s="404"/>
      <c r="ADG79" s="404"/>
      <c r="ADH79" s="404"/>
      <c r="ADI79" s="404"/>
      <c r="ADJ79" s="404"/>
      <c r="ADK79" s="404"/>
      <c r="ADL79" s="404"/>
      <c r="ADM79" s="404"/>
      <c r="ADN79" s="404"/>
      <c r="ADO79" s="404"/>
      <c r="ADP79" s="404"/>
      <c r="ADQ79" s="404"/>
      <c r="ADR79" s="404"/>
      <c r="ADS79" s="404"/>
      <c r="ADT79" s="404"/>
      <c r="ADU79" s="404"/>
      <c r="ADV79" s="404"/>
      <c r="ADW79" s="404"/>
      <c r="ADX79" s="404"/>
      <c r="ADY79" s="404"/>
      <c r="ADZ79" s="404"/>
      <c r="AEA79" s="404"/>
      <c r="AEB79" s="404"/>
      <c r="AEC79" s="404"/>
      <c r="AED79" s="404"/>
      <c r="AEE79" s="404"/>
      <c r="AEF79" s="404"/>
      <c r="AEG79" s="404"/>
      <c r="AEH79" s="404"/>
      <c r="AEI79" s="404"/>
      <c r="AEJ79" s="404"/>
      <c r="AEK79" s="404"/>
      <c r="AEL79" s="404"/>
      <c r="AEM79" s="404"/>
      <c r="AEN79" s="404"/>
      <c r="AEO79" s="404"/>
      <c r="AEP79" s="404"/>
      <c r="AEQ79" s="404"/>
      <c r="AER79" s="404"/>
      <c r="AES79" s="404"/>
      <c r="AET79" s="404"/>
      <c r="AEU79" s="404"/>
      <c r="AEV79" s="404"/>
      <c r="AEW79" s="404"/>
      <c r="AEX79" s="404"/>
      <c r="AEY79" s="404"/>
      <c r="AEZ79" s="404"/>
      <c r="AFA79" s="404"/>
      <c r="AFB79" s="404"/>
      <c r="AFC79" s="404"/>
      <c r="AFD79" s="404"/>
      <c r="AFE79" s="404"/>
      <c r="AFF79" s="404"/>
      <c r="AFG79" s="404"/>
      <c r="AFH79" s="404"/>
      <c r="AFI79" s="404"/>
      <c r="AFJ79" s="404"/>
      <c r="AFK79" s="404"/>
      <c r="AFL79" s="404"/>
      <c r="AFM79" s="404"/>
      <c r="AFN79" s="404"/>
      <c r="AFO79" s="404"/>
      <c r="AFP79" s="404"/>
      <c r="AFQ79" s="404"/>
      <c r="AFR79" s="404"/>
      <c r="AFS79" s="404"/>
      <c r="AFT79" s="404"/>
      <c r="AFU79" s="404"/>
      <c r="AFV79" s="404"/>
      <c r="AFW79" s="404"/>
      <c r="AFX79" s="404"/>
      <c r="AFY79" s="404"/>
      <c r="AFZ79" s="404"/>
      <c r="AGA79" s="404"/>
      <c r="AGB79" s="404"/>
      <c r="AGC79" s="404"/>
      <c r="AGD79" s="404"/>
      <c r="AGE79" s="404"/>
      <c r="AGF79" s="404"/>
      <c r="AGG79" s="404"/>
      <c r="AGH79" s="404"/>
      <c r="AGI79" s="404"/>
      <c r="AGJ79" s="404"/>
      <c r="AGK79" s="404"/>
      <c r="AGL79" s="404"/>
      <c r="AGM79" s="404"/>
      <c r="AGN79" s="404"/>
      <c r="AGO79" s="404"/>
      <c r="AGP79" s="404"/>
      <c r="AGQ79" s="404"/>
      <c r="AGR79" s="404"/>
      <c r="AGS79" s="404"/>
      <c r="AGT79" s="404"/>
      <c r="AGU79" s="404"/>
      <c r="AGV79" s="404"/>
      <c r="AGW79" s="404"/>
      <c r="AGX79" s="404"/>
      <c r="AGY79" s="404"/>
      <c r="AGZ79" s="404"/>
      <c r="AHA79" s="404"/>
      <c r="AHB79" s="404"/>
      <c r="AHC79" s="404"/>
      <c r="AHD79" s="404"/>
      <c r="AHE79" s="404"/>
      <c r="AHF79" s="404"/>
      <c r="AHG79" s="404"/>
      <c r="AHH79" s="404"/>
      <c r="AHI79" s="404"/>
      <c r="AHJ79" s="404"/>
      <c r="AHK79" s="404"/>
      <c r="AHL79" s="404"/>
      <c r="AHM79" s="404"/>
      <c r="AHN79" s="404"/>
      <c r="AHO79" s="404"/>
      <c r="AHP79" s="404"/>
      <c r="AHQ79" s="404"/>
      <c r="AHR79" s="404"/>
      <c r="AHS79" s="404"/>
      <c r="AHT79" s="404"/>
      <c r="AHU79" s="404"/>
      <c r="AHV79" s="404"/>
      <c r="AHW79" s="404"/>
      <c r="AHX79" s="404"/>
      <c r="AHY79" s="404"/>
      <c r="AHZ79" s="404"/>
      <c r="AIA79" s="404"/>
      <c r="AIB79" s="404"/>
      <c r="AIC79" s="404"/>
      <c r="AID79" s="404"/>
      <c r="AIE79" s="404"/>
      <c r="AIF79" s="404"/>
      <c r="AIG79" s="404"/>
      <c r="AIH79" s="404"/>
      <c r="AII79" s="404"/>
      <c r="AIJ79" s="404"/>
      <c r="AIK79" s="404"/>
      <c r="AIL79" s="404"/>
      <c r="AIM79" s="404"/>
      <c r="AIN79" s="404"/>
      <c r="AIO79" s="404"/>
      <c r="AIP79" s="404"/>
      <c r="AIQ79" s="404"/>
      <c r="AIR79" s="404"/>
      <c r="AIS79" s="404"/>
      <c r="AIT79" s="404"/>
      <c r="AIU79" s="404"/>
      <c r="AIV79" s="404"/>
      <c r="AIW79" s="404"/>
      <c r="AIX79" s="404"/>
      <c r="AIY79" s="404"/>
      <c r="AIZ79" s="404"/>
      <c r="AJA79" s="404"/>
      <c r="AJB79" s="404"/>
      <c r="AJC79" s="404"/>
      <c r="AJD79" s="404"/>
      <c r="AJE79" s="404"/>
      <c r="AJF79" s="404"/>
      <c r="AJG79" s="404"/>
      <c r="AJH79" s="404"/>
      <c r="AJI79" s="404"/>
      <c r="AJJ79" s="404"/>
      <c r="AJK79" s="404"/>
      <c r="AJL79" s="404"/>
      <c r="AJM79" s="404"/>
      <c r="AJN79" s="404"/>
      <c r="AJO79" s="404"/>
      <c r="AJP79" s="404"/>
      <c r="AJQ79" s="404"/>
      <c r="AJR79" s="404"/>
      <c r="AJS79" s="404"/>
      <c r="AJT79" s="404"/>
      <c r="AJU79" s="404"/>
      <c r="AJV79" s="404"/>
      <c r="AJW79" s="404"/>
      <c r="AJX79" s="404"/>
      <c r="AJY79" s="404"/>
      <c r="AJZ79" s="404"/>
      <c r="AKA79" s="404"/>
      <c r="AKB79" s="404"/>
      <c r="AKC79" s="404"/>
      <c r="AKD79" s="404"/>
      <c r="AKE79" s="404"/>
      <c r="AKF79" s="404"/>
      <c r="AKG79" s="404"/>
      <c r="AKH79" s="404"/>
      <c r="AKI79" s="404"/>
      <c r="AKJ79" s="404"/>
      <c r="AKK79" s="404"/>
      <c r="AKL79" s="404"/>
      <c r="AKM79" s="404"/>
      <c r="AKN79" s="404"/>
      <c r="AKO79" s="404"/>
      <c r="AKP79" s="404"/>
      <c r="AKQ79" s="404"/>
      <c r="AKR79" s="404"/>
      <c r="AKS79" s="404"/>
      <c r="AKT79" s="404"/>
      <c r="AKU79" s="404"/>
      <c r="AKV79" s="404"/>
      <c r="AKW79" s="404"/>
      <c r="AKX79" s="404"/>
      <c r="AKY79" s="404"/>
      <c r="AKZ79" s="404"/>
      <c r="ALA79" s="404"/>
      <c r="ALB79" s="404"/>
      <c r="ALC79" s="404"/>
      <c r="ALD79" s="404"/>
      <c r="ALE79" s="404"/>
      <c r="ALF79" s="404"/>
      <c r="ALG79" s="404"/>
      <c r="ALH79" s="404"/>
      <c r="ALI79" s="404"/>
      <c r="ALJ79" s="404"/>
      <c r="ALK79" s="404"/>
      <c r="ALL79" s="404"/>
      <c r="ALM79" s="404"/>
      <c r="ALN79" s="404"/>
      <c r="ALO79" s="404"/>
      <c r="ALP79" s="404"/>
      <c r="ALQ79" s="404"/>
      <c r="ALR79" s="404"/>
      <c r="ALS79" s="404"/>
      <c r="ALT79" s="404"/>
      <c r="ALU79" s="404"/>
      <c r="ALV79" s="404"/>
      <c r="ALW79" s="404"/>
      <c r="ALX79" s="404"/>
      <c r="ALY79" s="404"/>
      <c r="ALZ79" s="404"/>
      <c r="AMA79" s="404"/>
      <c r="AMB79" s="404"/>
      <c r="AMC79" s="404"/>
      <c r="AMD79" s="404"/>
      <c r="AME79" s="404"/>
      <c r="AMF79" s="404"/>
      <c r="AMG79" s="404"/>
      <c r="AMH79" s="404"/>
      <c r="AMI79" s="404"/>
      <c r="AMJ79" s="404"/>
      <c r="AMK79" s="404"/>
      <c r="AML79" s="404"/>
      <c r="AMM79" s="404"/>
      <c r="AMN79" s="404"/>
      <c r="AMO79" s="404"/>
      <c r="AMP79" s="404"/>
      <c r="AMQ79" s="404"/>
      <c r="AMR79" s="404"/>
      <c r="AMS79" s="404"/>
      <c r="AMT79" s="404"/>
      <c r="AMU79" s="404"/>
      <c r="AMV79" s="404"/>
      <c r="AMW79" s="404"/>
      <c r="AMX79" s="404"/>
      <c r="AMY79" s="404"/>
      <c r="AMZ79" s="404"/>
      <c r="ANA79" s="404"/>
      <c r="ANB79" s="404"/>
      <c r="ANC79" s="404"/>
      <c r="AND79" s="404"/>
      <c r="ANE79" s="404"/>
      <c r="ANF79" s="404"/>
      <c r="ANG79" s="404"/>
      <c r="ANH79" s="404"/>
      <c r="ANI79" s="404"/>
      <c r="ANJ79" s="404"/>
      <c r="ANK79" s="404"/>
      <c r="ANL79" s="404"/>
      <c r="ANM79" s="404"/>
      <c r="ANN79" s="404"/>
      <c r="ANO79" s="404"/>
      <c r="ANP79" s="404"/>
      <c r="ANQ79" s="404"/>
      <c r="ANR79" s="404"/>
      <c r="ANS79" s="404"/>
      <c r="ANT79" s="404"/>
      <c r="ANU79" s="404"/>
      <c r="ANV79" s="404"/>
      <c r="ANW79" s="404"/>
      <c r="ANX79" s="404"/>
      <c r="ANY79" s="404"/>
      <c r="ANZ79" s="404"/>
      <c r="AOA79" s="404"/>
      <c r="AOB79" s="404"/>
      <c r="AOC79" s="404"/>
      <c r="AOD79" s="404"/>
      <c r="AOE79" s="404"/>
      <c r="AOF79" s="404"/>
      <c r="AOG79" s="404"/>
      <c r="AOH79" s="404"/>
      <c r="AOI79" s="404"/>
      <c r="AOJ79" s="404"/>
      <c r="AOK79" s="404"/>
      <c r="AOL79" s="404"/>
      <c r="AOM79" s="404"/>
      <c r="AON79" s="404"/>
      <c r="AOO79" s="404"/>
      <c r="AOP79" s="404"/>
      <c r="AOQ79" s="404"/>
      <c r="AOR79" s="404"/>
      <c r="AOS79" s="404"/>
      <c r="AOT79" s="404"/>
      <c r="AOU79" s="404"/>
      <c r="AOV79" s="404"/>
      <c r="AOW79" s="404"/>
      <c r="AOX79" s="404"/>
      <c r="AOY79" s="404"/>
      <c r="AOZ79" s="404"/>
      <c r="APA79" s="404"/>
      <c r="APB79" s="404"/>
      <c r="APC79" s="404"/>
      <c r="APD79" s="404"/>
      <c r="APE79" s="404"/>
      <c r="APF79" s="404"/>
      <c r="APG79" s="404"/>
      <c r="APH79" s="404"/>
      <c r="API79" s="404"/>
      <c r="APJ79" s="404"/>
      <c r="APK79" s="404"/>
      <c r="APL79" s="404"/>
      <c r="APM79" s="404"/>
      <c r="APN79" s="404"/>
      <c r="APO79" s="404"/>
      <c r="APP79" s="404"/>
      <c r="APQ79" s="404"/>
      <c r="APR79" s="404"/>
      <c r="APS79" s="404"/>
      <c r="APT79" s="404"/>
      <c r="APU79" s="404"/>
      <c r="APV79" s="404"/>
      <c r="APW79" s="404"/>
      <c r="APX79" s="404"/>
      <c r="APY79" s="404"/>
      <c r="APZ79" s="404"/>
      <c r="AQA79" s="404"/>
      <c r="AQB79" s="404"/>
      <c r="AQC79" s="404"/>
      <c r="AQD79" s="404"/>
      <c r="AQE79" s="404"/>
      <c r="AQF79" s="404"/>
      <c r="AQG79" s="404"/>
      <c r="AQH79" s="404"/>
      <c r="AQI79" s="404"/>
      <c r="AQJ79" s="404"/>
      <c r="AQK79" s="404"/>
      <c r="AQL79" s="404"/>
      <c r="AQM79" s="404"/>
      <c r="AQN79" s="404"/>
      <c r="AQO79" s="404"/>
      <c r="AQP79" s="404"/>
      <c r="AQQ79" s="404"/>
      <c r="AQR79" s="404"/>
      <c r="AQS79" s="404"/>
      <c r="AQT79" s="404"/>
      <c r="AQU79" s="404"/>
      <c r="AQV79" s="404"/>
      <c r="AQW79" s="404"/>
      <c r="AQX79" s="404"/>
      <c r="AQY79" s="404"/>
      <c r="AQZ79" s="404"/>
      <c r="ARA79" s="404"/>
      <c r="ARB79" s="404"/>
      <c r="ARC79" s="404"/>
      <c r="ARD79" s="404"/>
      <c r="ARE79" s="404"/>
      <c r="ARF79" s="404"/>
      <c r="ARG79" s="404"/>
    </row>
    <row r="80" spans="1:2440" s="46" customFormat="1" ht="12.75" customHeight="1" x14ac:dyDescent="0.25">
      <c r="A80" s="45" t="s">
        <v>71</v>
      </c>
      <c r="B80" s="93"/>
      <c r="C80" s="335">
        <v>99500763.040000007</v>
      </c>
      <c r="D80" s="335">
        <v>99592233</v>
      </c>
      <c r="E80" s="335">
        <v>99531552.709999993</v>
      </c>
      <c r="F80" s="335">
        <v>99503093.890000001</v>
      </c>
      <c r="G80" s="335">
        <v>99203503.5</v>
      </c>
      <c r="H80" s="335"/>
      <c r="I80" s="335">
        <v>99091978.290000007</v>
      </c>
      <c r="J80" s="335">
        <v>99811111.75</v>
      </c>
      <c r="K80" s="335">
        <v>100396594.68000001</v>
      </c>
      <c r="L80" s="335">
        <v>100183321.75</v>
      </c>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29" t="s">
        <v>431</v>
      </c>
      <c r="BA80" s="93"/>
      <c r="BB80" s="93"/>
      <c r="BC80" s="93"/>
      <c r="BD80" s="93"/>
      <c r="BE80" s="429" t="s">
        <v>432</v>
      </c>
      <c r="BF80" s="49"/>
      <c r="BG80" s="392"/>
      <c r="BH80" s="392"/>
      <c r="BI80" s="392"/>
      <c r="BJ80" s="392"/>
      <c r="BK80" s="392"/>
      <c r="BL80" s="392"/>
      <c r="BM80" s="392"/>
      <c r="BN80" s="392"/>
      <c r="BO80" s="392"/>
      <c r="BP80" s="392"/>
      <c r="BQ80" s="392"/>
      <c r="BR80" s="392"/>
      <c r="BS80" s="392"/>
      <c r="BT80" s="392"/>
      <c r="BU80" s="392"/>
      <c r="BV80" s="392"/>
      <c r="BW80" s="392"/>
      <c r="BX80" s="392"/>
      <c r="BY80" s="392"/>
      <c r="BZ80" s="392"/>
      <c r="CA80" s="392"/>
      <c r="CB80" s="392"/>
      <c r="CC80" s="392"/>
      <c r="CD80" s="392"/>
      <c r="CE80" s="392"/>
      <c r="CF80" s="392"/>
      <c r="CG80" s="392"/>
      <c r="CH80" s="392"/>
      <c r="CI80" s="392"/>
      <c r="CJ80" s="392"/>
      <c r="CK80" s="392"/>
      <c r="CL80" s="392"/>
      <c r="CM80" s="392"/>
      <c r="CN80" s="392"/>
      <c r="CO80" s="392"/>
      <c r="CP80" s="392"/>
      <c r="CQ80" s="392"/>
      <c r="CR80" s="392"/>
      <c r="CS80" s="392"/>
      <c r="CT80" s="392"/>
      <c r="CU80" s="392"/>
      <c r="CV80" s="392"/>
      <c r="CW80" s="392"/>
      <c r="CX80" s="392"/>
      <c r="CY80" s="392"/>
      <c r="CZ80" s="392"/>
      <c r="DA80" s="392"/>
      <c r="DB80" s="392"/>
      <c r="DC80" s="392"/>
      <c r="DD80" s="392"/>
      <c r="DE80" s="392"/>
      <c r="DF80" s="392"/>
      <c r="DG80" s="392"/>
      <c r="DH80" s="392"/>
      <c r="DI80" s="392"/>
      <c r="DJ80" s="392"/>
      <c r="DK80" s="392"/>
      <c r="DL80" s="392"/>
      <c r="DM80" s="392"/>
      <c r="DN80" s="392"/>
      <c r="DO80" s="392"/>
      <c r="DP80" s="392"/>
      <c r="DQ80" s="392"/>
      <c r="DR80" s="392"/>
      <c r="DS80" s="392"/>
      <c r="DT80" s="392"/>
      <c r="DU80" s="392"/>
      <c r="DV80" s="392"/>
      <c r="DW80" s="392"/>
      <c r="DX80" s="392"/>
      <c r="DY80" s="392"/>
      <c r="DZ80" s="392"/>
      <c r="EA80" s="392"/>
      <c r="EB80" s="392"/>
      <c r="EC80" s="392"/>
      <c r="ED80" s="392"/>
      <c r="EE80" s="392"/>
      <c r="EF80" s="392"/>
      <c r="EG80" s="392"/>
      <c r="EH80" s="392"/>
      <c r="EI80" s="392"/>
      <c r="EJ80" s="392"/>
      <c r="EK80" s="392"/>
      <c r="EL80" s="392"/>
      <c r="EM80" s="392"/>
      <c r="EN80" s="392"/>
      <c r="EO80" s="392"/>
      <c r="EP80" s="392"/>
      <c r="EQ80" s="392"/>
      <c r="ER80" s="392"/>
      <c r="ES80" s="392"/>
      <c r="ET80" s="392"/>
      <c r="EU80" s="392"/>
      <c r="EV80" s="392"/>
      <c r="EW80" s="392"/>
      <c r="EX80" s="392"/>
      <c r="EY80" s="392"/>
      <c r="EZ80" s="392"/>
      <c r="FA80" s="392"/>
      <c r="FB80" s="392"/>
      <c r="FD80" s="392"/>
      <c r="FE80" s="392"/>
      <c r="FF80" s="392"/>
      <c r="FH80" s="392"/>
      <c r="FJ80" s="392"/>
      <c r="FK80" s="392"/>
      <c r="FL80" s="392"/>
      <c r="FM80" s="392"/>
      <c r="FN80" s="392"/>
      <c r="FO80" s="392"/>
      <c r="FP80" s="392"/>
      <c r="FQ80" s="392"/>
      <c r="FR80" s="392"/>
      <c r="FS80" s="392"/>
      <c r="FT80" s="392"/>
      <c r="FU80" s="392"/>
      <c r="FV80" s="392"/>
      <c r="FW80" s="392"/>
      <c r="FX80" s="392"/>
      <c r="FY80" s="392"/>
      <c r="FZ80" s="392"/>
      <c r="GA80" s="392"/>
      <c r="GB80" s="392"/>
      <c r="GC80" s="392"/>
      <c r="GD80" s="392"/>
      <c r="GE80" s="392"/>
      <c r="GF80" s="392"/>
      <c r="GG80" s="392"/>
      <c r="GH80" s="392"/>
      <c r="GI80" s="392"/>
      <c r="GJ80" s="392"/>
      <c r="GK80" s="392"/>
      <c r="GL80" s="392"/>
      <c r="GM80" s="392"/>
      <c r="GN80" s="392"/>
      <c r="GO80" s="392"/>
      <c r="GP80" s="392"/>
      <c r="GQ80" s="392"/>
      <c r="GR80" s="392"/>
      <c r="GS80" s="392"/>
      <c r="GT80" s="392"/>
      <c r="GU80" s="392"/>
      <c r="GV80" s="392"/>
      <c r="GW80" s="392"/>
      <c r="GX80" s="392"/>
      <c r="GY80" s="392"/>
      <c r="GZ80" s="392"/>
      <c r="HA80" s="392"/>
      <c r="HB80" s="392"/>
      <c r="HC80" s="392"/>
      <c r="HD80" s="392"/>
      <c r="HE80" s="392"/>
      <c r="HF80" s="392"/>
      <c r="HG80" s="392"/>
      <c r="HH80" s="392"/>
      <c r="HI80" s="392"/>
      <c r="HJ80" s="392"/>
      <c r="HK80" s="392"/>
      <c r="HL80" s="393"/>
      <c r="HM80" s="392"/>
      <c r="HN80" s="394"/>
      <c r="HO80" s="394"/>
      <c r="HP80" s="394"/>
      <c r="HQ80" s="394"/>
      <c r="HR80" s="394"/>
      <c r="HS80" s="394"/>
      <c r="HT80" s="394"/>
      <c r="HU80" s="394"/>
      <c r="HV80" s="394"/>
      <c r="MI80" s="405"/>
      <c r="MJ80" s="404"/>
      <c r="MK80" s="404"/>
      <c r="ML80" s="404"/>
      <c r="MM80" s="404"/>
      <c r="MN80" s="404"/>
      <c r="MO80" s="404"/>
      <c r="MP80" s="404"/>
      <c r="MQ80" s="404"/>
      <c r="MR80" s="404"/>
      <c r="MS80" s="404"/>
      <c r="MT80" s="404"/>
      <c r="MU80" s="404"/>
      <c r="MV80" s="404"/>
      <c r="MW80" s="404"/>
      <c r="MX80" s="404"/>
      <c r="MY80" s="404"/>
      <c r="MZ80" s="404"/>
      <c r="NA80" s="404"/>
      <c r="NB80" s="404"/>
      <c r="NC80" s="404"/>
      <c r="ND80" s="404"/>
      <c r="NE80" s="404"/>
      <c r="NF80" s="404"/>
      <c r="NG80" s="404"/>
      <c r="NH80" s="404"/>
      <c r="NI80" s="404"/>
      <c r="NJ80" s="404"/>
      <c r="NK80" s="404"/>
      <c r="NL80" s="404"/>
      <c r="NM80" s="404"/>
      <c r="NN80" s="404"/>
      <c r="NO80" s="404"/>
      <c r="NP80" s="404"/>
      <c r="NQ80" s="404"/>
      <c r="NR80" s="404"/>
      <c r="NS80" s="404"/>
      <c r="NT80" s="404"/>
      <c r="NU80" s="404"/>
      <c r="NV80" s="404"/>
      <c r="NW80" s="404"/>
      <c r="NX80" s="404"/>
      <c r="NY80" s="404"/>
      <c r="NZ80" s="404"/>
      <c r="OA80" s="404"/>
      <c r="OB80" s="404"/>
      <c r="OC80" s="404"/>
      <c r="OD80" s="404"/>
      <c r="OE80" s="404"/>
      <c r="OF80" s="404"/>
      <c r="OG80" s="404"/>
      <c r="OH80" s="404"/>
      <c r="OI80" s="404"/>
      <c r="OJ80" s="404"/>
      <c r="OK80" s="404"/>
      <c r="OL80" s="404"/>
      <c r="OM80" s="404"/>
      <c r="ON80" s="404"/>
      <c r="OO80" s="404"/>
      <c r="OP80" s="404"/>
      <c r="OQ80" s="404"/>
      <c r="OR80" s="404"/>
      <c r="OS80" s="404"/>
      <c r="OT80" s="404"/>
      <c r="OU80" s="404"/>
      <c r="OV80" s="404"/>
      <c r="OW80" s="404"/>
      <c r="OX80" s="404"/>
      <c r="OY80" s="404"/>
      <c r="OZ80" s="404"/>
      <c r="PA80" s="404"/>
      <c r="PB80" s="404"/>
      <c r="PC80" s="404"/>
      <c r="PD80" s="404"/>
      <c r="PE80" s="404"/>
      <c r="PF80" s="404"/>
      <c r="PG80" s="404"/>
      <c r="PH80" s="404"/>
      <c r="PI80" s="404"/>
      <c r="PJ80" s="404"/>
      <c r="PK80" s="404"/>
      <c r="PL80" s="404"/>
      <c r="PM80" s="404"/>
      <c r="PN80" s="404"/>
      <c r="PO80" s="404"/>
      <c r="PP80" s="404"/>
      <c r="PQ80" s="404"/>
      <c r="PR80" s="404"/>
      <c r="PS80" s="404"/>
      <c r="PT80" s="404"/>
      <c r="PU80" s="404"/>
      <c r="PV80" s="404"/>
      <c r="PW80" s="404"/>
      <c r="PX80" s="404"/>
      <c r="PY80" s="404"/>
      <c r="PZ80" s="404"/>
      <c r="QA80" s="404"/>
      <c r="QB80" s="404"/>
      <c r="QC80" s="404"/>
      <c r="QD80" s="404"/>
      <c r="QE80" s="404"/>
      <c r="QF80" s="404"/>
      <c r="QG80" s="404"/>
      <c r="QH80" s="404"/>
      <c r="QI80" s="404"/>
      <c r="QJ80" s="404"/>
      <c r="QK80" s="404"/>
      <c r="QL80" s="404"/>
      <c r="QM80" s="404"/>
      <c r="QN80" s="404"/>
      <c r="QO80" s="404"/>
      <c r="QP80" s="404"/>
      <c r="QQ80" s="404"/>
      <c r="QR80" s="404"/>
      <c r="QS80" s="404"/>
      <c r="QT80" s="404"/>
      <c r="QU80" s="404"/>
      <c r="QV80" s="404"/>
      <c r="QW80" s="404"/>
      <c r="QX80" s="404"/>
      <c r="QY80" s="404"/>
      <c r="QZ80" s="404"/>
      <c r="RA80" s="404"/>
      <c r="RB80" s="404"/>
      <c r="RC80" s="404"/>
      <c r="RD80" s="404"/>
      <c r="RE80" s="404"/>
      <c r="RF80" s="404"/>
      <c r="RG80" s="404"/>
      <c r="RH80" s="404"/>
      <c r="RI80" s="404"/>
      <c r="RJ80" s="404"/>
      <c r="RK80" s="404"/>
      <c r="RL80" s="404"/>
      <c r="RM80" s="404"/>
      <c r="RN80" s="404"/>
      <c r="RO80" s="404"/>
      <c r="RP80" s="404"/>
      <c r="RQ80" s="404"/>
      <c r="RR80" s="404"/>
      <c r="RS80" s="404"/>
      <c r="RT80" s="404"/>
      <c r="RU80" s="404"/>
      <c r="RV80" s="404"/>
      <c r="RW80" s="404"/>
      <c r="RX80" s="404"/>
      <c r="RY80" s="404"/>
      <c r="RZ80" s="404"/>
      <c r="SA80" s="404"/>
      <c r="SB80" s="404"/>
      <c r="SC80" s="404"/>
      <c r="SD80" s="404"/>
      <c r="SE80" s="404"/>
      <c r="SF80" s="404"/>
      <c r="SG80" s="404"/>
      <c r="SH80" s="404"/>
      <c r="SI80" s="404"/>
      <c r="SJ80" s="404"/>
      <c r="SK80" s="404"/>
      <c r="SL80" s="404"/>
      <c r="SM80" s="404"/>
      <c r="SN80" s="404"/>
      <c r="SO80" s="404"/>
      <c r="SP80" s="404"/>
      <c r="SQ80" s="404"/>
      <c r="SR80" s="404"/>
      <c r="SS80" s="404"/>
      <c r="ST80" s="404"/>
      <c r="SU80" s="404"/>
      <c r="SV80" s="404"/>
      <c r="SW80" s="404"/>
      <c r="SX80" s="404"/>
      <c r="SY80" s="404"/>
      <c r="SZ80" s="404"/>
      <c r="TA80" s="404"/>
      <c r="TB80" s="404"/>
      <c r="TC80" s="404"/>
      <c r="TD80" s="404"/>
      <c r="TE80" s="404"/>
      <c r="TF80" s="404"/>
      <c r="TG80" s="404"/>
      <c r="TH80" s="404"/>
      <c r="TI80" s="404"/>
      <c r="TJ80" s="404"/>
      <c r="TK80" s="404"/>
      <c r="TL80" s="404"/>
      <c r="TM80" s="404"/>
      <c r="TN80" s="404"/>
      <c r="TO80" s="404"/>
      <c r="TP80" s="404"/>
      <c r="TQ80" s="404"/>
      <c r="TR80" s="404"/>
      <c r="TS80" s="404"/>
      <c r="TT80" s="404"/>
      <c r="TU80" s="404"/>
      <c r="TV80" s="404"/>
      <c r="TW80" s="404"/>
      <c r="TX80" s="404"/>
      <c r="TY80" s="404"/>
      <c r="TZ80" s="404"/>
      <c r="UA80" s="404"/>
      <c r="UB80" s="404"/>
      <c r="UC80" s="404"/>
      <c r="UD80" s="404"/>
      <c r="UE80" s="404"/>
      <c r="UF80" s="404"/>
      <c r="UG80" s="404"/>
      <c r="UH80" s="404"/>
      <c r="UI80" s="404"/>
      <c r="UJ80" s="404"/>
      <c r="UK80" s="404"/>
      <c r="UL80" s="404"/>
      <c r="UM80" s="404"/>
      <c r="UN80" s="404"/>
      <c r="UO80" s="404"/>
      <c r="UP80" s="404"/>
      <c r="UQ80" s="404"/>
      <c r="UR80" s="404"/>
      <c r="US80" s="404"/>
      <c r="UT80" s="404"/>
      <c r="UU80" s="404"/>
      <c r="UV80" s="404"/>
      <c r="UW80" s="404"/>
      <c r="UX80" s="404"/>
      <c r="UY80" s="404"/>
      <c r="UZ80" s="404"/>
      <c r="VA80" s="404"/>
      <c r="VB80" s="404"/>
      <c r="VC80" s="404"/>
      <c r="VD80" s="404"/>
      <c r="VE80" s="404"/>
      <c r="VF80" s="404"/>
      <c r="VG80" s="404"/>
      <c r="VH80" s="404"/>
      <c r="VI80" s="404"/>
      <c r="VJ80" s="404"/>
      <c r="VK80" s="404"/>
      <c r="VL80" s="404"/>
      <c r="VM80" s="404"/>
      <c r="VN80" s="404"/>
      <c r="VO80" s="404"/>
      <c r="VP80" s="404"/>
      <c r="VQ80" s="404"/>
      <c r="VR80" s="404"/>
      <c r="VS80" s="404"/>
      <c r="VT80" s="404"/>
      <c r="VU80" s="404"/>
      <c r="VV80" s="404"/>
      <c r="VW80" s="404"/>
      <c r="VX80" s="404"/>
      <c r="VY80" s="404"/>
      <c r="VZ80" s="404"/>
      <c r="WA80" s="404"/>
      <c r="WB80" s="404"/>
      <c r="WC80" s="404"/>
      <c r="WD80" s="404"/>
      <c r="WE80" s="404"/>
      <c r="WF80" s="404"/>
      <c r="WG80" s="404"/>
      <c r="WH80" s="404"/>
      <c r="WI80" s="404"/>
      <c r="WJ80" s="404"/>
      <c r="WK80" s="404"/>
      <c r="WL80" s="404"/>
      <c r="WM80" s="404"/>
      <c r="WN80" s="404"/>
      <c r="WO80" s="404"/>
      <c r="WP80" s="404"/>
      <c r="WQ80" s="404"/>
      <c r="WR80" s="404"/>
      <c r="WS80" s="404"/>
      <c r="WT80" s="404"/>
      <c r="WU80" s="404"/>
      <c r="WV80" s="404"/>
      <c r="WW80" s="404"/>
      <c r="WX80" s="404"/>
      <c r="WY80" s="404"/>
      <c r="WZ80" s="404"/>
      <c r="XA80" s="404"/>
      <c r="XB80" s="404"/>
      <c r="XC80" s="404"/>
      <c r="XD80" s="404"/>
      <c r="XE80" s="404"/>
      <c r="XF80" s="404"/>
      <c r="XG80" s="404"/>
      <c r="XH80" s="404"/>
      <c r="XI80" s="404"/>
      <c r="XJ80" s="404"/>
      <c r="XK80" s="404"/>
      <c r="XL80" s="404"/>
      <c r="XM80" s="404"/>
      <c r="XN80" s="404"/>
      <c r="XO80" s="404"/>
      <c r="XP80" s="404"/>
      <c r="XQ80" s="404"/>
      <c r="XR80" s="404"/>
      <c r="XS80" s="404"/>
      <c r="XT80" s="404"/>
      <c r="XU80" s="404"/>
      <c r="XV80" s="404"/>
      <c r="XW80" s="404"/>
      <c r="XX80" s="404"/>
      <c r="XY80" s="404"/>
      <c r="XZ80" s="404"/>
      <c r="YA80" s="404"/>
      <c r="YB80" s="404"/>
      <c r="YC80" s="404"/>
      <c r="YD80" s="404"/>
      <c r="YE80" s="404"/>
      <c r="YF80" s="404"/>
      <c r="YG80" s="404"/>
      <c r="YH80" s="404"/>
      <c r="YI80" s="404"/>
      <c r="YJ80" s="404"/>
      <c r="YK80" s="404"/>
      <c r="YL80" s="404"/>
      <c r="YM80" s="404"/>
      <c r="YN80" s="404"/>
      <c r="YO80" s="404"/>
      <c r="YP80" s="404"/>
      <c r="YQ80" s="404"/>
      <c r="YR80" s="404"/>
      <c r="YS80" s="404"/>
      <c r="YT80" s="404"/>
      <c r="YU80" s="404"/>
      <c r="YV80" s="404"/>
      <c r="YW80" s="404"/>
      <c r="YX80" s="404"/>
      <c r="YY80" s="404"/>
      <c r="YZ80" s="404"/>
      <c r="ZA80" s="404"/>
      <c r="ZB80" s="404"/>
      <c r="ZC80" s="404"/>
      <c r="ZD80" s="404"/>
      <c r="ZE80" s="404"/>
      <c r="ZF80" s="404"/>
      <c r="ZG80" s="404"/>
      <c r="ZH80" s="404"/>
      <c r="ZI80" s="404"/>
      <c r="ZJ80" s="404"/>
      <c r="ZK80" s="404"/>
      <c r="ZL80" s="404"/>
      <c r="ZM80" s="404"/>
      <c r="ZN80" s="404"/>
      <c r="ZO80" s="404"/>
      <c r="ZP80" s="404"/>
      <c r="ZQ80" s="404"/>
      <c r="ZR80" s="404"/>
      <c r="ZS80" s="404"/>
      <c r="ZT80" s="404"/>
      <c r="ZU80" s="404"/>
      <c r="ZV80" s="404"/>
      <c r="ZW80" s="404"/>
      <c r="ZX80" s="404"/>
      <c r="ZY80" s="404"/>
      <c r="ZZ80" s="404"/>
      <c r="AAA80" s="404"/>
      <c r="AAB80" s="404"/>
      <c r="AAC80" s="404"/>
      <c r="AAD80" s="404"/>
      <c r="AAE80" s="404"/>
      <c r="AAF80" s="404"/>
      <c r="AAG80" s="404"/>
      <c r="AAH80" s="404"/>
      <c r="AAI80" s="404"/>
      <c r="AAJ80" s="404"/>
      <c r="AAK80" s="404"/>
      <c r="AAL80" s="404"/>
      <c r="AAM80" s="404"/>
      <c r="AAN80" s="404"/>
      <c r="AAO80" s="404"/>
      <c r="AAP80" s="404"/>
      <c r="AAQ80" s="404"/>
      <c r="AAR80" s="404"/>
      <c r="AAS80" s="404"/>
      <c r="AAT80" s="404"/>
      <c r="AAU80" s="404"/>
      <c r="AAV80" s="404"/>
      <c r="AAW80" s="404"/>
      <c r="AAX80" s="404"/>
      <c r="AAY80" s="404"/>
      <c r="AAZ80" s="404"/>
      <c r="ABA80" s="404"/>
      <c r="ABB80" s="404"/>
      <c r="ABC80" s="404"/>
      <c r="ABD80" s="404"/>
      <c r="ABE80" s="404"/>
      <c r="ABF80" s="404"/>
      <c r="ABG80" s="404"/>
      <c r="ABH80" s="404"/>
      <c r="ABI80" s="404"/>
      <c r="ABJ80" s="404"/>
      <c r="ABK80" s="404"/>
      <c r="ABL80" s="404"/>
      <c r="ABM80" s="404"/>
      <c r="ABN80" s="404"/>
      <c r="ABO80" s="404"/>
      <c r="ABP80" s="404"/>
      <c r="ABQ80" s="404"/>
      <c r="ABR80" s="404"/>
      <c r="ABS80" s="404"/>
      <c r="ABT80" s="404"/>
      <c r="ABU80" s="404"/>
      <c r="ABV80" s="404"/>
      <c r="ABW80" s="404"/>
      <c r="ABX80" s="404"/>
      <c r="ABY80" s="404"/>
      <c r="ABZ80" s="404"/>
      <c r="ACA80" s="404"/>
      <c r="ACB80" s="404"/>
      <c r="ACC80" s="404"/>
      <c r="ACD80" s="404"/>
      <c r="ACE80" s="404"/>
      <c r="ACF80" s="404"/>
      <c r="ACG80" s="404"/>
      <c r="ACH80" s="404"/>
      <c r="ACI80" s="404"/>
      <c r="ACJ80" s="404"/>
      <c r="ACK80" s="404"/>
      <c r="ACL80" s="404"/>
      <c r="ACM80" s="404"/>
      <c r="ACN80" s="404"/>
      <c r="ACO80" s="404"/>
      <c r="ACP80" s="404"/>
      <c r="ACQ80" s="404"/>
      <c r="ACR80" s="404"/>
      <c r="ACS80" s="404"/>
      <c r="ACT80" s="404"/>
      <c r="ACU80" s="404"/>
      <c r="ACV80" s="404"/>
      <c r="ACW80" s="404"/>
      <c r="ACX80" s="404"/>
      <c r="ACY80" s="404"/>
      <c r="ACZ80" s="404"/>
      <c r="ADA80" s="404"/>
      <c r="ADB80" s="404"/>
      <c r="ADC80" s="404"/>
      <c r="ADD80" s="404"/>
      <c r="ADE80" s="404"/>
      <c r="ADF80" s="404"/>
      <c r="ADG80" s="404"/>
      <c r="ADH80" s="404"/>
      <c r="ADI80" s="404"/>
      <c r="ADJ80" s="404"/>
      <c r="ADK80" s="404"/>
      <c r="ADL80" s="404"/>
      <c r="ADM80" s="404"/>
      <c r="ADN80" s="404"/>
      <c r="ADO80" s="404"/>
      <c r="ADP80" s="404"/>
      <c r="ADQ80" s="404"/>
      <c r="ADR80" s="404"/>
      <c r="ADS80" s="404"/>
      <c r="ADT80" s="404"/>
      <c r="ADU80" s="404"/>
      <c r="ADV80" s="404"/>
      <c r="ADW80" s="404"/>
      <c r="ADX80" s="404"/>
      <c r="ADY80" s="404"/>
      <c r="ADZ80" s="404"/>
      <c r="AEA80" s="404"/>
      <c r="AEB80" s="404"/>
      <c r="AEC80" s="404"/>
      <c r="AED80" s="404"/>
      <c r="AEE80" s="404"/>
      <c r="AEF80" s="404"/>
      <c r="AEG80" s="404"/>
      <c r="AEH80" s="404"/>
      <c r="AEI80" s="404"/>
      <c r="AEJ80" s="404"/>
      <c r="AEK80" s="404"/>
      <c r="AEL80" s="404"/>
      <c r="AEM80" s="404"/>
      <c r="AEN80" s="404"/>
      <c r="AEO80" s="404"/>
      <c r="AEP80" s="404"/>
      <c r="AEQ80" s="404"/>
      <c r="AER80" s="404"/>
      <c r="AES80" s="404"/>
      <c r="AET80" s="404"/>
      <c r="AEU80" s="404"/>
      <c r="AEV80" s="404"/>
      <c r="AEW80" s="404"/>
      <c r="AEX80" s="404"/>
      <c r="AEY80" s="404"/>
      <c r="AEZ80" s="404"/>
      <c r="AFA80" s="404"/>
      <c r="AFB80" s="404"/>
      <c r="AFC80" s="404"/>
      <c r="AFD80" s="404"/>
      <c r="AFE80" s="404"/>
      <c r="AFF80" s="404"/>
      <c r="AFG80" s="404"/>
      <c r="AFH80" s="404"/>
      <c r="AFI80" s="404"/>
      <c r="AFJ80" s="404"/>
      <c r="AFK80" s="404"/>
      <c r="AFL80" s="404"/>
      <c r="AFM80" s="404"/>
      <c r="AFN80" s="404"/>
      <c r="AFO80" s="404"/>
      <c r="AFP80" s="404"/>
      <c r="AFQ80" s="404"/>
      <c r="AFR80" s="404"/>
      <c r="AFS80" s="404"/>
      <c r="AFT80" s="404"/>
      <c r="AFU80" s="404"/>
      <c r="AFV80" s="404"/>
      <c r="AFW80" s="404"/>
      <c r="AFX80" s="404"/>
      <c r="AFY80" s="404"/>
      <c r="AFZ80" s="404"/>
      <c r="AGA80" s="404"/>
      <c r="AGB80" s="404"/>
      <c r="AGC80" s="404"/>
      <c r="AGD80" s="404"/>
      <c r="AGE80" s="404"/>
      <c r="AGF80" s="404"/>
      <c r="AGG80" s="404"/>
      <c r="AGH80" s="404"/>
      <c r="AGI80" s="404"/>
      <c r="AGJ80" s="404"/>
      <c r="AGK80" s="404"/>
      <c r="AGL80" s="404"/>
      <c r="AGM80" s="404"/>
      <c r="AGN80" s="404"/>
      <c r="AGO80" s="404"/>
      <c r="AGP80" s="404"/>
      <c r="AGQ80" s="404"/>
      <c r="AGR80" s="404"/>
      <c r="AGS80" s="404"/>
      <c r="AGT80" s="404"/>
      <c r="AGU80" s="404"/>
      <c r="AGV80" s="404"/>
      <c r="AGW80" s="404"/>
      <c r="AGX80" s="404"/>
      <c r="AGY80" s="404"/>
      <c r="AGZ80" s="404"/>
      <c r="AHA80" s="404"/>
      <c r="AHB80" s="404"/>
      <c r="AHC80" s="404"/>
      <c r="AHD80" s="404"/>
      <c r="AHE80" s="404"/>
      <c r="AHF80" s="404"/>
      <c r="AHG80" s="404"/>
      <c r="AHH80" s="404"/>
      <c r="AHI80" s="404"/>
      <c r="AHJ80" s="404"/>
      <c r="AHK80" s="404"/>
      <c r="AHL80" s="404"/>
      <c r="AHM80" s="404"/>
      <c r="AHN80" s="404"/>
      <c r="AHO80" s="404"/>
      <c r="AHP80" s="404"/>
      <c r="AHQ80" s="404"/>
      <c r="AHR80" s="404"/>
      <c r="AHS80" s="404"/>
      <c r="AHT80" s="404"/>
      <c r="AHU80" s="404"/>
      <c r="AHV80" s="404"/>
      <c r="AHW80" s="404"/>
      <c r="AHX80" s="404"/>
      <c r="AHY80" s="404"/>
      <c r="AHZ80" s="404"/>
      <c r="AIA80" s="404"/>
      <c r="AIB80" s="404"/>
      <c r="AIC80" s="404"/>
      <c r="AID80" s="404"/>
      <c r="AIE80" s="404"/>
      <c r="AIF80" s="404"/>
      <c r="AIG80" s="404"/>
      <c r="AIH80" s="404"/>
      <c r="AII80" s="404"/>
      <c r="AIJ80" s="404"/>
      <c r="AIK80" s="404"/>
      <c r="AIL80" s="404"/>
      <c r="AIM80" s="404"/>
      <c r="AIN80" s="404"/>
      <c r="AIO80" s="404"/>
      <c r="AIP80" s="404"/>
      <c r="AIQ80" s="404"/>
      <c r="AIR80" s="404"/>
      <c r="AIS80" s="404"/>
      <c r="AIT80" s="404"/>
      <c r="AIU80" s="404"/>
      <c r="AIV80" s="404"/>
      <c r="AIW80" s="404"/>
      <c r="AIX80" s="404"/>
      <c r="AIY80" s="404"/>
      <c r="AIZ80" s="404"/>
      <c r="AJA80" s="404"/>
      <c r="AJB80" s="404"/>
      <c r="AJC80" s="404"/>
      <c r="AJD80" s="404"/>
      <c r="AJE80" s="404"/>
      <c r="AJF80" s="404"/>
      <c r="AJG80" s="404"/>
      <c r="AJH80" s="404"/>
      <c r="AJI80" s="404"/>
      <c r="AJJ80" s="404"/>
      <c r="AJK80" s="404"/>
      <c r="AJL80" s="404"/>
      <c r="AJM80" s="404"/>
      <c r="AJN80" s="404"/>
      <c r="AJO80" s="404"/>
      <c r="AJP80" s="404"/>
      <c r="AJQ80" s="404"/>
      <c r="AJR80" s="404"/>
      <c r="AJS80" s="404"/>
      <c r="AJT80" s="404"/>
      <c r="AJU80" s="404"/>
      <c r="AJV80" s="404"/>
      <c r="AJW80" s="404"/>
      <c r="AJX80" s="404"/>
      <c r="AJY80" s="404"/>
      <c r="AJZ80" s="404"/>
      <c r="AKA80" s="404"/>
      <c r="AKB80" s="404"/>
      <c r="AKC80" s="404"/>
      <c r="AKD80" s="404"/>
      <c r="AKE80" s="404"/>
      <c r="AKF80" s="404"/>
      <c r="AKG80" s="404"/>
      <c r="AKH80" s="404"/>
      <c r="AKI80" s="404"/>
      <c r="AKJ80" s="404"/>
      <c r="AKK80" s="404"/>
      <c r="AKL80" s="404"/>
      <c r="AKM80" s="404"/>
      <c r="AKN80" s="404"/>
      <c r="AKO80" s="404"/>
      <c r="AKP80" s="404"/>
      <c r="AKQ80" s="404"/>
      <c r="AKR80" s="404"/>
      <c r="AKS80" s="404"/>
      <c r="AKT80" s="404"/>
      <c r="AKU80" s="404"/>
      <c r="AKV80" s="404"/>
      <c r="AKW80" s="404"/>
      <c r="AKX80" s="404"/>
      <c r="AKY80" s="404"/>
      <c r="AKZ80" s="404"/>
      <c r="ALA80" s="404"/>
      <c r="ALB80" s="404"/>
      <c r="ALC80" s="404"/>
      <c r="ALD80" s="404"/>
      <c r="ALE80" s="404"/>
      <c r="ALF80" s="404"/>
      <c r="ALG80" s="404"/>
      <c r="ALH80" s="404"/>
      <c r="ALI80" s="404"/>
      <c r="ALJ80" s="404"/>
      <c r="ALK80" s="404"/>
      <c r="ALL80" s="404"/>
      <c r="ALM80" s="404"/>
      <c r="ALN80" s="404"/>
      <c r="ALO80" s="404"/>
      <c r="ALP80" s="404"/>
      <c r="ALQ80" s="404"/>
      <c r="ALR80" s="404"/>
      <c r="ALS80" s="404"/>
      <c r="ALT80" s="404"/>
      <c r="ALU80" s="404"/>
      <c r="ALV80" s="404"/>
      <c r="ALW80" s="404"/>
      <c r="ALX80" s="404"/>
      <c r="ALY80" s="404"/>
      <c r="ALZ80" s="404"/>
      <c r="AMA80" s="404"/>
      <c r="AMB80" s="404"/>
      <c r="AMC80" s="404"/>
      <c r="AMD80" s="404"/>
      <c r="AME80" s="404"/>
      <c r="AMF80" s="404"/>
      <c r="AMG80" s="404"/>
      <c r="AMH80" s="404"/>
      <c r="AMI80" s="404"/>
      <c r="AMJ80" s="404"/>
      <c r="AMK80" s="404"/>
      <c r="AML80" s="404"/>
      <c r="AMM80" s="404"/>
      <c r="AMN80" s="404"/>
      <c r="AMO80" s="404"/>
      <c r="AMP80" s="404"/>
      <c r="AMQ80" s="404"/>
      <c r="AMR80" s="404"/>
      <c r="AMS80" s="404"/>
      <c r="AMT80" s="404"/>
      <c r="AMU80" s="404"/>
      <c r="AMV80" s="404"/>
      <c r="AMW80" s="404"/>
      <c r="AMX80" s="404"/>
      <c r="AMY80" s="404"/>
      <c r="AMZ80" s="404"/>
      <c r="ANA80" s="404"/>
      <c r="ANB80" s="404"/>
      <c r="ANC80" s="404"/>
      <c r="AND80" s="404"/>
      <c r="ANE80" s="404"/>
      <c r="ANF80" s="404"/>
      <c r="ANG80" s="404"/>
      <c r="ANH80" s="404"/>
      <c r="ANI80" s="404"/>
      <c r="ANJ80" s="404"/>
      <c r="ANK80" s="404"/>
      <c r="ANL80" s="404"/>
      <c r="ANM80" s="404"/>
      <c r="ANN80" s="404"/>
      <c r="ANO80" s="404"/>
      <c r="ANP80" s="404"/>
      <c r="ANQ80" s="404"/>
      <c r="ANR80" s="404"/>
      <c r="ANS80" s="404"/>
      <c r="ANT80" s="404"/>
      <c r="ANU80" s="404"/>
      <c r="ANV80" s="404"/>
      <c r="ANW80" s="404"/>
      <c r="ANX80" s="404"/>
      <c r="ANY80" s="404"/>
      <c r="ANZ80" s="404"/>
      <c r="AOA80" s="404"/>
      <c r="AOB80" s="404"/>
      <c r="AOC80" s="404"/>
      <c r="AOD80" s="404"/>
      <c r="AOE80" s="404"/>
      <c r="AOF80" s="404"/>
      <c r="AOG80" s="404"/>
      <c r="AOH80" s="404"/>
      <c r="AOI80" s="404"/>
      <c r="AOJ80" s="404"/>
      <c r="AOK80" s="404"/>
      <c r="AOL80" s="404"/>
      <c r="AOM80" s="404"/>
      <c r="AON80" s="404"/>
      <c r="AOO80" s="404"/>
      <c r="AOP80" s="404"/>
      <c r="AOQ80" s="404"/>
      <c r="AOR80" s="404"/>
      <c r="AOS80" s="404"/>
      <c r="AOT80" s="404"/>
      <c r="AOU80" s="404"/>
      <c r="AOV80" s="404"/>
      <c r="AOW80" s="404"/>
      <c r="AOX80" s="404"/>
      <c r="AOY80" s="404"/>
      <c r="AOZ80" s="404"/>
      <c r="APA80" s="404"/>
      <c r="APB80" s="404"/>
      <c r="APC80" s="404"/>
      <c r="APD80" s="404"/>
      <c r="APE80" s="404"/>
      <c r="APF80" s="404"/>
      <c r="APG80" s="404"/>
      <c r="APH80" s="404"/>
      <c r="API80" s="404"/>
      <c r="APJ80" s="404"/>
      <c r="APK80" s="404"/>
      <c r="APL80" s="404"/>
      <c r="APM80" s="404"/>
      <c r="APN80" s="404"/>
      <c r="APO80" s="404"/>
      <c r="APP80" s="404"/>
      <c r="APQ80" s="404"/>
      <c r="APR80" s="404"/>
      <c r="APS80" s="404"/>
      <c r="APT80" s="404"/>
      <c r="APU80" s="404"/>
      <c r="APV80" s="404"/>
      <c r="APW80" s="404"/>
      <c r="APX80" s="404"/>
      <c r="APY80" s="404"/>
      <c r="APZ80" s="404"/>
      <c r="AQA80" s="404"/>
      <c r="AQB80" s="404"/>
      <c r="AQC80" s="404"/>
      <c r="AQD80" s="404"/>
      <c r="AQE80" s="404"/>
      <c r="AQF80" s="404"/>
      <c r="AQG80" s="404"/>
      <c r="AQH80" s="404"/>
      <c r="AQI80" s="404"/>
      <c r="AQJ80" s="404"/>
      <c r="AQK80" s="404"/>
      <c r="AQL80" s="404"/>
      <c r="AQM80" s="404"/>
      <c r="AQN80" s="404"/>
      <c r="AQO80" s="404"/>
      <c r="AQP80" s="404"/>
      <c r="AQQ80" s="404"/>
      <c r="AQR80" s="404"/>
      <c r="AQS80" s="404"/>
      <c r="AQT80" s="404"/>
      <c r="AQU80" s="404"/>
      <c r="AQV80" s="404"/>
      <c r="AQW80" s="404"/>
      <c r="AQX80" s="404"/>
      <c r="AQY80" s="404"/>
      <c r="AQZ80" s="404"/>
      <c r="ARA80" s="404"/>
      <c r="ARB80" s="404"/>
      <c r="ARC80" s="404"/>
      <c r="ARD80" s="404"/>
      <c r="ARE80" s="404"/>
      <c r="ARF80" s="404"/>
      <c r="ARG80" s="404"/>
    </row>
    <row r="81" spans="1:2440" s="46" customFormat="1" ht="12.75" customHeight="1" x14ac:dyDescent="0.25">
      <c r="A81" s="45" t="s">
        <v>348</v>
      </c>
      <c r="B81" s="93"/>
      <c r="C81" s="335">
        <v>106735828.64</v>
      </c>
      <c r="D81" s="335">
        <v>106309849.61</v>
      </c>
      <c r="E81" s="335">
        <v>106841682.93000001</v>
      </c>
      <c r="F81" s="335">
        <v>107165202.14</v>
      </c>
      <c r="G81" s="335">
        <v>106125022.89</v>
      </c>
      <c r="H81" s="335"/>
      <c r="I81" s="335">
        <v>106569238.04000001</v>
      </c>
      <c r="J81" s="335">
        <v>106103389.25</v>
      </c>
      <c r="K81" s="335">
        <v>106571159.5</v>
      </c>
      <c r="L81" s="335">
        <v>106481162.86</v>
      </c>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29" t="s">
        <v>431</v>
      </c>
      <c r="BA81" s="93"/>
      <c r="BB81" s="93"/>
      <c r="BC81" s="93"/>
      <c r="BD81" s="93"/>
      <c r="BE81" s="429" t="s">
        <v>432</v>
      </c>
      <c r="BF81" s="49"/>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2"/>
      <c r="CG81" s="392"/>
      <c r="CH81" s="392"/>
      <c r="CI81" s="392"/>
      <c r="CJ81" s="392"/>
      <c r="CK81" s="392"/>
      <c r="CL81" s="392"/>
      <c r="CM81" s="392"/>
      <c r="CN81" s="392"/>
      <c r="CO81" s="392"/>
      <c r="CP81" s="392"/>
      <c r="CQ81" s="392"/>
      <c r="CR81" s="392"/>
      <c r="CS81" s="392"/>
      <c r="CT81" s="392"/>
      <c r="CU81" s="392"/>
      <c r="CV81" s="392"/>
      <c r="CW81" s="392"/>
      <c r="CX81" s="392"/>
      <c r="CY81" s="392"/>
      <c r="CZ81" s="392"/>
      <c r="DA81" s="392"/>
      <c r="DB81" s="392"/>
      <c r="DC81" s="392"/>
      <c r="DD81" s="392"/>
      <c r="DE81" s="392"/>
      <c r="DF81" s="392"/>
      <c r="DG81" s="392"/>
      <c r="DH81" s="392"/>
      <c r="DI81" s="392"/>
      <c r="DJ81" s="392"/>
      <c r="DK81" s="392"/>
      <c r="DL81" s="392"/>
      <c r="DM81" s="392"/>
      <c r="DN81" s="392"/>
      <c r="DO81" s="392"/>
      <c r="DP81" s="392"/>
      <c r="DQ81" s="392"/>
      <c r="DR81" s="392"/>
      <c r="DS81" s="392"/>
      <c r="DT81" s="392"/>
      <c r="DU81" s="392"/>
      <c r="DV81" s="392"/>
      <c r="DW81" s="392"/>
      <c r="DX81" s="392"/>
      <c r="DY81" s="392"/>
      <c r="DZ81" s="392"/>
      <c r="EA81" s="392"/>
      <c r="EB81" s="392"/>
      <c r="EC81" s="392"/>
      <c r="ED81" s="392"/>
      <c r="EE81" s="392"/>
      <c r="EF81" s="392"/>
      <c r="EG81" s="392"/>
      <c r="EH81" s="392"/>
      <c r="EI81" s="392"/>
      <c r="EJ81" s="392"/>
      <c r="EK81" s="392"/>
      <c r="EL81" s="392"/>
      <c r="EM81" s="392"/>
      <c r="EN81" s="392"/>
      <c r="EO81" s="392"/>
      <c r="EP81" s="392"/>
      <c r="EQ81" s="392"/>
      <c r="ER81" s="392"/>
      <c r="ES81" s="392"/>
      <c r="ET81" s="392"/>
      <c r="EU81" s="392"/>
      <c r="EV81" s="392"/>
      <c r="EW81" s="392"/>
      <c r="EX81" s="392"/>
      <c r="EY81" s="392"/>
      <c r="EZ81" s="392"/>
      <c r="FA81" s="392"/>
      <c r="FB81" s="392"/>
      <c r="FD81" s="392"/>
      <c r="FE81" s="392"/>
      <c r="FF81" s="392"/>
      <c r="FH81" s="392"/>
      <c r="FJ81" s="392"/>
      <c r="FK81" s="392"/>
      <c r="FL81" s="392"/>
      <c r="FM81" s="392"/>
      <c r="FN81" s="392"/>
      <c r="FO81" s="392"/>
      <c r="FP81" s="392"/>
      <c r="FQ81" s="392"/>
      <c r="FR81" s="392"/>
      <c r="FS81" s="392"/>
      <c r="FT81" s="392"/>
      <c r="FU81" s="392"/>
      <c r="FV81" s="392"/>
      <c r="FW81" s="392"/>
      <c r="FX81" s="392"/>
      <c r="FY81" s="392"/>
      <c r="FZ81" s="392"/>
      <c r="GA81" s="392"/>
      <c r="GB81" s="392"/>
      <c r="GC81" s="392"/>
      <c r="GD81" s="392"/>
      <c r="GE81" s="392"/>
      <c r="GF81" s="392"/>
      <c r="GG81" s="392"/>
      <c r="GH81" s="392"/>
      <c r="GI81" s="392"/>
      <c r="GJ81" s="392"/>
      <c r="GK81" s="392"/>
      <c r="GL81" s="392"/>
      <c r="GM81" s="392"/>
      <c r="GN81" s="392"/>
      <c r="GO81" s="392"/>
      <c r="GP81" s="392"/>
      <c r="GQ81" s="392"/>
      <c r="GR81" s="392"/>
      <c r="GS81" s="392"/>
      <c r="GT81" s="392"/>
      <c r="GU81" s="392"/>
      <c r="GV81" s="392"/>
      <c r="GW81" s="392"/>
      <c r="GX81" s="392"/>
      <c r="GY81" s="392"/>
      <c r="GZ81" s="392"/>
      <c r="HA81" s="392"/>
      <c r="HB81" s="392"/>
      <c r="HC81" s="392"/>
      <c r="HD81" s="392"/>
      <c r="HE81" s="392"/>
      <c r="HF81" s="392"/>
      <c r="HG81" s="392"/>
      <c r="HH81" s="392"/>
      <c r="HI81" s="392"/>
      <c r="HJ81" s="392"/>
      <c r="HK81" s="392"/>
      <c r="HL81" s="393"/>
      <c r="HM81" s="392"/>
      <c r="HN81" s="394"/>
      <c r="HO81" s="394"/>
      <c r="HP81" s="394"/>
      <c r="HQ81" s="394"/>
      <c r="HR81" s="394"/>
      <c r="HS81" s="394"/>
      <c r="HT81" s="394"/>
      <c r="HU81" s="394"/>
      <c r="HV81" s="394"/>
      <c r="MI81" s="405"/>
    </row>
    <row r="82" spans="1:2440" ht="12.75" customHeight="1" x14ac:dyDescent="0.25">
      <c r="A82" s="45"/>
      <c r="B82" s="93"/>
      <c r="C82" s="45"/>
      <c r="D82" s="335"/>
      <c r="E82" s="335"/>
      <c r="F82" s="335"/>
      <c r="G82" s="335"/>
      <c r="H82" s="335"/>
      <c r="I82" s="335"/>
      <c r="J82" s="335"/>
      <c r="K82" s="335"/>
      <c r="L82" s="33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29" t="s">
        <v>431</v>
      </c>
      <c r="BA82" s="93"/>
      <c r="BB82" s="93"/>
      <c r="BC82" s="93"/>
      <c r="BD82" s="93"/>
      <c r="BE82" s="429" t="s">
        <v>432</v>
      </c>
      <c r="BF82" s="45"/>
      <c r="BG82" s="421"/>
      <c r="BH82" s="421"/>
      <c r="BI82" s="421"/>
      <c r="BJ82" s="421"/>
      <c r="BK82" s="421"/>
      <c r="BL82" s="421"/>
      <c r="BM82" s="421"/>
      <c r="BN82" s="421"/>
      <c r="BO82" s="421"/>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c r="DC82" s="421"/>
      <c r="DD82" s="421"/>
      <c r="DE82" s="421"/>
      <c r="DF82" s="421"/>
      <c r="DG82" s="421"/>
      <c r="DH82" s="421"/>
      <c r="DI82" s="421"/>
      <c r="DJ82" s="421"/>
      <c r="DK82" s="421"/>
      <c r="DL82" s="421"/>
      <c r="DM82" s="421"/>
      <c r="DN82" s="421"/>
      <c r="DO82" s="421"/>
      <c r="DP82" s="421"/>
      <c r="DQ82" s="421"/>
      <c r="DR82" s="421"/>
      <c r="DS82" s="421"/>
      <c r="DT82" s="421"/>
      <c r="DU82" s="421"/>
      <c r="DV82" s="421"/>
      <c r="DW82" s="421"/>
      <c r="DX82" s="421"/>
      <c r="DY82" s="421"/>
      <c r="DZ82" s="421"/>
      <c r="EA82" s="421"/>
      <c r="EB82" s="421"/>
      <c r="EC82" s="421"/>
      <c r="ED82" s="421"/>
      <c r="EE82" s="421"/>
      <c r="EF82" s="421"/>
      <c r="EG82" s="421"/>
      <c r="EH82" s="421"/>
      <c r="EI82" s="421"/>
      <c r="EJ82" s="421"/>
      <c r="EK82" s="421"/>
      <c r="EL82" s="421"/>
      <c r="EM82" s="421"/>
      <c r="EN82" s="421"/>
      <c r="EO82" s="421"/>
      <c r="EP82" s="421"/>
      <c r="EQ82" s="421"/>
      <c r="ER82" s="421"/>
      <c r="ES82" s="421"/>
      <c r="ET82" s="421"/>
      <c r="EU82" s="421"/>
      <c r="EV82" s="421"/>
      <c r="EW82" s="421"/>
      <c r="EX82" s="421"/>
      <c r="EY82" s="421"/>
      <c r="EZ82" s="421"/>
      <c r="FA82" s="404"/>
      <c r="FB82" s="404"/>
      <c r="FC82" s="404"/>
      <c r="FD82" s="404"/>
      <c r="FE82" s="404"/>
      <c r="FF82" s="404"/>
      <c r="FG82" s="404"/>
      <c r="FH82" s="404"/>
      <c r="FI82" s="404"/>
      <c r="FJ82" s="404"/>
      <c r="FK82" s="421"/>
      <c r="FL82" s="421"/>
      <c r="FM82" s="421"/>
      <c r="FN82" s="421"/>
      <c r="FO82" s="421"/>
      <c r="FP82" s="421"/>
      <c r="FQ82" s="421"/>
      <c r="FR82" s="421"/>
      <c r="FS82" s="421"/>
      <c r="FT82" s="421"/>
      <c r="FU82" s="421"/>
      <c r="FV82" s="421"/>
      <c r="FW82" s="421"/>
      <c r="FX82" s="421"/>
      <c r="FY82" s="421"/>
      <c r="FZ82" s="421"/>
      <c r="GA82" s="421"/>
      <c r="GB82" s="421"/>
      <c r="GC82" s="421"/>
      <c r="GD82" s="421"/>
      <c r="GE82" s="421"/>
      <c r="GF82" s="421"/>
      <c r="GG82" s="421"/>
      <c r="GH82" s="421"/>
      <c r="GI82" s="421"/>
      <c r="GJ82" s="421"/>
      <c r="GK82" s="421"/>
      <c r="GL82" s="421"/>
      <c r="GM82" s="421"/>
      <c r="GN82" s="421"/>
      <c r="GO82" s="421"/>
      <c r="GP82" s="421"/>
      <c r="GQ82" s="421"/>
      <c r="GR82" s="421"/>
      <c r="GS82" s="421"/>
      <c r="GT82" s="421"/>
      <c r="GU82" s="421"/>
      <c r="GV82" s="421"/>
      <c r="GW82" s="421"/>
      <c r="GX82" s="421"/>
      <c r="GY82" s="421"/>
      <c r="GZ82" s="421"/>
      <c r="HA82" s="421"/>
      <c r="HB82" s="421"/>
      <c r="HC82" s="421"/>
      <c r="HD82" s="421"/>
      <c r="HE82" s="421"/>
      <c r="HF82" s="421"/>
      <c r="HG82" s="421"/>
      <c r="HH82" s="421"/>
      <c r="HI82" s="421"/>
      <c r="HJ82" s="421"/>
      <c r="HK82" s="421"/>
      <c r="HL82" s="421"/>
      <c r="HM82" s="421"/>
      <c r="HN82" s="421"/>
      <c r="HO82" s="421"/>
      <c r="HP82" s="421"/>
      <c r="HQ82" s="422"/>
      <c r="HR82" s="421"/>
      <c r="HS82" s="421"/>
      <c r="HT82" s="421"/>
      <c r="HU82" s="421"/>
      <c r="HV82" s="421"/>
      <c r="HW82" s="404"/>
      <c r="HX82" s="404"/>
      <c r="HY82" s="404"/>
      <c r="HZ82" s="404"/>
      <c r="IA82" s="404"/>
      <c r="IB82" s="404"/>
      <c r="IC82" s="404"/>
      <c r="ID82" s="404"/>
      <c r="IE82" s="404"/>
      <c r="IF82" s="404"/>
      <c r="IG82" s="404"/>
      <c r="IH82" s="404"/>
      <c r="II82" s="404"/>
      <c r="IJ82" s="404"/>
      <c r="IK82" s="404"/>
      <c r="IL82" s="404"/>
      <c r="IM82" s="404"/>
      <c r="IN82" s="404"/>
      <c r="IO82" s="404"/>
      <c r="IP82" s="404"/>
      <c r="IQ82" s="404"/>
      <c r="IR82" s="404"/>
      <c r="IS82" s="404"/>
      <c r="IT82" s="404"/>
      <c r="IU82" s="404"/>
      <c r="IV82" s="404"/>
      <c r="IW82" s="404"/>
      <c r="IX82" s="404"/>
      <c r="IY82" s="404"/>
      <c r="IZ82" s="404"/>
      <c r="JA82" s="404"/>
      <c r="JB82" s="404"/>
      <c r="JC82" s="404"/>
      <c r="JD82" s="404"/>
      <c r="JE82" s="404"/>
      <c r="JF82" s="404"/>
      <c r="JG82" s="404"/>
      <c r="JH82" s="404"/>
      <c r="JI82" s="404"/>
      <c r="JJ82" s="404"/>
      <c r="JK82" s="404"/>
      <c r="JL82" s="404"/>
      <c r="JM82" s="404"/>
      <c r="JN82" s="404"/>
      <c r="JO82" s="404"/>
      <c r="JP82" s="404"/>
      <c r="JQ82" s="404"/>
      <c r="JR82" s="404"/>
      <c r="JS82" s="404"/>
      <c r="JT82" s="404"/>
      <c r="JU82" s="404"/>
      <c r="JV82" s="404"/>
      <c r="JW82" s="404"/>
      <c r="JX82" s="404"/>
      <c r="JY82" s="404"/>
      <c r="JZ82" s="404"/>
      <c r="KA82" s="404"/>
      <c r="KB82" s="404"/>
      <c r="KC82" s="404"/>
      <c r="KD82" s="404"/>
      <c r="KE82" s="404"/>
      <c r="KF82" s="404"/>
      <c r="KG82" s="404"/>
      <c r="KH82" s="404"/>
      <c r="KI82" s="404"/>
      <c r="KJ82" s="404"/>
      <c r="KK82" s="404"/>
      <c r="KL82" s="404"/>
      <c r="KM82" s="404"/>
      <c r="KN82" s="404"/>
      <c r="KO82" s="404"/>
      <c r="KP82" s="404"/>
      <c r="KQ82" s="404"/>
      <c r="KR82" s="404"/>
      <c r="KS82" s="404"/>
      <c r="KT82" s="404"/>
      <c r="KU82" s="404"/>
      <c r="KV82" s="404"/>
      <c r="KW82" s="404"/>
      <c r="KX82" s="404"/>
      <c r="KY82" s="404"/>
      <c r="KZ82" s="404"/>
      <c r="LA82" s="404"/>
      <c r="LB82" s="404"/>
      <c r="LC82" s="404"/>
      <c r="LD82" s="404"/>
      <c r="LE82" s="404"/>
      <c r="LF82" s="404"/>
      <c r="LG82" s="404"/>
      <c r="LH82" s="404"/>
      <c r="LI82" s="404"/>
      <c r="LJ82" s="404"/>
      <c r="LK82" s="404"/>
      <c r="LL82" s="404"/>
      <c r="LM82" s="404"/>
      <c r="LN82" s="404"/>
      <c r="LO82" s="404"/>
      <c r="LP82" s="404"/>
      <c r="LQ82" s="404"/>
      <c r="LR82" s="404"/>
      <c r="LS82" s="404"/>
      <c r="LT82" s="404"/>
      <c r="LU82" s="404"/>
      <c r="LV82" s="404"/>
      <c r="LW82" s="404"/>
      <c r="LX82" s="404"/>
      <c r="LY82" s="404"/>
      <c r="LZ82" s="404"/>
      <c r="MA82" s="404"/>
      <c r="MB82" s="404"/>
      <c r="MC82" s="404"/>
      <c r="MD82" s="404"/>
      <c r="ME82" s="404"/>
      <c r="MF82" s="404"/>
      <c r="MG82" s="404"/>
      <c r="MH82" s="404"/>
      <c r="MI82" s="405"/>
      <c r="MJ82" s="404"/>
      <c r="MK82" s="404"/>
      <c r="ML82" s="404"/>
      <c r="MM82" s="404"/>
      <c r="MN82" s="404"/>
      <c r="MO82" s="404"/>
      <c r="MP82" s="404"/>
      <c r="MQ82" s="404"/>
      <c r="MR82" s="404"/>
      <c r="MS82" s="404"/>
      <c r="MT82" s="404"/>
      <c r="MU82" s="404"/>
      <c r="MV82" s="404"/>
      <c r="MW82" s="404"/>
      <c r="MX82" s="404"/>
      <c r="MY82" s="404"/>
      <c r="MZ82" s="404"/>
      <c r="NA82" s="404"/>
      <c r="NB82" s="404"/>
      <c r="NC82" s="404"/>
      <c r="ND82" s="404"/>
      <c r="NE82" s="404"/>
    </row>
    <row r="83" spans="1:2440" ht="12.75" customHeight="1" x14ac:dyDescent="0.25">
      <c r="A83" s="49" t="s">
        <v>564</v>
      </c>
      <c r="B83" s="93"/>
      <c r="C83" s="49"/>
      <c r="D83" s="49"/>
      <c r="E83" s="49"/>
      <c r="F83" s="49"/>
      <c r="G83" s="49"/>
      <c r="H83" s="49"/>
      <c r="I83" s="49"/>
      <c r="J83" s="49"/>
      <c r="K83" s="49"/>
      <c r="L83" s="49"/>
      <c r="M83" s="49"/>
      <c r="N83" s="49"/>
      <c r="O83" s="49"/>
      <c r="P83" s="49"/>
      <c r="Q83" s="49"/>
      <c r="R83" s="49"/>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29" t="s">
        <v>431</v>
      </c>
      <c r="BA83" s="45"/>
      <c r="BB83" s="45"/>
      <c r="BC83" s="45"/>
      <c r="BD83" s="45"/>
      <c r="BE83" s="429" t="s">
        <v>432</v>
      </c>
      <c r="BF83" s="45"/>
      <c r="BG83" s="421"/>
      <c r="BH83" s="421"/>
      <c r="BI83" s="421"/>
      <c r="BJ83" s="421"/>
      <c r="BK83" s="421"/>
      <c r="BL83" s="421"/>
      <c r="BM83" s="421"/>
      <c r="BN83" s="421"/>
      <c r="BO83" s="421"/>
      <c r="BP83" s="421"/>
      <c r="BQ83" s="421"/>
      <c r="BR83" s="421"/>
      <c r="BS83" s="421"/>
      <c r="BT83" s="421"/>
      <c r="BU83" s="421"/>
      <c r="BV83" s="421"/>
      <c r="BW83" s="421"/>
      <c r="BX83" s="421"/>
      <c r="BY83" s="421"/>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c r="DG83" s="421"/>
      <c r="DH83" s="421"/>
      <c r="DI83" s="421"/>
      <c r="DJ83" s="421"/>
      <c r="DK83" s="421"/>
      <c r="DL83" s="421"/>
      <c r="DM83" s="421"/>
      <c r="DN83" s="421"/>
      <c r="DO83" s="421"/>
      <c r="DP83" s="421"/>
      <c r="DQ83" s="421"/>
      <c r="DR83" s="421"/>
      <c r="DS83" s="421"/>
      <c r="DT83" s="421"/>
      <c r="DU83" s="421"/>
      <c r="DV83" s="421"/>
      <c r="DW83" s="421"/>
      <c r="DX83" s="421"/>
      <c r="DY83" s="421"/>
      <c r="DZ83" s="421"/>
      <c r="EA83" s="421"/>
      <c r="EB83" s="421"/>
      <c r="EC83" s="421"/>
      <c r="ED83" s="421"/>
      <c r="EE83" s="421"/>
      <c r="EF83" s="421"/>
      <c r="EG83" s="421"/>
      <c r="EH83" s="421"/>
      <c r="EI83" s="421"/>
      <c r="EJ83" s="421"/>
      <c r="EK83" s="421"/>
      <c r="EL83" s="421"/>
      <c r="EM83" s="421"/>
      <c r="EN83" s="421"/>
      <c r="EO83" s="421"/>
      <c r="EP83" s="421"/>
      <c r="EQ83" s="421"/>
      <c r="ER83" s="421"/>
      <c r="ES83" s="421"/>
      <c r="ET83" s="421"/>
      <c r="EU83" s="421"/>
      <c r="EV83" s="421"/>
      <c r="EW83" s="421"/>
      <c r="EX83" s="421"/>
      <c r="EY83" s="421"/>
      <c r="EZ83" s="421"/>
      <c r="FA83" s="404"/>
      <c r="FB83" s="404"/>
      <c r="FC83" s="404"/>
      <c r="FD83" s="404"/>
      <c r="FE83" s="404"/>
      <c r="FF83" s="404"/>
      <c r="FG83" s="404"/>
      <c r="FH83" s="404"/>
      <c r="FI83" s="404"/>
      <c r="FJ83" s="404"/>
      <c r="FK83" s="421"/>
      <c r="FL83" s="421"/>
      <c r="FM83" s="421"/>
      <c r="FN83" s="421"/>
      <c r="FO83" s="421"/>
      <c r="FP83" s="421"/>
      <c r="FQ83" s="421"/>
      <c r="FR83" s="421"/>
      <c r="FS83" s="421"/>
      <c r="FT83" s="421"/>
      <c r="FU83" s="421"/>
      <c r="FV83" s="421"/>
      <c r="FW83" s="421"/>
      <c r="FX83" s="421"/>
      <c r="FY83" s="421"/>
      <c r="FZ83" s="421"/>
      <c r="GA83" s="421"/>
      <c r="GB83" s="421"/>
      <c r="GC83" s="421"/>
      <c r="GD83" s="421"/>
      <c r="GE83" s="421"/>
      <c r="GF83" s="421"/>
      <c r="GG83" s="421"/>
      <c r="GH83" s="421"/>
      <c r="GI83" s="421"/>
      <c r="GJ83" s="421"/>
      <c r="GK83" s="421"/>
      <c r="GL83" s="421"/>
      <c r="GM83" s="421"/>
      <c r="GN83" s="421"/>
      <c r="GO83" s="421"/>
      <c r="GP83" s="421"/>
      <c r="GQ83" s="421"/>
      <c r="GR83" s="421"/>
      <c r="GS83" s="421"/>
      <c r="GT83" s="421"/>
      <c r="GU83" s="421"/>
      <c r="GV83" s="421"/>
      <c r="GW83" s="421"/>
      <c r="GX83" s="421"/>
      <c r="GY83" s="421"/>
      <c r="GZ83" s="421"/>
      <c r="HA83" s="421"/>
      <c r="HB83" s="421"/>
      <c r="HC83" s="421"/>
      <c r="HD83" s="421"/>
      <c r="HE83" s="421"/>
      <c r="HF83" s="421"/>
      <c r="HG83" s="421"/>
      <c r="HH83" s="421"/>
      <c r="HI83" s="421"/>
      <c r="HJ83" s="421"/>
      <c r="HK83" s="421"/>
      <c r="HL83" s="421"/>
      <c r="HM83" s="421"/>
      <c r="HN83" s="421"/>
      <c r="HO83" s="421"/>
      <c r="HP83" s="421"/>
      <c r="HQ83" s="422"/>
      <c r="HR83" s="421"/>
      <c r="HS83" s="421"/>
      <c r="HT83" s="421"/>
      <c r="HU83" s="421"/>
      <c r="HV83" s="421"/>
      <c r="HW83" s="404"/>
      <c r="HX83" s="404"/>
      <c r="HY83" s="404"/>
      <c r="HZ83" s="404"/>
      <c r="IA83" s="404"/>
      <c r="IB83" s="404"/>
      <c r="IC83" s="404"/>
      <c r="ID83" s="404"/>
      <c r="IE83" s="404"/>
      <c r="IF83" s="404"/>
      <c r="IG83" s="404"/>
      <c r="IH83" s="404"/>
      <c r="II83" s="404"/>
      <c r="IJ83" s="404"/>
      <c r="IK83" s="404"/>
      <c r="IL83" s="404"/>
      <c r="IM83" s="404"/>
      <c r="IN83" s="404"/>
      <c r="IO83" s="404"/>
      <c r="IP83" s="404"/>
      <c r="IQ83" s="404"/>
      <c r="IR83" s="404"/>
      <c r="IS83" s="404"/>
      <c r="IT83" s="404"/>
      <c r="IU83" s="404"/>
      <c r="IV83" s="404"/>
      <c r="IW83" s="404"/>
      <c r="IX83" s="404"/>
      <c r="IY83" s="404"/>
      <c r="IZ83" s="404"/>
      <c r="JA83" s="404"/>
      <c r="JB83" s="404"/>
      <c r="JC83" s="404"/>
      <c r="JD83" s="404"/>
      <c r="JE83" s="404"/>
      <c r="JF83" s="404"/>
      <c r="JG83" s="404"/>
      <c r="JH83" s="404"/>
      <c r="JI83" s="404"/>
      <c r="JJ83" s="404"/>
      <c r="JK83" s="404"/>
      <c r="JL83" s="404"/>
      <c r="JM83" s="404"/>
      <c r="JN83" s="404"/>
      <c r="JO83" s="404"/>
      <c r="JP83" s="404"/>
      <c r="JQ83" s="404"/>
      <c r="JR83" s="404"/>
      <c r="JS83" s="404"/>
      <c r="JT83" s="404"/>
      <c r="JU83" s="404"/>
      <c r="JV83" s="404"/>
      <c r="JW83" s="404"/>
      <c r="JX83" s="404"/>
      <c r="JY83" s="404"/>
      <c r="JZ83" s="404"/>
      <c r="KA83" s="404"/>
      <c r="KB83" s="404"/>
      <c r="KC83" s="404"/>
      <c r="KD83" s="404"/>
      <c r="KE83" s="404"/>
      <c r="KF83" s="404"/>
      <c r="KG83" s="404"/>
      <c r="KH83" s="404"/>
      <c r="KI83" s="404"/>
      <c r="KJ83" s="404"/>
      <c r="KK83" s="404"/>
      <c r="KL83" s="404"/>
      <c r="KM83" s="404"/>
      <c r="KN83" s="404"/>
      <c r="KO83" s="404"/>
      <c r="KP83" s="404"/>
      <c r="KQ83" s="404"/>
      <c r="KR83" s="404"/>
      <c r="KS83" s="404"/>
      <c r="KT83" s="404"/>
      <c r="KU83" s="404"/>
      <c r="KV83" s="404"/>
      <c r="KW83" s="404"/>
      <c r="KX83" s="404"/>
      <c r="KY83" s="404"/>
      <c r="KZ83" s="404"/>
      <c r="LA83" s="404"/>
      <c r="LB83" s="404"/>
      <c r="LC83" s="404"/>
      <c r="LD83" s="404"/>
      <c r="LE83" s="404"/>
      <c r="LF83" s="404"/>
      <c r="LG83" s="404"/>
      <c r="LH83" s="404"/>
      <c r="LI83" s="404"/>
      <c r="LJ83" s="404"/>
      <c r="LK83" s="404"/>
      <c r="LL83" s="404"/>
      <c r="LM83" s="404"/>
      <c r="LN83" s="404"/>
      <c r="LO83" s="404"/>
      <c r="LP83" s="404"/>
      <c r="LQ83" s="404"/>
      <c r="LR83" s="404"/>
      <c r="LS83" s="404"/>
      <c r="LT83" s="404"/>
      <c r="LU83" s="404"/>
      <c r="LV83" s="404"/>
      <c r="LW83" s="404"/>
      <c r="LX83" s="404"/>
      <c r="LY83" s="404"/>
      <c r="LZ83" s="404"/>
      <c r="MA83" s="404"/>
      <c r="MB83" s="404"/>
      <c r="MC83" s="404"/>
      <c r="MD83" s="404"/>
      <c r="ME83" s="404"/>
      <c r="MF83" s="404"/>
      <c r="MG83" s="404"/>
      <c r="MH83" s="404"/>
      <c r="MI83" s="405"/>
      <c r="MJ83" s="404"/>
      <c r="MK83" s="404"/>
      <c r="ML83" s="404"/>
      <c r="MM83" s="404"/>
      <c r="MN83" s="404"/>
      <c r="MO83" s="404"/>
      <c r="MP83" s="404"/>
      <c r="MQ83" s="404"/>
      <c r="MR83" s="404"/>
      <c r="MS83" s="404"/>
      <c r="MT83" s="404"/>
      <c r="MU83" s="404"/>
      <c r="MV83" s="404"/>
      <c r="MW83" s="404"/>
      <c r="MX83" s="404"/>
      <c r="MY83" s="404"/>
      <c r="MZ83" s="404"/>
      <c r="NA83" s="404"/>
      <c r="NB83" s="404"/>
      <c r="NC83" s="404"/>
      <c r="ND83" s="404"/>
      <c r="NE83" s="404"/>
    </row>
    <row r="84" spans="1:2440" s="86" customFormat="1" ht="12.75" customHeight="1" x14ac:dyDescent="0.25">
      <c r="A84" s="447" t="s">
        <v>26</v>
      </c>
      <c r="B84" s="448">
        <v>13880</v>
      </c>
      <c r="C84" s="448">
        <v>13911</v>
      </c>
      <c r="D84" s="448">
        <v>13939</v>
      </c>
      <c r="E84" s="448">
        <v>13970</v>
      </c>
      <c r="F84" s="448">
        <v>14000</v>
      </c>
      <c r="G84" s="448">
        <v>14031</v>
      </c>
      <c r="H84" s="448">
        <v>14061</v>
      </c>
      <c r="I84" s="448">
        <v>14092</v>
      </c>
      <c r="J84" s="448">
        <v>14123</v>
      </c>
      <c r="K84" s="448">
        <v>14153</v>
      </c>
      <c r="L84" s="448">
        <v>14184</v>
      </c>
      <c r="M84" s="448">
        <v>14214</v>
      </c>
      <c r="N84" s="448">
        <v>14245</v>
      </c>
      <c r="O84" s="448">
        <v>14276</v>
      </c>
      <c r="P84" s="448">
        <v>14304</v>
      </c>
      <c r="Q84" s="448">
        <v>14335</v>
      </c>
      <c r="R84" s="448">
        <v>14365</v>
      </c>
      <c r="S84" s="448">
        <v>14396</v>
      </c>
      <c r="T84" s="448">
        <v>14426</v>
      </c>
      <c r="U84" s="448">
        <v>14457</v>
      </c>
      <c r="V84" s="448">
        <v>14488</v>
      </c>
      <c r="W84" s="448">
        <v>14518</v>
      </c>
      <c r="X84" s="448">
        <v>14549</v>
      </c>
      <c r="Y84" s="448">
        <v>14579</v>
      </c>
      <c r="Z84" s="448">
        <v>14610</v>
      </c>
      <c r="AA84" s="448">
        <v>14641</v>
      </c>
      <c r="AB84" s="448">
        <v>14670</v>
      </c>
      <c r="AC84" s="448">
        <v>14701</v>
      </c>
      <c r="AD84" s="448">
        <v>14731</v>
      </c>
      <c r="AE84" s="448">
        <v>14762</v>
      </c>
      <c r="AF84" s="448">
        <v>14792</v>
      </c>
      <c r="AG84" s="448">
        <v>14823</v>
      </c>
      <c r="AH84" s="448">
        <v>14854</v>
      </c>
      <c r="AI84" s="448">
        <v>14884</v>
      </c>
      <c r="AJ84" s="448">
        <v>14915</v>
      </c>
      <c r="AK84" s="448">
        <v>14945</v>
      </c>
      <c r="AL84" s="448">
        <v>14976</v>
      </c>
      <c r="AM84" s="448">
        <v>15007</v>
      </c>
      <c r="AN84" s="448">
        <v>15035</v>
      </c>
      <c r="AO84" s="448">
        <v>15066</v>
      </c>
      <c r="AP84" s="448">
        <v>15096</v>
      </c>
      <c r="AQ84" s="448">
        <v>15127</v>
      </c>
      <c r="AR84" s="448">
        <v>15157</v>
      </c>
      <c r="AS84" s="448">
        <v>15188</v>
      </c>
      <c r="AT84" s="448">
        <v>15219</v>
      </c>
      <c r="AU84" s="448">
        <v>15249</v>
      </c>
      <c r="AV84" s="448">
        <v>15280</v>
      </c>
      <c r="AW84" s="448">
        <v>15310</v>
      </c>
      <c r="AX84" s="448">
        <v>15341</v>
      </c>
      <c r="AY84" s="448">
        <v>15372</v>
      </c>
      <c r="AZ84" s="429" t="s">
        <v>431</v>
      </c>
      <c r="BA84" s="448">
        <v>15706</v>
      </c>
      <c r="BB84" s="448">
        <v>16071</v>
      </c>
      <c r="BC84" s="448">
        <v>16437</v>
      </c>
      <c r="BD84" s="448">
        <v>16802</v>
      </c>
      <c r="BE84" s="429" t="s">
        <v>432</v>
      </c>
      <c r="BF84" s="449">
        <v>16922</v>
      </c>
      <c r="BG84" s="449">
        <v>16953</v>
      </c>
      <c r="BH84" s="448">
        <v>16983</v>
      </c>
      <c r="BI84" s="449">
        <v>17014</v>
      </c>
      <c r="BJ84" s="448">
        <v>17045</v>
      </c>
      <c r="BK84" s="449">
        <v>17075</v>
      </c>
      <c r="BL84" s="448">
        <v>17106</v>
      </c>
      <c r="BM84" s="449">
        <v>17136</v>
      </c>
      <c r="BN84" s="448">
        <v>17167</v>
      </c>
      <c r="BO84" s="449">
        <v>17198</v>
      </c>
      <c r="BP84" s="448">
        <v>17226</v>
      </c>
      <c r="BQ84" s="449">
        <v>17257</v>
      </c>
      <c r="BR84" s="448">
        <v>17287</v>
      </c>
      <c r="BS84" s="449">
        <v>17318</v>
      </c>
      <c r="BT84" s="448">
        <v>17348</v>
      </c>
      <c r="BU84" s="449">
        <v>17379</v>
      </c>
      <c r="BV84" s="448">
        <v>17410</v>
      </c>
      <c r="BW84" s="449">
        <v>17440</v>
      </c>
      <c r="BX84" s="448">
        <v>17471</v>
      </c>
      <c r="BY84" s="449">
        <v>17501</v>
      </c>
      <c r="BZ84" s="448">
        <v>17532</v>
      </c>
      <c r="CA84" s="449">
        <v>17563</v>
      </c>
      <c r="CB84" s="448">
        <v>17592</v>
      </c>
      <c r="CC84" s="449">
        <v>17623</v>
      </c>
      <c r="CD84" s="448">
        <v>17653</v>
      </c>
      <c r="CE84" s="449">
        <v>17684</v>
      </c>
      <c r="CF84" s="448">
        <v>17714</v>
      </c>
      <c r="CG84" s="449">
        <v>17745</v>
      </c>
      <c r="CH84" s="448">
        <v>17776</v>
      </c>
      <c r="CI84" s="449">
        <v>17806</v>
      </c>
      <c r="CJ84" s="448">
        <v>17837</v>
      </c>
      <c r="CK84" s="449">
        <v>17867</v>
      </c>
      <c r="CL84" s="448">
        <v>17898</v>
      </c>
      <c r="CM84" s="449">
        <v>17929</v>
      </c>
      <c r="CN84" s="448">
        <v>17957</v>
      </c>
      <c r="CO84" s="449">
        <v>17988</v>
      </c>
      <c r="CP84" s="448">
        <v>18018</v>
      </c>
      <c r="CQ84" s="449">
        <v>18049</v>
      </c>
      <c r="CR84" s="448">
        <v>18079</v>
      </c>
      <c r="CS84" s="449">
        <v>18110</v>
      </c>
      <c r="CT84" s="448">
        <v>18141</v>
      </c>
      <c r="CU84" s="449">
        <v>18171</v>
      </c>
      <c r="CV84" s="448">
        <v>18202</v>
      </c>
      <c r="CW84" s="449">
        <v>18232</v>
      </c>
      <c r="CX84" s="448">
        <v>18263</v>
      </c>
      <c r="CY84" s="449">
        <v>18294</v>
      </c>
      <c r="CZ84" s="448">
        <v>18322</v>
      </c>
      <c r="DA84" s="449">
        <v>18353</v>
      </c>
      <c r="DB84" s="448">
        <v>18383</v>
      </c>
      <c r="DC84" s="449">
        <v>18414</v>
      </c>
      <c r="DD84" s="448">
        <v>18444</v>
      </c>
      <c r="DE84" s="449">
        <v>18475</v>
      </c>
      <c r="DF84" s="448">
        <v>18506</v>
      </c>
      <c r="DG84" s="449">
        <v>18536</v>
      </c>
      <c r="DH84" s="448">
        <v>18567</v>
      </c>
      <c r="DI84" s="449">
        <v>18597</v>
      </c>
      <c r="DJ84" s="448">
        <v>18628</v>
      </c>
      <c r="DK84" s="449">
        <v>18659</v>
      </c>
      <c r="DL84" s="448">
        <v>18687</v>
      </c>
      <c r="DM84" s="449">
        <v>18718</v>
      </c>
      <c r="DN84" s="448">
        <v>18748</v>
      </c>
      <c r="DO84" s="449">
        <v>18779</v>
      </c>
      <c r="DP84" s="448">
        <v>18809</v>
      </c>
      <c r="DQ84" s="449">
        <v>18840</v>
      </c>
      <c r="DR84" s="448">
        <v>18871</v>
      </c>
      <c r="DS84" s="449">
        <v>18901</v>
      </c>
      <c r="DT84" s="448">
        <v>18932</v>
      </c>
      <c r="DU84" s="449">
        <v>18962</v>
      </c>
      <c r="DV84" s="448">
        <v>18993</v>
      </c>
      <c r="DW84" s="449">
        <v>19024</v>
      </c>
      <c r="DX84" s="448">
        <v>19053</v>
      </c>
      <c r="DY84" s="449">
        <v>19084</v>
      </c>
      <c r="DZ84" s="448">
        <v>19114</v>
      </c>
      <c r="EA84" s="449">
        <v>19145</v>
      </c>
      <c r="EB84" s="448">
        <v>19175</v>
      </c>
      <c r="EC84" s="449">
        <v>19206</v>
      </c>
      <c r="ED84" s="448">
        <v>19237</v>
      </c>
      <c r="EE84" s="449">
        <v>19267</v>
      </c>
      <c r="EF84" s="448">
        <v>19298</v>
      </c>
      <c r="EG84" s="449">
        <v>19328</v>
      </c>
      <c r="EH84" s="448">
        <v>19359</v>
      </c>
      <c r="EI84" s="449">
        <v>19390</v>
      </c>
      <c r="EJ84" s="448">
        <v>19418</v>
      </c>
      <c r="EK84" s="449">
        <v>19449</v>
      </c>
      <c r="EL84" s="448">
        <v>19479</v>
      </c>
      <c r="EM84" s="449">
        <v>19510</v>
      </c>
      <c r="EN84" s="448">
        <v>19540</v>
      </c>
      <c r="EO84" s="449">
        <v>19571</v>
      </c>
      <c r="EP84" s="448">
        <v>19602</v>
      </c>
      <c r="EQ84" s="449">
        <v>19632</v>
      </c>
      <c r="ER84" s="448">
        <v>19663</v>
      </c>
      <c r="ES84" s="449">
        <v>19693</v>
      </c>
      <c r="ET84" s="448">
        <v>19724</v>
      </c>
      <c r="EU84" s="449">
        <v>19755</v>
      </c>
      <c r="EV84" s="448">
        <v>19783</v>
      </c>
      <c r="EW84" s="449">
        <v>19814</v>
      </c>
      <c r="EX84" s="448">
        <v>19844</v>
      </c>
      <c r="EY84" s="449">
        <v>19875</v>
      </c>
      <c r="EZ84" s="448">
        <v>19905</v>
      </c>
      <c r="FA84" s="449">
        <v>19936</v>
      </c>
      <c r="FB84" s="448">
        <v>19967</v>
      </c>
      <c r="FC84" s="449">
        <v>19997</v>
      </c>
      <c r="FD84" s="448">
        <v>20028</v>
      </c>
      <c r="FE84" s="449">
        <v>20058</v>
      </c>
      <c r="FF84" s="448">
        <v>20089</v>
      </c>
      <c r="FG84" s="449">
        <v>20120</v>
      </c>
      <c r="FH84" s="448">
        <v>20148</v>
      </c>
      <c r="FI84" s="449">
        <v>20179</v>
      </c>
      <c r="FJ84" s="448">
        <v>20209</v>
      </c>
      <c r="FK84" s="449">
        <v>20240</v>
      </c>
      <c r="FL84" s="448">
        <v>20270</v>
      </c>
      <c r="FM84" s="449">
        <v>20301</v>
      </c>
      <c r="FN84" s="448">
        <v>20332</v>
      </c>
      <c r="FO84" s="449">
        <v>20362</v>
      </c>
      <c r="FP84" s="448">
        <v>20393</v>
      </c>
      <c r="FQ84" s="449">
        <v>20423</v>
      </c>
      <c r="FR84" s="448">
        <v>20454</v>
      </c>
      <c r="FS84" s="449">
        <v>20485</v>
      </c>
      <c r="FT84" s="448">
        <v>20514</v>
      </c>
      <c r="FU84" s="449">
        <v>20545</v>
      </c>
      <c r="FV84" s="448">
        <v>20575</v>
      </c>
      <c r="FW84" s="449">
        <v>20606</v>
      </c>
      <c r="FX84" s="448">
        <v>20636</v>
      </c>
      <c r="FY84" s="449">
        <v>20667</v>
      </c>
      <c r="FZ84" s="448">
        <v>20698</v>
      </c>
      <c r="GA84" s="449">
        <v>20728</v>
      </c>
      <c r="GB84" s="448">
        <v>20759</v>
      </c>
      <c r="GC84" s="449">
        <v>20789</v>
      </c>
      <c r="GD84" s="448">
        <v>20820</v>
      </c>
      <c r="GE84" s="449">
        <v>20851</v>
      </c>
      <c r="GF84" s="448">
        <v>20879</v>
      </c>
      <c r="GG84" s="449">
        <v>20910</v>
      </c>
      <c r="GH84" s="448">
        <v>20940</v>
      </c>
      <c r="GI84" s="449">
        <v>20971</v>
      </c>
      <c r="GJ84" s="448">
        <v>21001</v>
      </c>
      <c r="GK84" s="449">
        <v>21032</v>
      </c>
      <c r="GL84" s="448">
        <v>21063</v>
      </c>
      <c r="GM84" s="449">
        <v>21093</v>
      </c>
      <c r="GN84" s="448">
        <v>21124</v>
      </c>
      <c r="GO84" s="449">
        <v>21154</v>
      </c>
      <c r="GP84" s="448">
        <v>21185</v>
      </c>
      <c r="GQ84" s="449">
        <v>21216</v>
      </c>
      <c r="GR84" s="448">
        <v>21244</v>
      </c>
      <c r="GS84" s="449">
        <v>21275</v>
      </c>
      <c r="GT84" s="448">
        <v>21305</v>
      </c>
      <c r="GU84" s="449">
        <v>21336</v>
      </c>
      <c r="GV84" s="448">
        <v>21366</v>
      </c>
      <c r="GW84" s="449">
        <v>21397</v>
      </c>
      <c r="GX84" s="448">
        <v>21428</v>
      </c>
      <c r="GY84" s="449">
        <v>21458</v>
      </c>
      <c r="GZ84" s="448">
        <v>21489</v>
      </c>
      <c r="HA84" s="449">
        <v>21519</v>
      </c>
      <c r="HB84" s="448">
        <v>21550</v>
      </c>
      <c r="HC84" s="449">
        <v>21581</v>
      </c>
      <c r="HD84" s="448">
        <v>21609</v>
      </c>
      <c r="HE84" s="449">
        <v>21640</v>
      </c>
      <c r="HF84" s="448">
        <v>21670</v>
      </c>
      <c r="HG84" s="449">
        <v>21701</v>
      </c>
      <c r="HH84" s="448">
        <v>21731</v>
      </c>
      <c r="HI84" s="449">
        <v>21762</v>
      </c>
      <c r="HJ84" s="448">
        <v>21793</v>
      </c>
      <c r="HK84" s="449">
        <v>21823</v>
      </c>
      <c r="HL84" s="448">
        <v>21854</v>
      </c>
      <c r="HM84" s="449">
        <v>21884</v>
      </c>
      <c r="HN84" s="448">
        <v>21915</v>
      </c>
      <c r="HO84" s="449">
        <v>21946</v>
      </c>
      <c r="HP84" s="448">
        <v>21975</v>
      </c>
      <c r="HQ84" s="449">
        <v>22006</v>
      </c>
      <c r="HR84" s="448">
        <v>22036</v>
      </c>
      <c r="HS84" s="449">
        <v>22067</v>
      </c>
      <c r="HT84" s="448">
        <v>22097</v>
      </c>
      <c r="HU84" s="449">
        <v>22128</v>
      </c>
      <c r="HV84" s="448">
        <v>22159</v>
      </c>
      <c r="HW84" s="449">
        <v>22189</v>
      </c>
      <c r="HX84" s="448">
        <v>22220</v>
      </c>
      <c r="HY84" s="449">
        <v>22250</v>
      </c>
      <c r="HZ84" s="448">
        <v>22281</v>
      </c>
      <c r="IA84" s="449">
        <v>22312</v>
      </c>
      <c r="IB84" s="448">
        <v>22340</v>
      </c>
      <c r="IC84" s="449">
        <v>22371</v>
      </c>
      <c r="ID84" s="448">
        <v>22401</v>
      </c>
      <c r="IE84" s="449">
        <v>22432</v>
      </c>
      <c r="IF84" s="448">
        <v>22462</v>
      </c>
      <c r="IG84" s="449">
        <v>22493</v>
      </c>
      <c r="IH84" s="448">
        <v>22524</v>
      </c>
      <c r="II84" s="449">
        <v>22554</v>
      </c>
      <c r="IJ84" s="448">
        <v>22585</v>
      </c>
      <c r="IK84" s="449">
        <v>22615</v>
      </c>
      <c r="IL84" s="448">
        <v>22646</v>
      </c>
      <c r="IM84" s="449">
        <v>22677</v>
      </c>
      <c r="IN84" s="448">
        <v>22705</v>
      </c>
      <c r="IO84" s="449">
        <v>22736</v>
      </c>
      <c r="IP84" s="448">
        <v>22766</v>
      </c>
      <c r="IQ84" s="449">
        <v>22797</v>
      </c>
      <c r="IR84" s="448">
        <v>22827</v>
      </c>
      <c r="IS84" s="449">
        <v>22858</v>
      </c>
      <c r="IT84" s="448">
        <v>22889</v>
      </c>
      <c r="IU84" s="449">
        <v>22919</v>
      </c>
      <c r="IV84" s="448">
        <v>22950</v>
      </c>
      <c r="IW84" s="449">
        <v>22980</v>
      </c>
      <c r="IX84" s="448">
        <v>23011</v>
      </c>
      <c r="IY84" s="449">
        <v>23042</v>
      </c>
      <c r="IZ84" s="448">
        <v>23070</v>
      </c>
      <c r="JA84" s="449">
        <v>23101</v>
      </c>
      <c r="JB84" s="448">
        <v>23131</v>
      </c>
      <c r="JC84" s="449">
        <v>23162</v>
      </c>
      <c r="JD84" s="448">
        <v>23192</v>
      </c>
      <c r="JE84" s="449">
        <v>23223</v>
      </c>
      <c r="JF84" s="448">
        <v>23254</v>
      </c>
      <c r="JG84" s="449">
        <v>23284</v>
      </c>
      <c r="JH84" s="448">
        <v>23315</v>
      </c>
      <c r="JI84" s="449">
        <v>23345</v>
      </c>
      <c r="JJ84" s="448">
        <v>23376</v>
      </c>
      <c r="JK84" s="449">
        <v>23407</v>
      </c>
      <c r="JL84" s="448">
        <v>23436</v>
      </c>
      <c r="JM84" s="449">
        <v>23467</v>
      </c>
      <c r="JN84" s="448">
        <v>23497</v>
      </c>
      <c r="JO84" s="449">
        <v>23528</v>
      </c>
      <c r="JP84" s="448">
        <v>23558</v>
      </c>
      <c r="JQ84" s="449">
        <v>23589</v>
      </c>
      <c r="JR84" s="448">
        <v>23620</v>
      </c>
      <c r="JS84" s="449">
        <v>23650</v>
      </c>
      <c r="JT84" s="448">
        <v>23681</v>
      </c>
      <c r="JU84" s="449">
        <v>23711</v>
      </c>
      <c r="JV84" s="448">
        <v>23742</v>
      </c>
      <c r="JW84" s="449">
        <v>23773</v>
      </c>
      <c r="JX84" s="448">
        <v>23801</v>
      </c>
      <c r="JY84" s="449">
        <v>23832</v>
      </c>
      <c r="JZ84" s="448">
        <v>23862</v>
      </c>
      <c r="KA84" s="449">
        <v>23893</v>
      </c>
      <c r="KB84" s="448">
        <v>23923</v>
      </c>
      <c r="KC84" s="449">
        <v>23954</v>
      </c>
      <c r="KD84" s="448">
        <v>23985</v>
      </c>
      <c r="KE84" s="449">
        <v>24015</v>
      </c>
      <c r="KF84" s="448">
        <v>24046</v>
      </c>
      <c r="KG84" s="449">
        <v>24076</v>
      </c>
      <c r="KH84" s="448">
        <v>24107</v>
      </c>
      <c r="KI84" s="449">
        <v>24138</v>
      </c>
      <c r="KJ84" s="448">
        <v>24166</v>
      </c>
      <c r="KK84" s="449">
        <v>24197</v>
      </c>
      <c r="KL84" s="448">
        <v>24227</v>
      </c>
      <c r="KM84" s="449">
        <v>24258</v>
      </c>
      <c r="KN84" s="448">
        <v>24288</v>
      </c>
      <c r="KO84" s="449">
        <v>24319</v>
      </c>
      <c r="KP84" s="448">
        <v>24350</v>
      </c>
      <c r="KQ84" s="449">
        <v>24380</v>
      </c>
      <c r="KR84" s="448">
        <v>24411</v>
      </c>
      <c r="KS84" s="449">
        <v>24441</v>
      </c>
      <c r="KT84" s="448">
        <v>24472</v>
      </c>
      <c r="KU84" s="449">
        <v>24503</v>
      </c>
      <c r="KV84" s="448">
        <v>24531</v>
      </c>
      <c r="KW84" s="449">
        <v>24562</v>
      </c>
      <c r="KX84" s="448">
        <v>24592</v>
      </c>
      <c r="KY84" s="449">
        <v>24623</v>
      </c>
      <c r="KZ84" s="448">
        <v>24653</v>
      </c>
      <c r="LA84" s="449">
        <v>24684</v>
      </c>
      <c r="LB84" s="448">
        <v>24715</v>
      </c>
      <c r="LC84" s="449">
        <v>24745</v>
      </c>
      <c r="LD84" s="448">
        <v>24776</v>
      </c>
      <c r="LE84" s="449">
        <v>24806</v>
      </c>
      <c r="LF84" s="448">
        <v>24837</v>
      </c>
      <c r="LG84" s="449">
        <v>24868</v>
      </c>
      <c r="LH84" s="448">
        <v>24897</v>
      </c>
      <c r="LI84" s="449">
        <v>24928</v>
      </c>
      <c r="LJ84" s="448">
        <v>24958</v>
      </c>
      <c r="LK84" s="449">
        <v>24989</v>
      </c>
      <c r="LL84" s="448">
        <v>25019</v>
      </c>
      <c r="LM84" s="449">
        <v>25050</v>
      </c>
      <c r="LN84" s="448">
        <v>25081</v>
      </c>
      <c r="LO84" s="449">
        <v>25111</v>
      </c>
      <c r="LP84" s="448">
        <v>25142</v>
      </c>
      <c r="LQ84" s="449">
        <v>25172</v>
      </c>
      <c r="LR84" s="448">
        <v>25203</v>
      </c>
      <c r="LS84" s="449">
        <v>25234</v>
      </c>
      <c r="LT84" s="448">
        <v>25262</v>
      </c>
      <c r="LU84" s="449">
        <v>25293</v>
      </c>
      <c r="LV84" s="448">
        <v>25323</v>
      </c>
      <c r="LW84" s="449">
        <v>25354</v>
      </c>
      <c r="LX84" s="448">
        <v>25384</v>
      </c>
      <c r="LY84" s="449">
        <v>25415</v>
      </c>
      <c r="LZ84" s="448">
        <v>25446</v>
      </c>
      <c r="MA84" s="449">
        <v>25476</v>
      </c>
      <c r="MB84" s="448">
        <v>25507</v>
      </c>
      <c r="MC84" s="449">
        <v>25537</v>
      </c>
      <c r="MD84" s="448">
        <v>25568</v>
      </c>
      <c r="ME84" s="449">
        <v>25599</v>
      </c>
      <c r="MF84" s="448">
        <v>25627</v>
      </c>
      <c r="MG84" s="449">
        <v>25658</v>
      </c>
      <c r="MH84" s="449">
        <v>25688</v>
      </c>
      <c r="MI84" s="169"/>
      <c r="MJ84" s="46"/>
      <c r="MK84" s="46"/>
      <c r="ML84" s="46"/>
      <c r="MM84" s="46"/>
      <c r="MN84" s="46"/>
      <c r="MO84" s="46"/>
      <c r="MP84" s="46"/>
      <c r="MQ84" s="46"/>
      <c r="MR84" s="46"/>
      <c r="MS84" s="46"/>
      <c r="MT84" s="46"/>
      <c r="MU84" s="46"/>
      <c r="MV84" s="46"/>
      <c r="MW84" s="46"/>
      <c r="MX84" s="46"/>
      <c r="MY84" s="46"/>
      <c r="MZ84" s="46"/>
      <c r="NA84" s="46"/>
      <c r="NB84" s="46"/>
      <c r="NC84" s="46"/>
      <c r="ND84" s="46"/>
      <c r="NE84" s="46"/>
      <c r="NF84" s="46"/>
      <c r="NG84" s="46"/>
      <c r="NH84" s="46"/>
      <c r="NI84" s="46"/>
      <c r="NJ84" s="46"/>
      <c r="NK84" s="46"/>
      <c r="NL84" s="46"/>
      <c r="NM84" s="46"/>
      <c r="NN84" s="46"/>
      <c r="NO84" s="46"/>
      <c r="NP84" s="46"/>
      <c r="NQ84" s="46"/>
      <c r="NR84" s="46"/>
      <c r="NS84" s="46"/>
      <c r="NT84" s="46"/>
      <c r="NU84" s="46"/>
      <c r="NV84" s="46"/>
      <c r="NW84" s="46"/>
      <c r="NX84" s="46"/>
      <c r="NY84" s="46"/>
      <c r="NZ84" s="46"/>
      <c r="OA84" s="46"/>
      <c r="OB84" s="46"/>
      <c r="OC84" s="46"/>
      <c r="OD84" s="46"/>
      <c r="OE84" s="46"/>
      <c r="OF84" s="46"/>
      <c r="OG84" s="46"/>
      <c r="OH84" s="46"/>
      <c r="OI84" s="46"/>
      <c r="OJ84" s="46"/>
      <c r="OK84" s="46"/>
      <c r="OL84" s="46"/>
      <c r="OM84" s="46"/>
      <c r="ON84" s="46"/>
      <c r="OO84" s="46"/>
      <c r="OP84" s="46"/>
      <c r="OQ84" s="46"/>
      <c r="OR84" s="46"/>
      <c r="OS84" s="46"/>
      <c r="OT84" s="46"/>
      <c r="OU84" s="46"/>
      <c r="OV84" s="46"/>
      <c r="OW84" s="46"/>
      <c r="OX84" s="46"/>
      <c r="OY84" s="46"/>
      <c r="OZ84" s="46"/>
      <c r="PA84" s="46"/>
      <c r="PB84" s="46"/>
      <c r="PC84" s="46"/>
      <c r="PD84" s="46"/>
      <c r="PE84" s="46"/>
      <c r="PF84" s="46"/>
      <c r="PG84" s="46"/>
      <c r="PH84" s="46"/>
      <c r="PI84" s="46"/>
      <c r="PJ84" s="46"/>
      <c r="PK84" s="46"/>
      <c r="PL84" s="46"/>
      <c r="PM84" s="46"/>
      <c r="PN84" s="46"/>
      <c r="PO84" s="46"/>
      <c r="PP84" s="46"/>
      <c r="PQ84" s="46"/>
      <c r="PR84" s="46"/>
      <c r="PS84" s="46"/>
      <c r="PT84" s="46"/>
      <c r="PU84" s="46"/>
      <c r="PV84" s="46"/>
      <c r="PW84" s="46"/>
      <c r="PX84" s="46"/>
      <c r="PY84" s="46"/>
      <c r="PZ84" s="46"/>
      <c r="QA84" s="46"/>
      <c r="QB84" s="46"/>
      <c r="QC84" s="46"/>
      <c r="QD84" s="46"/>
      <c r="QE84" s="46"/>
      <c r="QF84" s="46"/>
      <c r="QG84" s="46"/>
      <c r="QH84" s="46"/>
      <c r="QI84" s="46"/>
      <c r="QJ84" s="46"/>
      <c r="QK84" s="46"/>
      <c r="QL84" s="46"/>
      <c r="QM84" s="46"/>
      <c r="QN84" s="46"/>
      <c r="QO84" s="46"/>
      <c r="QP84" s="46"/>
      <c r="QQ84" s="46"/>
      <c r="QR84" s="46"/>
      <c r="QS84" s="46"/>
      <c r="QT84" s="46"/>
      <c r="QU84" s="46"/>
      <c r="QV84" s="46"/>
      <c r="QW84" s="46"/>
      <c r="QX84" s="46"/>
      <c r="QY84" s="46"/>
      <c r="QZ84" s="46"/>
      <c r="RA84" s="46"/>
      <c r="RB84" s="46"/>
      <c r="RC84" s="46"/>
      <c r="RD84" s="46"/>
      <c r="RE84" s="46"/>
      <c r="RF84" s="46"/>
      <c r="RG84" s="46"/>
      <c r="RH84" s="46"/>
      <c r="RI84" s="46"/>
      <c r="RJ84" s="46"/>
      <c r="RK84" s="46"/>
      <c r="RL84" s="46"/>
      <c r="RM84" s="46"/>
      <c r="RN84" s="46"/>
      <c r="RO84" s="46"/>
      <c r="RP84" s="46"/>
      <c r="RQ84" s="46"/>
      <c r="RR84" s="46"/>
      <c r="RS84" s="46"/>
      <c r="RT84" s="46"/>
      <c r="RU84" s="46"/>
      <c r="RV84" s="46"/>
      <c r="RW84" s="46"/>
      <c r="RX84" s="46"/>
      <c r="RY84" s="46"/>
      <c r="RZ84" s="46"/>
      <c r="SA84" s="46"/>
      <c r="SB84" s="46"/>
      <c r="SC84" s="46"/>
      <c r="SD84" s="46"/>
      <c r="SE84" s="46"/>
      <c r="SF84" s="46"/>
      <c r="SG84" s="46"/>
      <c r="SH84" s="46"/>
      <c r="SI84" s="46"/>
      <c r="SJ84" s="46"/>
      <c r="SK84" s="46"/>
      <c r="SL84" s="46"/>
      <c r="SM84" s="46"/>
      <c r="SN84" s="46"/>
      <c r="SO84" s="46"/>
      <c r="SP84" s="46"/>
      <c r="SQ84" s="46"/>
      <c r="SR84" s="46"/>
      <c r="SS84" s="46"/>
      <c r="ST84" s="46"/>
      <c r="SU84" s="46"/>
      <c r="SV84" s="46"/>
      <c r="SW84" s="46"/>
      <c r="SX84" s="46"/>
      <c r="SY84" s="46"/>
      <c r="SZ84" s="46"/>
      <c r="TA84" s="46"/>
      <c r="TB84" s="46"/>
      <c r="TC84" s="46"/>
      <c r="TD84" s="46"/>
      <c r="TE84" s="46"/>
      <c r="TF84" s="46"/>
      <c r="TG84" s="46"/>
      <c r="TH84" s="46"/>
      <c r="TI84" s="46"/>
      <c r="TJ84" s="46"/>
      <c r="TK84" s="46"/>
      <c r="TL84" s="46"/>
      <c r="TM84" s="46"/>
      <c r="TN84" s="46"/>
      <c r="TO84" s="46"/>
      <c r="TP84" s="46"/>
      <c r="TQ84" s="46"/>
      <c r="TR84" s="46"/>
      <c r="TS84" s="46"/>
      <c r="TT84" s="46"/>
      <c r="TU84" s="46"/>
      <c r="TV84" s="46"/>
      <c r="TW84" s="46"/>
      <c r="TX84" s="46"/>
      <c r="TY84" s="46"/>
      <c r="TZ84" s="46"/>
      <c r="UA84" s="46"/>
      <c r="UB84" s="46"/>
      <c r="UC84" s="46"/>
      <c r="UD84" s="46"/>
      <c r="UE84" s="46"/>
      <c r="UF84" s="46"/>
      <c r="UG84" s="46"/>
      <c r="UH84" s="46"/>
      <c r="UI84" s="46"/>
      <c r="UJ84" s="46"/>
      <c r="UK84" s="46"/>
      <c r="UL84" s="46"/>
      <c r="UM84" s="46"/>
      <c r="UN84" s="46"/>
      <c r="UO84" s="46"/>
      <c r="UP84" s="46"/>
      <c r="UQ84" s="46"/>
      <c r="UR84" s="46"/>
      <c r="US84" s="46"/>
      <c r="UT84" s="46"/>
      <c r="UU84" s="46"/>
      <c r="UV84" s="46"/>
      <c r="UW84" s="46"/>
      <c r="UX84" s="46"/>
      <c r="UY84" s="46"/>
      <c r="UZ84" s="46"/>
      <c r="VA84" s="46"/>
      <c r="VB84" s="46"/>
      <c r="VC84" s="46"/>
      <c r="VD84" s="46"/>
      <c r="VE84" s="46"/>
      <c r="VF84" s="46"/>
      <c r="VG84" s="46"/>
      <c r="VH84" s="46"/>
      <c r="VI84" s="46"/>
      <c r="VJ84" s="46"/>
      <c r="VK84" s="46"/>
      <c r="VL84" s="46"/>
      <c r="VM84" s="46"/>
      <c r="VN84" s="46"/>
      <c r="VO84" s="46"/>
      <c r="VP84" s="46"/>
      <c r="VQ84" s="46"/>
      <c r="VR84" s="46"/>
      <c r="VS84" s="46"/>
      <c r="VT84" s="46"/>
      <c r="VU84" s="46"/>
      <c r="VV84" s="46"/>
      <c r="VW84" s="46"/>
      <c r="VX84" s="46"/>
      <c r="VY84" s="46"/>
      <c r="VZ84" s="46"/>
      <c r="WA84" s="46"/>
      <c r="WB84" s="46"/>
      <c r="WC84" s="46"/>
      <c r="WD84" s="46"/>
      <c r="WE84" s="46"/>
      <c r="WF84" s="46"/>
      <c r="WG84" s="46"/>
      <c r="WH84" s="46"/>
      <c r="WI84" s="46"/>
      <c r="WJ84" s="46"/>
      <c r="WK84" s="46"/>
      <c r="WL84" s="46"/>
      <c r="WM84" s="46"/>
      <c r="WN84" s="46"/>
      <c r="WO84" s="46"/>
      <c r="WP84" s="46"/>
      <c r="WQ84" s="46"/>
      <c r="WR84" s="46"/>
      <c r="WS84" s="46"/>
      <c r="WT84" s="46"/>
      <c r="WU84" s="46"/>
      <c r="WV84" s="46"/>
      <c r="WW84" s="46"/>
      <c r="WX84" s="46"/>
      <c r="WY84" s="46"/>
      <c r="WZ84" s="46"/>
      <c r="XA84" s="46"/>
      <c r="XB84" s="46"/>
      <c r="XC84" s="46"/>
      <c r="XD84" s="46"/>
      <c r="XE84" s="46"/>
      <c r="XF84" s="46"/>
      <c r="XG84" s="46"/>
      <c r="XH84" s="46"/>
      <c r="XI84" s="46"/>
      <c r="XJ84" s="46"/>
      <c r="XK84" s="46"/>
      <c r="XL84" s="46"/>
      <c r="XM84" s="46"/>
      <c r="XN84" s="46"/>
      <c r="XO84" s="46"/>
      <c r="XP84" s="46"/>
      <c r="XQ84" s="46"/>
      <c r="XR84" s="46"/>
      <c r="XS84" s="46"/>
      <c r="XT84" s="46"/>
      <c r="XU84" s="46"/>
      <c r="XV84" s="46"/>
      <c r="XW84" s="46"/>
      <c r="XX84" s="46"/>
      <c r="XY84" s="46"/>
      <c r="XZ84" s="46"/>
      <c r="YA84" s="46"/>
      <c r="YB84" s="46"/>
      <c r="YC84" s="46"/>
      <c r="YD84" s="46"/>
      <c r="YE84" s="46"/>
      <c r="YF84" s="46"/>
      <c r="YG84" s="46"/>
      <c r="YH84" s="46"/>
      <c r="YI84" s="46"/>
      <c r="YJ84" s="46"/>
      <c r="YK84" s="46"/>
      <c r="YL84" s="46"/>
      <c r="YM84" s="46"/>
      <c r="YN84" s="46"/>
      <c r="YO84" s="46"/>
      <c r="YP84" s="46"/>
      <c r="YQ84" s="46"/>
      <c r="YR84" s="46"/>
      <c r="YS84" s="46"/>
      <c r="YT84" s="46"/>
      <c r="YU84" s="46"/>
      <c r="YV84" s="46"/>
      <c r="YW84" s="46"/>
      <c r="YX84" s="46"/>
      <c r="YY84" s="46"/>
      <c r="YZ84" s="46"/>
      <c r="ZA84" s="46"/>
      <c r="ZB84" s="46"/>
      <c r="ZC84" s="46"/>
      <c r="ZD84" s="46"/>
      <c r="ZE84" s="46"/>
      <c r="ZF84" s="46"/>
      <c r="ZG84" s="46"/>
      <c r="ZH84" s="46"/>
      <c r="ZI84" s="46"/>
      <c r="ZJ84" s="46"/>
      <c r="ZK84" s="46"/>
      <c r="ZL84" s="46"/>
      <c r="ZM84" s="46"/>
      <c r="ZN84" s="46"/>
      <c r="ZO84" s="46"/>
      <c r="ZP84" s="46"/>
      <c r="ZQ84" s="46"/>
      <c r="ZR84" s="46"/>
      <c r="ZS84" s="46"/>
      <c r="ZT84" s="46"/>
      <c r="ZU84" s="46"/>
      <c r="ZV84" s="46"/>
      <c r="ZW84" s="46"/>
      <c r="ZX84" s="46"/>
      <c r="ZY84" s="46"/>
      <c r="ZZ84" s="46"/>
      <c r="AAA84" s="46"/>
      <c r="AAB84" s="46"/>
      <c r="AAC84" s="46"/>
      <c r="AAD84" s="46"/>
      <c r="AAE84" s="46"/>
      <c r="AAF84" s="46"/>
      <c r="AAG84" s="46"/>
      <c r="AAH84" s="46"/>
      <c r="AAI84" s="46"/>
      <c r="AAJ84" s="46"/>
      <c r="AAK84" s="46"/>
      <c r="AAL84" s="46"/>
      <c r="AAM84" s="46"/>
      <c r="AAN84" s="46"/>
      <c r="AAO84" s="46"/>
      <c r="AAP84" s="46"/>
      <c r="AAQ84" s="46"/>
      <c r="AAR84" s="46"/>
      <c r="AAS84" s="46"/>
      <c r="AAT84" s="46"/>
      <c r="AAU84" s="46"/>
      <c r="AAV84" s="46"/>
      <c r="AAW84" s="46"/>
      <c r="AAX84" s="46"/>
      <c r="AAY84" s="46"/>
      <c r="AAZ84" s="46"/>
      <c r="ABA84" s="46"/>
      <c r="ABB84" s="46"/>
      <c r="ABC84" s="46"/>
      <c r="ABD84" s="46"/>
      <c r="ABE84" s="46"/>
      <c r="ABF84" s="46"/>
      <c r="ABG84" s="46"/>
      <c r="ABH84" s="46"/>
      <c r="ABI84" s="46"/>
      <c r="ABJ84" s="46"/>
      <c r="ABK84" s="46"/>
      <c r="ABL84" s="46"/>
      <c r="ABM84" s="46"/>
      <c r="ABN84" s="46"/>
      <c r="ABO84" s="46"/>
      <c r="ABP84" s="46"/>
      <c r="ABQ84" s="46"/>
      <c r="ABR84" s="46"/>
      <c r="ABS84" s="46"/>
      <c r="ABT84" s="46"/>
      <c r="ABU84" s="46"/>
      <c r="ABV84" s="46"/>
      <c r="ABW84" s="46"/>
      <c r="ABX84" s="46"/>
      <c r="ABY84" s="46"/>
      <c r="ABZ84" s="46"/>
      <c r="ACA84" s="46"/>
      <c r="ACB84" s="46"/>
      <c r="ACC84" s="46"/>
      <c r="ACD84" s="46"/>
      <c r="ACE84" s="46"/>
      <c r="ACF84" s="46"/>
      <c r="ACG84" s="46"/>
      <c r="ACH84" s="46"/>
      <c r="ACI84" s="46"/>
      <c r="ACJ84" s="46"/>
      <c r="ACK84" s="46"/>
      <c r="ACL84" s="46"/>
      <c r="ACM84" s="46"/>
      <c r="ACN84" s="46"/>
      <c r="ACO84" s="46"/>
      <c r="ACP84" s="46"/>
      <c r="ACQ84" s="46"/>
      <c r="ACR84" s="46"/>
      <c r="ACS84" s="46"/>
      <c r="ACT84" s="46"/>
      <c r="ACU84" s="46"/>
      <c r="ACV84" s="46"/>
      <c r="ACW84" s="46"/>
      <c r="ACX84" s="46"/>
      <c r="ACY84" s="46"/>
      <c r="ACZ84" s="46"/>
      <c r="ADA84" s="46"/>
      <c r="ADB84" s="46"/>
      <c r="ADC84" s="46"/>
      <c r="ADD84" s="46"/>
      <c r="ADE84" s="46"/>
      <c r="ADF84" s="46"/>
      <c r="ADG84" s="46"/>
      <c r="ADH84" s="46"/>
      <c r="ADI84" s="46"/>
      <c r="ADJ84" s="46"/>
      <c r="ADK84" s="46"/>
      <c r="ADL84" s="46"/>
      <c r="ADM84" s="46"/>
      <c r="ADN84" s="46"/>
      <c r="ADO84" s="46"/>
      <c r="ADP84" s="46"/>
      <c r="ADQ84" s="46"/>
      <c r="ADR84" s="46"/>
      <c r="ADS84" s="46"/>
      <c r="ADT84" s="46"/>
      <c r="ADU84" s="46"/>
      <c r="ADV84" s="46"/>
      <c r="ADW84" s="46"/>
      <c r="ADX84" s="46"/>
      <c r="ADY84" s="46"/>
      <c r="ADZ84" s="46"/>
      <c r="AEA84" s="46"/>
      <c r="AEB84" s="46"/>
      <c r="AEC84" s="46"/>
      <c r="AED84" s="46"/>
      <c r="AEE84" s="46"/>
      <c r="AEF84" s="46"/>
      <c r="AEG84" s="46"/>
      <c r="AEH84" s="46"/>
      <c r="AEI84" s="46"/>
      <c r="AEJ84" s="46"/>
      <c r="AEK84" s="46"/>
      <c r="AEL84" s="46"/>
      <c r="AEM84" s="46"/>
      <c r="AEN84" s="46"/>
      <c r="AEO84" s="46"/>
      <c r="AEP84" s="46"/>
      <c r="AEQ84" s="46"/>
      <c r="AER84" s="46"/>
      <c r="AES84" s="46"/>
      <c r="AET84" s="46"/>
      <c r="AEU84" s="46"/>
      <c r="AEV84" s="46"/>
      <c r="AEW84" s="46"/>
      <c r="AEX84" s="46"/>
      <c r="AEY84" s="46"/>
      <c r="AEZ84" s="46"/>
      <c r="AFA84" s="46"/>
      <c r="AFB84" s="46"/>
      <c r="AFC84" s="46"/>
      <c r="AFD84" s="46"/>
      <c r="AFE84" s="46"/>
      <c r="AFF84" s="46"/>
      <c r="AFG84" s="46"/>
      <c r="AFH84" s="46"/>
      <c r="AFI84" s="46"/>
      <c r="AFJ84" s="46"/>
      <c r="AFK84" s="46"/>
      <c r="AFL84" s="46"/>
      <c r="AFM84" s="46"/>
      <c r="AFN84" s="46"/>
      <c r="AFO84" s="46"/>
      <c r="AFP84" s="46"/>
      <c r="AFQ84" s="46"/>
      <c r="AFR84" s="46"/>
      <c r="AFS84" s="46"/>
      <c r="AFT84" s="46"/>
      <c r="AFU84" s="46"/>
      <c r="AFV84" s="46"/>
      <c r="AFW84" s="46"/>
      <c r="AFX84" s="46"/>
      <c r="AFY84" s="46"/>
      <c r="AFZ84" s="46"/>
      <c r="AGA84" s="46"/>
      <c r="AGB84" s="46"/>
      <c r="AGC84" s="46"/>
      <c r="AGD84" s="46"/>
      <c r="AGE84" s="46"/>
      <c r="AGF84" s="46"/>
      <c r="AGG84" s="46"/>
      <c r="AGH84" s="46"/>
      <c r="AGI84" s="46"/>
      <c r="AGJ84" s="46"/>
      <c r="AGK84" s="46"/>
      <c r="AGL84" s="46"/>
      <c r="AGM84" s="46"/>
      <c r="AGN84" s="46"/>
      <c r="AGO84" s="46"/>
      <c r="AGP84" s="46"/>
      <c r="AGQ84" s="46"/>
      <c r="AGR84" s="46"/>
      <c r="AGS84" s="46"/>
      <c r="AGT84" s="46"/>
      <c r="AGU84" s="46"/>
      <c r="AGV84" s="46"/>
      <c r="AGW84" s="46"/>
      <c r="AGX84" s="46"/>
      <c r="AGY84" s="46"/>
      <c r="AGZ84" s="46"/>
      <c r="AHA84" s="46"/>
      <c r="AHB84" s="46"/>
      <c r="AHC84" s="46"/>
      <c r="AHD84" s="46"/>
      <c r="AHE84" s="46"/>
      <c r="AHF84" s="46"/>
      <c r="AHG84" s="46"/>
      <c r="AHH84" s="46"/>
      <c r="AHI84" s="46"/>
      <c r="AHJ84" s="46"/>
      <c r="AHK84" s="46"/>
      <c r="AHL84" s="46"/>
      <c r="AHM84" s="46"/>
      <c r="AHN84" s="46"/>
      <c r="AHO84" s="46"/>
      <c r="AHP84" s="46"/>
      <c r="AHQ84" s="46"/>
      <c r="AHR84" s="46"/>
      <c r="AHS84" s="46"/>
      <c r="AHT84" s="46"/>
      <c r="AHU84" s="46"/>
      <c r="AHV84" s="46"/>
      <c r="AHW84" s="46"/>
      <c r="AHX84" s="46"/>
      <c r="AHY84" s="46"/>
      <c r="AHZ84" s="46"/>
      <c r="AIA84" s="46"/>
      <c r="AIB84" s="46"/>
      <c r="AIC84" s="46"/>
      <c r="AID84" s="46"/>
      <c r="AIE84" s="46"/>
      <c r="AIF84" s="46"/>
      <c r="AIG84" s="46"/>
      <c r="AIH84" s="46"/>
      <c r="AII84" s="46"/>
      <c r="AIJ84" s="46"/>
      <c r="AIK84" s="46"/>
      <c r="AIL84" s="46"/>
      <c r="AIM84" s="46"/>
      <c r="AIN84" s="46"/>
      <c r="AIO84" s="46"/>
      <c r="AIP84" s="46"/>
      <c r="AIQ84" s="46"/>
      <c r="AIR84" s="46"/>
      <c r="AIS84" s="46"/>
      <c r="AIT84" s="46"/>
      <c r="AIU84" s="46"/>
      <c r="AIV84" s="46"/>
      <c r="AIW84" s="46"/>
      <c r="AIX84" s="46"/>
      <c r="AIY84" s="46"/>
      <c r="AIZ84" s="46"/>
      <c r="AJA84" s="46"/>
      <c r="AJB84" s="46"/>
      <c r="AJC84" s="46"/>
      <c r="AJD84" s="46"/>
      <c r="AJE84" s="46"/>
      <c r="AJF84" s="46"/>
      <c r="AJG84" s="46"/>
      <c r="AJH84" s="46"/>
      <c r="AJI84" s="46"/>
      <c r="AJJ84" s="46"/>
      <c r="AJK84" s="46"/>
      <c r="AJL84" s="46"/>
      <c r="AJM84" s="46"/>
      <c r="AJN84" s="46"/>
      <c r="AJO84" s="46"/>
      <c r="AJP84" s="46"/>
      <c r="AJQ84" s="46"/>
      <c r="AJR84" s="46"/>
      <c r="AJS84" s="46"/>
      <c r="AJT84" s="46"/>
      <c r="AJU84" s="46"/>
      <c r="AJV84" s="46"/>
      <c r="AJW84" s="46"/>
      <c r="AJX84" s="46"/>
      <c r="AJY84" s="46"/>
      <c r="AJZ84" s="46"/>
      <c r="AKA84" s="46"/>
      <c r="AKB84" s="46"/>
      <c r="AKC84" s="46"/>
      <c r="AKD84" s="46"/>
      <c r="AKE84" s="46"/>
      <c r="AKF84" s="46"/>
      <c r="AKG84" s="46"/>
      <c r="AKH84" s="46"/>
      <c r="AKI84" s="46"/>
      <c r="AKJ84" s="46"/>
      <c r="AKK84" s="46"/>
      <c r="AKL84" s="46"/>
      <c r="AKM84" s="46"/>
      <c r="AKN84" s="46"/>
      <c r="AKO84" s="46"/>
      <c r="AKP84" s="46"/>
      <c r="AKQ84" s="46"/>
      <c r="AKR84" s="46"/>
      <c r="AKS84" s="46"/>
      <c r="AKT84" s="46"/>
      <c r="AKU84" s="46"/>
      <c r="AKV84" s="46"/>
      <c r="AKW84" s="46"/>
      <c r="AKX84" s="46"/>
      <c r="AKY84" s="46"/>
      <c r="AKZ84" s="46"/>
      <c r="ALA84" s="46"/>
      <c r="ALB84" s="46"/>
      <c r="ALC84" s="46"/>
      <c r="ALD84" s="46"/>
      <c r="ALE84" s="46"/>
      <c r="ALF84" s="46"/>
      <c r="ALG84" s="46"/>
      <c r="ALH84" s="46"/>
      <c r="ALI84" s="46"/>
      <c r="ALJ84" s="46"/>
      <c r="ALK84" s="46"/>
      <c r="ALL84" s="46"/>
      <c r="ALM84" s="46"/>
      <c r="ALN84" s="46"/>
      <c r="ALO84" s="46"/>
      <c r="ALP84" s="46"/>
      <c r="ALQ84" s="46"/>
      <c r="ALR84" s="46"/>
      <c r="ALS84" s="46"/>
      <c r="ALT84" s="46"/>
      <c r="ALU84" s="46"/>
      <c r="ALV84" s="46"/>
      <c r="ALW84" s="46"/>
      <c r="ALX84" s="46"/>
      <c r="ALY84" s="46"/>
      <c r="ALZ84" s="46"/>
      <c r="AMA84" s="46"/>
      <c r="AMB84" s="46"/>
      <c r="AMC84" s="46"/>
      <c r="AMD84" s="46"/>
      <c r="AME84" s="46"/>
      <c r="AMF84" s="46"/>
      <c r="AMG84" s="46"/>
      <c r="AMH84" s="46"/>
      <c r="AMI84" s="46"/>
      <c r="AMJ84" s="46"/>
      <c r="AMK84" s="46"/>
      <c r="AML84" s="46"/>
      <c r="AMM84" s="46"/>
      <c r="AMN84" s="46"/>
      <c r="AMO84" s="46"/>
      <c r="AMP84" s="46"/>
      <c r="AMQ84" s="46"/>
      <c r="AMR84" s="46"/>
      <c r="AMS84" s="46"/>
      <c r="AMT84" s="46"/>
      <c r="AMU84" s="46"/>
      <c r="AMV84" s="46"/>
      <c r="AMW84" s="46"/>
      <c r="AMX84" s="46"/>
      <c r="AMY84" s="46"/>
      <c r="AMZ84" s="46"/>
      <c r="ANA84" s="46"/>
      <c r="ANB84" s="46"/>
      <c r="ANC84" s="46"/>
      <c r="AND84" s="46"/>
      <c r="ANE84" s="46"/>
      <c r="ANF84" s="46"/>
      <c r="ANG84" s="46"/>
      <c r="ANH84" s="46"/>
      <c r="ANI84" s="46"/>
      <c r="ANJ84" s="46"/>
      <c r="ANK84" s="46"/>
      <c r="ANL84" s="46"/>
      <c r="ANM84" s="46"/>
      <c r="ANN84" s="46"/>
      <c r="ANO84" s="46"/>
      <c r="ANP84" s="46"/>
      <c r="ANQ84" s="46"/>
      <c r="ANR84" s="46"/>
      <c r="ANS84" s="46"/>
      <c r="ANT84" s="46"/>
      <c r="ANU84" s="46"/>
      <c r="ANV84" s="46"/>
      <c r="ANW84" s="46"/>
      <c r="ANX84" s="46"/>
      <c r="ANY84" s="46"/>
      <c r="ANZ84" s="46"/>
      <c r="AOA84" s="46"/>
      <c r="AOB84" s="46"/>
      <c r="AOC84" s="46"/>
      <c r="AOD84" s="46"/>
      <c r="AOE84" s="46"/>
      <c r="AOF84" s="46"/>
      <c r="AOG84" s="46"/>
      <c r="AOH84" s="46"/>
      <c r="AOI84" s="46"/>
      <c r="AOJ84" s="46"/>
      <c r="AOK84" s="46"/>
      <c r="AOL84" s="46"/>
      <c r="AOM84" s="46"/>
      <c r="AON84" s="46"/>
      <c r="AOO84" s="46"/>
      <c r="AOP84" s="46"/>
      <c r="AOQ84" s="46"/>
      <c r="AOR84" s="46"/>
      <c r="AOS84" s="46"/>
      <c r="AOT84" s="46"/>
      <c r="AOU84" s="46"/>
      <c r="AOV84" s="46"/>
      <c r="AOW84" s="46"/>
      <c r="AOX84" s="46"/>
      <c r="AOY84" s="46"/>
      <c r="AOZ84" s="46"/>
      <c r="APA84" s="46"/>
      <c r="APB84" s="46"/>
      <c r="APC84" s="46"/>
      <c r="APD84" s="46"/>
      <c r="APE84" s="46"/>
      <c r="APF84" s="46"/>
      <c r="APG84" s="46"/>
      <c r="APH84" s="46"/>
      <c r="API84" s="46"/>
      <c r="APJ84" s="46"/>
      <c r="APK84" s="46"/>
      <c r="APL84" s="46"/>
      <c r="APM84" s="46"/>
      <c r="APN84" s="46"/>
      <c r="APO84" s="46"/>
      <c r="APP84" s="46"/>
      <c r="APQ84" s="46"/>
      <c r="APR84" s="46"/>
      <c r="APS84" s="46"/>
      <c r="APT84" s="46"/>
      <c r="APU84" s="46"/>
      <c r="APV84" s="46"/>
      <c r="APW84" s="46"/>
      <c r="APX84" s="46"/>
      <c r="APY84" s="46"/>
      <c r="APZ84" s="46"/>
      <c r="AQA84" s="46"/>
      <c r="AQB84" s="46"/>
      <c r="AQC84" s="46"/>
      <c r="AQD84" s="46"/>
      <c r="AQE84" s="46"/>
      <c r="AQF84" s="46"/>
      <c r="AQG84" s="46"/>
      <c r="AQH84" s="46"/>
      <c r="AQI84" s="46"/>
      <c r="AQJ84" s="46"/>
      <c r="AQK84" s="46"/>
      <c r="AQL84" s="46"/>
      <c r="AQM84" s="46"/>
      <c r="AQN84" s="46"/>
      <c r="AQO84" s="46"/>
      <c r="AQP84" s="46"/>
      <c r="AQQ84" s="46"/>
      <c r="AQR84" s="46"/>
      <c r="AQS84" s="46"/>
      <c r="AQT84" s="46"/>
      <c r="AQU84" s="46"/>
      <c r="AQV84" s="46"/>
      <c r="AQW84" s="46"/>
      <c r="AQX84" s="46"/>
      <c r="AQY84" s="46"/>
      <c r="AQZ84" s="46"/>
      <c r="ARA84" s="46"/>
      <c r="ARB84" s="46"/>
      <c r="ARC84" s="46"/>
      <c r="ARD84" s="46"/>
      <c r="ARE84" s="46"/>
      <c r="ARF84" s="46"/>
      <c r="ARG84" s="46"/>
      <c r="ARH84" s="46"/>
      <c r="ARI84" s="46"/>
      <c r="ARJ84" s="46"/>
      <c r="ARK84" s="46"/>
      <c r="ARL84" s="46"/>
      <c r="ARM84" s="46"/>
      <c r="ARN84" s="46"/>
      <c r="ARO84" s="46"/>
      <c r="ARP84" s="46"/>
      <c r="ARQ84" s="46"/>
      <c r="ARR84" s="46"/>
      <c r="ARS84" s="46"/>
      <c r="ART84" s="46"/>
      <c r="ARU84" s="46"/>
      <c r="ARV84" s="46"/>
      <c r="ARW84" s="46"/>
      <c r="ARX84" s="46"/>
      <c r="ARY84" s="46"/>
      <c r="ARZ84" s="46"/>
      <c r="ASA84" s="46"/>
      <c r="ASB84" s="46"/>
      <c r="ASC84" s="46"/>
      <c r="ASD84" s="46"/>
      <c r="ASE84" s="46"/>
      <c r="ASF84" s="46"/>
      <c r="ASG84" s="46"/>
      <c r="ASH84" s="46"/>
      <c r="ASI84" s="46"/>
      <c r="ASJ84" s="46"/>
      <c r="ASK84" s="46"/>
      <c r="ASL84" s="46"/>
      <c r="ASM84" s="46"/>
      <c r="ASN84" s="46"/>
      <c r="ASO84" s="46"/>
      <c r="ASP84" s="46"/>
      <c r="ASQ84" s="46"/>
      <c r="ASR84" s="46"/>
      <c r="ASS84" s="46"/>
      <c r="AST84" s="46"/>
      <c r="ASU84" s="46"/>
      <c r="ASV84" s="46"/>
      <c r="ASW84" s="46"/>
      <c r="ASX84" s="46"/>
      <c r="ASY84" s="46"/>
      <c r="ASZ84" s="46"/>
      <c r="ATA84" s="46"/>
      <c r="ATB84" s="46"/>
      <c r="ATC84" s="46"/>
      <c r="ATD84" s="46"/>
      <c r="ATE84" s="46"/>
      <c r="ATF84" s="46"/>
      <c r="ATG84" s="46"/>
      <c r="ATH84" s="46"/>
      <c r="ATI84" s="46"/>
      <c r="ATJ84" s="46"/>
      <c r="ATK84" s="46"/>
      <c r="ATL84" s="46"/>
      <c r="ATM84" s="46"/>
      <c r="ATN84" s="46"/>
      <c r="ATO84" s="46"/>
      <c r="ATP84" s="46"/>
      <c r="ATQ84" s="46"/>
      <c r="ATR84" s="46"/>
      <c r="ATS84" s="46"/>
      <c r="ATT84" s="46"/>
      <c r="ATU84" s="46"/>
      <c r="ATV84" s="46"/>
      <c r="ATW84" s="46"/>
      <c r="ATX84" s="46"/>
      <c r="ATY84" s="46"/>
      <c r="ATZ84" s="46"/>
      <c r="AUA84" s="46"/>
      <c r="AUB84" s="46"/>
      <c r="AUC84" s="46"/>
      <c r="AUD84" s="46"/>
      <c r="AUE84" s="46"/>
      <c r="AUF84" s="46"/>
      <c r="AUG84" s="46"/>
      <c r="AUH84" s="46"/>
      <c r="AUI84" s="46"/>
      <c r="AUJ84" s="46"/>
      <c r="AUK84" s="46"/>
      <c r="AUL84" s="46"/>
      <c r="AUM84" s="46"/>
      <c r="AUN84" s="46"/>
      <c r="AUO84" s="46"/>
      <c r="AUP84" s="46"/>
      <c r="AUQ84" s="46"/>
      <c r="AUR84" s="46"/>
      <c r="AUS84" s="46"/>
      <c r="AUT84" s="46"/>
      <c r="AUU84" s="46"/>
      <c r="AUV84" s="46"/>
      <c r="AUW84" s="46"/>
      <c r="AUX84" s="46"/>
      <c r="AUY84" s="46"/>
      <c r="AUZ84" s="46"/>
      <c r="AVA84" s="46"/>
      <c r="AVB84" s="46"/>
      <c r="AVC84" s="46"/>
      <c r="AVD84" s="46"/>
      <c r="AVE84" s="46"/>
      <c r="AVF84" s="46"/>
      <c r="AVG84" s="46"/>
      <c r="AVH84" s="46"/>
      <c r="AVI84" s="46"/>
      <c r="AVJ84" s="46"/>
      <c r="AVK84" s="46"/>
      <c r="AVL84" s="46"/>
      <c r="AVM84" s="46"/>
      <c r="AVN84" s="46"/>
      <c r="AVO84" s="46"/>
      <c r="AVP84" s="46"/>
      <c r="AVQ84" s="46"/>
      <c r="AVR84" s="46"/>
      <c r="AVS84" s="46"/>
      <c r="AVT84" s="46"/>
      <c r="AVU84" s="46"/>
      <c r="AVV84" s="46"/>
      <c r="AVW84" s="46"/>
      <c r="AVX84" s="46"/>
      <c r="AVY84" s="46"/>
      <c r="AVZ84" s="46"/>
      <c r="AWA84" s="46"/>
      <c r="AWB84" s="46"/>
      <c r="AWC84" s="46"/>
      <c r="AWD84" s="46"/>
      <c r="AWE84" s="46"/>
      <c r="AWF84" s="46"/>
      <c r="AWG84" s="46"/>
      <c r="AWH84" s="46"/>
      <c r="AWI84" s="46"/>
      <c r="AWJ84" s="46"/>
      <c r="AWK84" s="46"/>
      <c r="AWL84" s="46"/>
      <c r="AWM84" s="46"/>
      <c r="AWN84" s="46"/>
      <c r="AWO84" s="46"/>
      <c r="AWP84" s="46"/>
      <c r="AWQ84" s="46"/>
      <c r="AWR84" s="46"/>
      <c r="AWS84" s="46"/>
      <c r="AWT84" s="46"/>
      <c r="AWU84" s="46"/>
      <c r="AWV84" s="46"/>
      <c r="AWW84" s="46"/>
      <c r="AWX84" s="46"/>
      <c r="AWY84" s="46"/>
      <c r="AWZ84" s="46"/>
      <c r="AXA84" s="46"/>
      <c r="AXB84" s="46"/>
      <c r="AXC84" s="46"/>
      <c r="AXD84" s="46"/>
      <c r="AXE84" s="46"/>
      <c r="AXF84" s="46"/>
      <c r="AXG84" s="46"/>
      <c r="AXH84" s="46"/>
      <c r="AXI84" s="46"/>
      <c r="AXJ84" s="46"/>
      <c r="AXK84" s="46"/>
      <c r="AXL84" s="46"/>
      <c r="AXM84" s="46"/>
      <c r="AXN84" s="46"/>
      <c r="AXO84" s="46"/>
      <c r="AXP84" s="46"/>
      <c r="AXQ84" s="46"/>
      <c r="AXR84" s="46"/>
      <c r="AXS84" s="46"/>
      <c r="AXT84" s="46"/>
      <c r="AXU84" s="46"/>
      <c r="AXV84" s="46"/>
      <c r="AXW84" s="46"/>
      <c r="AXX84" s="46"/>
      <c r="AXY84" s="46"/>
      <c r="AXZ84" s="46"/>
      <c r="AYA84" s="46"/>
      <c r="AYB84" s="46"/>
      <c r="AYC84" s="46"/>
      <c r="AYD84" s="46"/>
      <c r="AYE84" s="46"/>
      <c r="AYF84" s="46"/>
      <c r="AYG84" s="46"/>
      <c r="AYH84" s="46"/>
      <c r="AYI84" s="46"/>
      <c r="AYJ84" s="46"/>
      <c r="AYK84" s="46"/>
      <c r="AYL84" s="46"/>
      <c r="AYM84" s="46"/>
      <c r="AYN84" s="46"/>
      <c r="AYO84" s="46"/>
      <c r="AYP84" s="46"/>
      <c r="AYQ84" s="46"/>
      <c r="AYR84" s="46"/>
      <c r="AYS84" s="46"/>
      <c r="AYT84" s="46"/>
      <c r="AYU84" s="46"/>
      <c r="AYV84" s="46"/>
      <c r="AYW84" s="46"/>
      <c r="AYX84" s="46"/>
      <c r="AYY84" s="46"/>
      <c r="AYZ84" s="46"/>
      <c r="AZA84" s="46"/>
      <c r="AZB84" s="46"/>
      <c r="AZC84" s="46"/>
      <c r="AZD84" s="46"/>
      <c r="AZE84" s="46"/>
      <c r="AZF84" s="46"/>
      <c r="AZG84" s="46"/>
      <c r="AZH84" s="46"/>
      <c r="AZI84" s="46"/>
      <c r="AZJ84" s="46"/>
      <c r="AZK84" s="46"/>
      <c r="AZL84" s="46"/>
      <c r="AZM84" s="46"/>
      <c r="AZN84" s="46"/>
      <c r="AZO84" s="46"/>
      <c r="AZP84" s="46"/>
      <c r="AZQ84" s="46"/>
      <c r="AZR84" s="46"/>
      <c r="AZS84" s="46"/>
      <c r="AZT84" s="46"/>
      <c r="AZU84" s="46"/>
      <c r="AZV84" s="46"/>
      <c r="AZW84" s="46"/>
      <c r="AZX84" s="46"/>
      <c r="AZY84" s="46"/>
      <c r="AZZ84" s="46"/>
      <c r="BAA84" s="46"/>
      <c r="BAB84" s="46"/>
      <c r="BAC84" s="46"/>
      <c r="BAD84" s="46"/>
      <c r="BAE84" s="46"/>
      <c r="BAF84" s="46"/>
      <c r="BAG84" s="46"/>
      <c r="BAH84" s="46"/>
      <c r="BAI84" s="46"/>
      <c r="BAJ84" s="46"/>
      <c r="BAK84" s="46"/>
      <c r="BAL84" s="46"/>
      <c r="BAM84" s="46"/>
      <c r="BAN84" s="46"/>
      <c r="BAO84" s="46"/>
      <c r="BAP84" s="46"/>
      <c r="BAQ84" s="46"/>
      <c r="BAR84" s="46"/>
      <c r="BAS84" s="46"/>
      <c r="BAT84" s="46"/>
      <c r="BAU84" s="46"/>
      <c r="BAV84" s="46"/>
      <c r="BAW84" s="46"/>
      <c r="BAX84" s="46"/>
      <c r="BAY84" s="46"/>
      <c r="BAZ84" s="46"/>
      <c r="BBA84" s="46"/>
      <c r="BBB84" s="46"/>
      <c r="BBC84" s="46"/>
      <c r="BBD84" s="46"/>
      <c r="BBE84" s="46"/>
      <c r="BBF84" s="46"/>
      <c r="BBG84" s="46"/>
      <c r="BBH84" s="46"/>
      <c r="BBI84" s="46"/>
      <c r="BBJ84" s="46"/>
      <c r="BBK84" s="46"/>
      <c r="BBL84" s="46"/>
      <c r="BBM84" s="46"/>
      <c r="BBN84" s="46"/>
      <c r="BBO84" s="46"/>
      <c r="BBP84" s="46"/>
      <c r="BBQ84" s="46"/>
      <c r="BBR84" s="46"/>
      <c r="BBS84" s="46"/>
      <c r="BBT84" s="46"/>
      <c r="BBU84" s="46"/>
      <c r="BBV84" s="46"/>
      <c r="BBW84" s="46"/>
      <c r="BBX84" s="46"/>
      <c r="BBY84" s="46"/>
      <c r="BBZ84" s="46"/>
      <c r="BCA84" s="46"/>
      <c r="BCB84" s="46"/>
      <c r="BCC84" s="46"/>
      <c r="BCD84" s="46"/>
      <c r="BCE84" s="46"/>
      <c r="BCF84" s="46"/>
      <c r="BCG84" s="46"/>
      <c r="BCH84" s="46"/>
      <c r="BCI84" s="46"/>
      <c r="BCJ84" s="46"/>
      <c r="BCK84" s="46"/>
      <c r="BCL84" s="46"/>
      <c r="BCM84" s="46"/>
      <c r="BCN84" s="46"/>
      <c r="BCO84" s="46"/>
      <c r="BCP84" s="46"/>
      <c r="BCQ84" s="46"/>
      <c r="BCR84" s="46"/>
      <c r="BCS84" s="46"/>
      <c r="BCT84" s="46"/>
      <c r="BCU84" s="46"/>
      <c r="BCV84" s="46"/>
      <c r="BCW84" s="46"/>
      <c r="BCX84" s="46"/>
      <c r="BCY84" s="46"/>
      <c r="BCZ84" s="46"/>
      <c r="BDA84" s="46"/>
      <c r="BDB84" s="46"/>
      <c r="BDC84" s="46"/>
      <c r="BDD84" s="46"/>
      <c r="BDE84" s="46"/>
      <c r="BDF84" s="46"/>
      <c r="BDG84" s="46"/>
      <c r="BDH84" s="46"/>
      <c r="BDI84" s="46"/>
      <c r="BDJ84" s="46"/>
      <c r="BDK84" s="46"/>
      <c r="BDL84" s="46"/>
      <c r="BDM84" s="46"/>
      <c r="BDN84" s="46"/>
      <c r="BDO84" s="46"/>
      <c r="BDP84" s="46"/>
      <c r="BDQ84" s="46"/>
      <c r="BDR84" s="46"/>
      <c r="BDS84" s="46"/>
      <c r="BDT84" s="46"/>
      <c r="BDU84" s="46"/>
      <c r="BDV84" s="46"/>
      <c r="BDW84" s="46"/>
      <c r="BDX84" s="46"/>
      <c r="BDY84" s="46"/>
      <c r="BDZ84" s="46"/>
      <c r="BEA84" s="46"/>
      <c r="BEB84" s="46"/>
      <c r="BEC84" s="46"/>
      <c r="BED84" s="46"/>
      <c r="BEE84" s="46"/>
      <c r="BEF84" s="46"/>
      <c r="BEG84" s="46"/>
      <c r="BEH84" s="46"/>
      <c r="BEI84" s="46"/>
      <c r="BEJ84" s="46"/>
      <c r="BEK84" s="46"/>
      <c r="BEL84" s="46"/>
      <c r="BEM84" s="46"/>
      <c r="BEN84" s="46"/>
      <c r="BEO84" s="46"/>
      <c r="BEP84" s="46"/>
      <c r="BEQ84" s="46"/>
      <c r="BER84" s="46"/>
      <c r="BES84" s="46"/>
      <c r="BET84" s="46"/>
      <c r="BEU84" s="46"/>
      <c r="BEV84" s="46"/>
      <c r="BEW84" s="46"/>
      <c r="BEX84" s="46"/>
      <c r="BEY84" s="46"/>
      <c r="BEZ84" s="46"/>
      <c r="BFA84" s="46"/>
      <c r="BFB84" s="46"/>
      <c r="BFC84" s="46"/>
      <c r="BFD84" s="46"/>
      <c r="BFE84" s="46"/>
      <c r="BFF84" s="46"/>
      <c r="BFG84" s="46"/>
      <c r="BFH84" s="46"/>
      <c r="BFI84" s="46"/>
      <c r="BFJ84" s="46"/>
      <c r="BFK84" s="46"/>
      <c r="BFL84" s="46"/>
      <c r="BFM84" s="46"/>
      <c r="BFN84" s="46"/>
      <c r="BFO84" s="46"/>
      <c r="BFP84" s="46"/>
      <c r="BFQ84" s="46"/>
      <c r="BFR84" s="46"/>
      <c r="BFS84" s="46"/>
      <c r="BFT84" s="46"/>
      <c r="BFU84" s="46"/>
      <c r="BFV84" s="46"/>
      <c r="BFW84" s="46"/>
      <c r="BFX84" s="46"/>
      <c r="BFY84" s="46"/>
      <c r="BFZ84" s="46"/>
      <c r="BGA84" s="46"/>
      <c r="BGB84" s="46"/>
      <c r="BGC84" s="46"/>
      <c r="BGD84" s="46"/>
      <c r="BGE84" s="46"/>
      <c r="BGF84" s="46"/>
      <c r="BGG84" s="46"/>
      <c r="BGH84" s="46"/>
      <c r="BGI84" s="46"/>
      <c r="BGJ84" s="46"/>
      <c r="BGK84" s="46"/>
      <c r="BGL84" s="46"/>
      <c r="BGM84" s="46"/>
      <c r="BGN84" s="46"/>
      <c r="BGO84" s="46"/>
      <c r="BGP84" s="46"/>
      <c r="BGQ84" s="46"/>
      <c r="BGR84" s="46"/>
      <c r="BGS84" s="46"/>
      <c r="BGT84" s="46"/>
      <c r="BGU84" s="46"/>
      <c r="BGV84" s="46"/>
      <c r="BGW84" s="46"/>
      <c r="BGX84" s="46"/>
      <c r="BGY84" s="46"/>
      <c r="BGZ84" s="46"/>
      <c r="BHA84" s="46"/>
      <c r="BHB84" s="46"/>
      <c r="BHC84" s="46"/>
      <c r="BHD84" s="46"/>
      <c r="BHE84" s="46"/>
      <c r="BHF84" s="46"/>
      <c r="BHG84" s="46"/>
      <c r="BHH84" s="46"/>
      <c r="BHI84" s="46"/>
      <c r="BHJ84" s="46"/>
      <c r="BHK84" s="46"/>
      <c r="BHL84" s="46"/>
      <c r="BHM84" s="46"/>
      <c r="BHN84" s="46"/>
      <c r="BHO84" s="46"/>
      <c r="BHP84" s="46"/>
      <c r="BHQ84" s="46"/>
      <c r="BHR84" s="46"/>
      <c r="BHS84" s="46"/>
      <c r="BHT84" s="46"/>
      <c r="BHU84" s="46"/>
      <c r="BHV84" s="46"/>
      <c r="BHW84" s="46"/>
      <c r="BHX84" s="46"/>
      <c r="BHY84" s="46"/>
      <c r="BHZ84" s="46"/>
      <c r="BIA84" s="46"/>
      <c r="BIB84" s="46"/>
      <c r="BIC84" s="46"/>
      <c r="BID84" s="46"/>
      <c r="BIE84" s="46"/>
      <c r="BIF84" s="46"/>
      <c r="BIG84" s="46"/>
      <c r="BIH84" s="46"/>
      <c r="BII84" s="46"/>
      <c r="BIJ84" s="46"/>
      <c r="BIK84" s="46"/>
      <c r="BIL84" s="46"/>
      <c r="BIM84" s="46"/>
      <c r="BIN84" s="46"/>
      <c r="BIO84" s="46"/>
      <c r="BIP84" s="46"/>
      <c r="BIQ84" s="46"/>
      <c r="BIR84" s="46"/>
      <c r="BIS84" s="46"/>
      <c r="BIT84" s="46"/>
      <c r="BIU84" s="46"/>
      <c r="BIV84" s="46"/>
      <c r="BIW84" s="46"/>
      <c r="BIX84" s="46"/>
      <c r="BIY84" s="46"/>
      <c r="BIZ84" s="46"/>
      <c r="BJA84" s="46"/>
      <c r="BJB84" s="46"/>
      <c r="BJC84" s="46"/>
      <c r="BJD84" s="46"/>
      <c r="BJE84" s="46"/>
      <c r="BJF84" s="46"/>
      <c r="BJG84" s="46"/>
      <c r="BJH84" s="46"/>
      <c r="BJI84" s="46"/>
      <c r="BJJ84" s="46"/>
      <c r="BJK84" s="46"/>
      <c r="BJL84" s="46"/>
      <c r="BJM84" s="46"/>
      <c r="BJN84" s="46"/>
      <c r="BJO84" s="46"/>
      <c r="BJP84" s="46"/>
      <c r="BJQ84" s="46"/>
      <c r="BJR84" s="46"/>
      <c r="BJS84" s="46"/>
      <c r="BJT84" s="46"/>
      <c r="BJU84" s="46"/>
      <c r="BJV84" s="46"/>
      <c r="BJW84" s="46"/>
      <c r="BJX84" s="46"/>
      <c r="BJY84" s="46"/>
      <c r="BJZ84" s="46"/>
      <c r="BKA84" s="46"/>
      <c r="BKB84" s="46"/>
      <c r="BKC84" s="46"/>
      <c r="BKD84" s="46"/>
      <c r="BKE84" s="46"/>
      <c r="BKF84" s="46"/>
      <c r="BKG84" s="46"/>
      <c r="BKH84" s="46"/>
      <c r="BKI84" s="46"/>
      <c r="BKJ84" s="46"/>
      <c r="BKK84" s="46"/>
      <c r="BKL84" s="46"/>
      <c r="BKM84" s="46"/>
      <c r="BKN84" s="46"/>
      <c r="BKO84" s="46"/>
      <c r="BKP84" s="46"/>
      <c r="BKQ84" s="46"/>
      <c r="BKR84" s="46"/>
      <c r="BKS84" s="46"/>
      <c r="BKT84" s="46"/>
      <c r="BKU84" s="46"/>
      <c r="BKV84" s="46"/>
      <c r="BKW84" s="46"/>
      <c r="BKX84" s="46"/>
      <c r="BKY84" s="46"/>
      <c r="BKZ84" s="46"/>
      <c r="BLA84" s="46"/>
      <c r="BLB84" s="46"/>
      <c r="BLC84" s="46"/>
      <c r="BLD84" s="46"/>
      <c r="BLE84" s="46"/>
      <c r="BLF84" s="46"/>
      <c r="BLG84" s="46"/>
      <c r="BLH84" s="46"/>
      <c r="BLI84" s="46"/>
      <c r="BLJ84" s="46"/>
      <c r="BLK84" s="46"/>
      <c r="BLL84" s="46"/>
      <c r="BLM84" s="46"/>
      <c r="BLN84" s="46"/>
      <c r="BLO84" s="46"/>
      <c r="BLP84" s="46"/>
      <c r="BLQ84" s="46"/>
      <c r="BLR84" s="46"/>
      <c r="BLS84" s="46"/>
      <c r="BLT84" s="46"/>
      <c r="BLU84" s="46"/>
      <c r="BLV84" s="46"/>
      <c r="BLW84" s="46"/>
      <c r="BLX84" s="46"/>
      <c r="BLY84" s="46"/>
      <c r="BLZ84" s="46"/>
      <c r="BMA84" s="46"/>
      <c r="BMB84" s="46"/>
      <c r="BMC84" s="46"/>
      <c r="BMD84" s="46"/>
      <c r="BME84" s="46"/>
      <c r="BMF84" s="46"/>
      <c r="BMG84" s="46"/>
      <c r="BMH84" s="46"/>
      <c r="BMI84" s="46"/>
      <c r="BMJ84" s="46"/>
      <c r="BMK84" s="46"/>
      <c r="BML84" s="46"/>
      <c r="BMM84" s="46"/>
      <c r="BMN84" s="46"/>
      <c r="BMO84" s="46"/>
      <c r="BMP84" s="46"/>
      <c r="BMQ84" s="46"/>
      <c r="BMR84" s="46"/>
      <c r="BMS84" s="46"/>
      <c r="BMT84" s="46"/>
      <c r="BMU84" s="46"/>
      <c r="BMV84" s="46"/>
      <c r="BMW84" s="46"/>
      <c r="BMX84" s="46"/>
      <c r="BMY84" s="46"/>
      <c r="BMZ84" s="46"/>
      <c r="BNA84" s="46"/>
      <c r="BNB84" s="46"/>
      <c r="BNC84" s="46"/>
      <c r="BND84" s="46"/>
      <c r="BNE84" s="46"/>
      <c r="BNF84" s="46"/>
      <c r="BNG84" s="46"/>
      <c r="BNH84" s="46"/>
      <c r="BNI84" s="46"/>
      <c r="BNJ84" s="46"/>
      <c r="BNK84" s="46"/>
      <c r="BNL84" s="46"/>
      <c r="BNM84" s="46"/>
      <c r="BNN84" s="46"/>
      <c r="BNO84" s="46"/>
      <c r="BNP84" s="46"/>
      <c r="BNQ84" s="46"/>
      <c r="BNR84" s="46"/>
      <c r="BNS84" s="46"/>
      <c r="BNT84" s="46"/>
      <c r="BNU84" s="46"/>
      <c r="BNV84" s="46"/>
      <c r="BNW84" s="46"/>
      <c r="BNX84" s="46"/>
      <c r="BNY84" s="46"/>
      <c r="BNZ84" s="46"/>
      <c r="BOA84" s="46"/>
      <c r="BOB84" s="46"/>
      <c r="BOC84" s="46"/>
      <c r="BOD84" s="46"/>
      <c r="BOE84" s="46"/>
      <c r="BOF84" s="46"/>
      <c r="BOG84" s="46"/>
      <c r="BOH84" s="46"/>
      <c r="BOI84" s="46"/>
      <c r="BOJ84" s="46"/>
      <c r="BOK84" s="46"/>
      <c r="BOL84" s="46"/>
      <c r="BOM84" s="46"/>
      <c r="BON84" s="46"/>
      <c r="BOO84" s="46"/>
      <c r="BOP84" s="46"/>
      <c r="BOQ84" s="46"/>
      <c r="BOR84" s="46"/>
      <c r="BOS84" s="46"/>
      <c r="BOT84" s="46"/>
      <c r="BOU84" s="46"/>
      <c r="BOV84" s="46"/>
      <c r="BOW84" s="46"/>
      <c r="BOX84" s="46"/>
      <c r="BOY84" s="46"/>
      <c r="BOZ84" s="46"/>
      <c r="BPA84" s="46"/>
      <c r="BPB84" s="46"/>
      <c r="BPC84" s="46"/>
      <c r="BPD84" s="46"/>
      <c r="BPE84" s="46"/>
      <c r="BPF84" s="46"/>
      <c r="BPG84" s="46"/>
      <c r="BPH84" s="46"/>
      <c r="BPI84" s="46"/>
      <c r="BPJ84" s="46"/>
      <c r="BPK84" s="46"/>
      <c r="BPL84" s="46"/>
      <c r="BPM84" s="46"/>
      <c r="BPN84" s="46"/>
      <c r="BPO84" s="46"/>
      <c r="BPP84" s="46"/>
      <c r="BPQ84" s="46"/>
      <c r="BPR84" s="46"/>
      <c r="BPS84" s="46"/>
      <c r="BPT84" s="46"/>
      <c r="BPU84" s="46"/>
      <c r="BPV84" s="46"/>
      <c r="BPW84" s="46"/>
      <c r="BPX84" s="46"/>
      <c r="BPY84" s="46"/>
      <c r="BPZ84" s="46"/>
      <c r="BQA84" s="46"/>
      <c r="BQB84" s="46"/>
      <c r="BQC84" s="46"/>
      <c r="BQD84" s="46"/>
      <c r="BQE84" s="46"/>
      <c r="BQF84" s="46"/>
      <c r="BQG84" s="46"/>
      <c r="BQH84" s="46"/>
      <c r="BQI84" s="46"/>
      <c r="BQJ84" s="46"/>
      <c r="BQK84" s="46"/>
      <c r="BQL84" s="46"/>
      <c r="BQM84" s="46"/>
      <c r="BQN84" s="46"/>
      <c r="BQO84" s="46"/>
      <c r="BQP84" s="46"/>
      <c r="BQQ84" s="46"/>
      <c r="BQR84" s="46"/>
      <c r="BQS84" s="46"/>
      <c r="BQT84" s="46"/>
      <c r="BQU84" s="46"/>
      <c r="BQV84" s="46"/>
      <c r="BQW84" s="46"/>
      <c r="BQX84" s="46"/>
      <c r="BQY84" s="46"/>
      <c r="BQZ84" s="46"/>
      <c r="BRA84" s="46"/>
      <c r="BRB84" s="46"/>
      <c r="BRC84" s="46"/>
      <c r="BRD84" s="46"/>
      <c r="BRE84" s="46"/>
      <c r="BRF84" s="46"/>
      <c r="BRG84" s="46"/>
      <c r="BRH84" s="46"/>
      <c r="BRI84" s="46"/>
      <c r="BRJ84" s="46"/>
      <c r="BRK84" s="46"/>
      <c r="BRL84" s="46"/>
      <c r="BRM84" s="46"/>
      <c r="BRN84" s="46"/>
      <c r="BRO84" s="46"/>
      <c r="BRP84" s="46"/>
      <c r="BRQ84" s="46"/>
      <c r="BRR84" s="46"/>
      <c r="BRS84" s="46"/>
      <c r="BRT84" s="46"/>
      <c r="BRU84" s="46"/>
      <c r="BRV84" s="46"/>
      <c r="BRW84" s="46"/>
      <c r="BRX84" s="46"/>
      <c r="BRY84" s="46"/>
      <c r="BRZ84" s="46"/>
      <c r="BSA84" s="46"/>
      <c r="BSB84" s="46"/>
      <c r="BSC84" s="46"/>
      <c r="BSD84" s="46"/>
      <c r="BSE84" s="46"/>
      <c r="BSF84" s="46"/>
      <c r="BSG84" s="46"/>
      <c r="BSH84" s="46"/>
      <c r="BSI84" s="46"/>
      <c r="BSJ84" s="46"/>
      <c r="BSK84" s="46"/>
      <c r="BSL84" s="46"/>
      <c r="BSM84" s="46"/>
      <c r="BSN84" s="46"/>
      <c r="BSO84" s="46"/>
      <c r="BSP84" s="46"/>
      <c r="BSQ84" s="46"/>
      <c r="BSR84" s="46"/>
      <c r="BSS84" s="46"/>
      <c r="BST84" s="46"/>
      <c r="BSU84" s="46"/>
      <c r="BSV84" s="46"/>
      <c r="BSW84" s="46"/>
      <c r="BSX84" s="46"/>
      <c r="BSY84" s="46"/>
      <c r="BSZ84" s="46"/>
      <c r="BTA84" s="46"/>
      <c r="BTB84" s="46"/>
      <c r="BTC84" s="46"/>
      <c r="BTD84" s="46"/>
      <c r="BTE84" s="46"/>
      <c r="BTF84" s="46"/>
      <c r="BTG84" s="46"/>
      <c r="BTH84" s="46"/>
      <c r="BTI84" s="46"/>
      <c r="BTJ84" s="46"/>
      <c r="BTK84" s="46"/>
      <c r="BTL84" s="46"/>
      <c r="BTM84" s="46"/>
      <c r="BTN84" s="46"/>
      <c r="BTO84" s="46"/>
      <c r="BTP84" s="46"/>
      <c r="BTQ84" s="46"/>
      <c r="BTR84" s="46"/>
      <c r="BTS84" s="46"/>
      <c r="BTT84" s="46"/>
      <c r="BTU84" s="46"/>
      <c r="BTV84" s="46"/>
      <c r="BTW84" s="46"/>
      <c r="BTX84" s="46"/>
      <c r="BTY84" s="46"/>
      <c r="BTZ84" s="46"/>
      <c r="BUA84" s="46"/>
      <c r="BUB84" s="46"/>
      <c r="BUC84" s="46"/>
      <c r="BUD84" s="46"/>
      <c r="BUE84" s="46"/>
      <c r="BUF84" s="46"/>
      <c r="BUG84" s="46"/>
      <c r="BUH84" s="46"/>
      <c r="BUI84" s="46"/>
      <c r="BUJ84" s="46"/>
      <c r="BUK84" s="46"/>
      <c r="BUL84" s="46"/>
      <c r="BUM84" s="46"/>
      <c r="BUN84" s="46"/>
      <c r="BUO84" s="46"/>
      <c r="BUP84" s="46"/>
      <c r="BUQ84" s="46"/>
      <c r="BUR84" s="46"/>
      <c r="BUS84" s="46"/>
      <c r="BUT84" s="46"/>
      <c r="BUU84" s="46"/>
      <c r="BUV84" s="46"/>
      <c r="BUW84" s="46"/>
      <c r="BUX84" s="46"/>
      <c r="BUY84" s="46"/>
      <c r="BUZ84" s="46"/>
      <c r="BVA84" s="46"/>
      <c r="BVB84" s="46"/>
      <c r="BVC84" s="46"/>
      <c r="BVD84" s="46"/>
      <c r="BVE84" s="46"/>
      <c r="BVF84" s="46"/>
      <c r="BVG84" s="46"/>
      <c r="BVH84" s="46"/>
      <c r="BVI84" s="46"/>
      <c r="BVJ84" s="46"/>
      <c r="BVK84" s="46"/>
      <c r="BVL84" s="46"/>
      <c r="BVM84" s="46"/>
      <c r="BVN84" s="46"/>
      <c r="BVO84" s="46"/>
      <c r="BVP84" s="46"/>
      <c r="BVQ84" s="46"/>
      <c r="BVR84" s="46"/>
      <c r="BVS84" s="46"/>
      <c r="BVT84" s="46"/>
      <c r="BVU84" s="46"/>
      <c r="BVV84" s="46"/>
      <c r="BVW84" s="46"/>
      <c r="BVX84" s="46"/>
      <c r="BVY84" s="46"/>
      <c r="BVZ84" s="46"/>
      <c r="BWA84" s="46"/>
      <c r="BWB84" s="46"/>
      <c r="BWC84" s="46"/>
      <c r="BWD84" s="46"/>
      <c r="BWE84" s="46"/>
      <c r="BWF84" s="46"/>
      <c r="BWG84" s="46"/>
      <c r="BWH84" s="46"/>
      <c r="BWI84" s="46"/>
      <c r="BWJ84" s="46"/>
      <c r="BWK84" s="46"/>
      <c r="BWL84" s="46"/>
      <c r="BWM84" s="46"/>
      <c r="BWN84" s="46"/>
      <c r="BWO84" s="46"/>
      <c r="BWP84" s="46"/>
      <c r="BWQ84" s="46"/>
      <c r="BWR84" s="46"/>
      <c r="BWS84" s="46"/>
      <c r="BWT84" s="46"/>
      <c r="BWU84" s="46"/>
      <c r="BWV84" s="46"/>
      <c r="BWW84" s="46"/>
      <c r="BWX84" s="46"/>
      <c r="BWY84" s="46"/>
      <c r="BWZ84" s="46"/>
      <c r="BXA84" s="46"/>
      <c r="BXB84" s="46"/>
      <c r="BXC84" s="46"/>
      <c r="BXD84" s="46"/>
      <c r="BXE84" s="46"/>
      <c r="BXF84" s="46"/>
      <c r="BXG84" s="46"/>
      <c r="BXH84" s="46"/>
      <c r="BXI84" s="46"/>
      <c r="BXJ84" s="46"/>
      <c r="BXK84" s="46"/>
      <c r="BXL84" s="46"/>
      <c r="BXM84" s="46"/>
      <c r="BXN84" s="46"/>
      <c r="BXO84" s="46"/>
      <c r="BXP84" s="46"/>
      <c r="BXQ84" s="46"/>
      <c r="BXR84" s="46"/>
      <c r="BXS84" s="46"/>
      <c r="BXT84" s="46"/>
      <c r="BXU84" s="46"/>
      <c r="BXV84" s="46"/>
      <c r="BXW84" s="46"/>
      <c r="BXX84" s="46"/>
      <c r="BXY84" s="46"/>
      <c r="BXZ84" s="46"/>
      <c r="BYA84" s="46"/>
      <c r="BYB84" s="46"/>
      <c r="BYC84" s="46"/>
      <c r="BYD84" s="46"/>
      <c r="BYE84" s="46"/>
      <c r="BYF84" s="46"/>
      <c r="BYG84" s="46"/>
      <c r="BYH84" s="46"/>
      <c r="BYI84" s="46"/>
      <c r="BYJ84" s="46"/>
      <c r="BYK84" s="46"/>
      <c r="BYL84" s="46"/>
      <c r="BYM84" s="46"/>
      <c r="BYN84" s="46"/>
      <c r="BYO84" s="46"/>
      <c r="BYP84" s="46"/>
      <c r="BYQ84" s="46"/>
      <c r="BYR84" s="46"/>
      <c r="BYS84" s="46"/>
      <c r="BYT84" s="46"/>
      <c r="BYU84" s="46"/>
      <c r="BYV84" s="46"/>
      <c r="BYW84" s="46"/>
      <c r="BYX84" s="46"/>
      <c r="BYY84" s="46"/>
      <c r="BYZ84" s="46"/>
      <c r="BZA84" s="46"/>
      <c r="BZB84" s="46"/>
      <c r="BZC84" s="46"/>
      <c r="BZD84" s="46"/>
      <c r="BZE84" s="46"/>
      <c r="BZF84" s="46"/>
      <c r="BZG84" s="46"/>
      <c r="BZH84" s="46"/>
      <c r="BZI84" s="46"/>
      <c r="BZJ84" s="46"/>
      <c r="BZK84" s="46"/>
      <c r="BZL84" s="46"/>
      <c r="BZM84" s="46"/>
      <c r="BZN84" s="46"/>
      <c r="BZO84" s="46"/>
      <c r="BZP84" s="46"/>
      <c r="BZQ84" s="46"/>
      <c r="BZR84" s="46"/>
      <c r="BZS84" s="46"/>
      <c r="BZT84" s="46"/>
      <c r="BZU84" s="46"/>
      <c r="BZV84" s="46"/>
      <c r="BZW84" s="46"/>
      <c r="BZX84" s="46"/>
      <c r="BZY84" s="46"/>
      <c r="BZZ84" s="46"/>
      <c r="CAA84" s="46"/>
      <c r="CAB84" s="46"/>
      <c r="CAC84" s="46"/>
      <c r="CAD84" s="46"/>
      <c r="CAE84" s="46"/>
      <c r="CAF84" s="46"/>
      <c r="CAG84" s="46"/>
      <c r="CAH84" s="46"/>
      <c r="CAI84" s="46"/>
      <c r="CAJ84" s="46"/>
      <c r="CAK84" s="46"/>
      <c r="CAL84" s="46"/>
      <c r="CAM84" s="46"/>
      <c r="CAN84" s="46"/>
      <c r="CAO84" s="46"/>
      <c r="CAP84" s="46"/>
      <c r="CAQ84" s="46"/>
      <c r="CAR84" s="46"/>
      <c r="CAS84" s="46"/>
      <c r="CAT84" s="46"/>
      <c r="CAU84" s="46"/>
      <c r="CAV84" s="46"/>
      <c r="CAW84" s="46"/>
      <c r="CAX84" s="46"/>
      <c r="CAY84" s="46"/>
      <c r="CAZ84" s="46"/>
      <c r="CBA84" s="46"/>
      <c r="CBB84" s="46"/>
      <c r="CBC84" s="46"/>
      <c r="CBD84" s="46"/>
      <c r="CBE84" s="46"/>
      <c r="CBF84" s="46"/>
      <c r="CBG84" s="46"/>
      <c r="CBH84" s="46"/>
      <c r="CBI84" s="46"/>
      <c r="CBJ84" s="46"/>
      <c r="CBK84" s="46"/>
      <c r="CBL84" s="46"/>
      <c r="CBM84" s="46"/>
      <c r="CBN84" s="46"/>
      <c r="CBO84" s="46"/>
      <c r="CBP84" s="46"/>
      <c r="CBQ84" s="46"/>
      <c r="CBR84" s="46"/>
      <c r="CBS84" s="46"/>
      <c r="CBT84" s="46"/>
      <c r="CBU84" s="46"/>
      <c r="CBV84" s="46"/>
      <c r="CBW84" s="46"/>
      <c r="CBX84" s="46"/>
      <c r="CBY84" s="46"/>
      <c r="CBZ84" s="46"/>
      <c r="CCA84" s="46"/>
      <c r="CCB84" s="46"/>
      <c r="CCC84" s="46"/>
      <c r="CCD84" s="46"/>
      <c r="CCE84" s="46"/>
      <c r="CCF84" s="46"/>
      <c r="CCG84" s="46"/>
      <c r="CCH84" s="46"/>
      <c r="CCI84" s="46"/>
      <c r="CCJ84" s="46"/>
      <c r="CCK84" s="46"/>
      <c r="CCL84" s="46"/>
      <c r="CCM84" s="46"/>
      <c r="CCN84" s="46"/>
      <c r="CCO84" s="46"/>
      <c r="CCP84" s="46"/>
      <c r="CCQ84" s="46"/>
      <c r="CCR84" s="46"/>
      <c r="CCS84" s="46"/>
      <c r="CCT84" s="46"/>
      <c r="CCU84" s="46"/>
      <c r="CCV84" s="46"/>
      <c r="CCW84" s="46"/>
      <c r="CCX84" s="46"/>
      <c r="CCY84" s="46"/>
      <c r="CCZ84" s="46"/>
      <c r="CDA84" s="46"/>
      <c r="CDB84" s="46"/>
      <c r="CDC84" s="46"/>
      <c r="CDD84" s="46"/>
      <c r="CDE84" s="46"/>
      <c r="CDF84" s="46"/>
      <c r="CDG84" s="46"/>
      <c r="CDH84" s="46"/>
      <c r="CDI84" s="46"/>
      <c r="CDJ84" s="46"/>
      <c r="CDK84" s="46"/>
      <c r="CDL84" s="46"/>
      <c r="CDM84" s="46"/>
      <c r="CDN84" s="46"/>
      <c r="CDO84" s="46"/>
      <c r="CDP84" s="46"/>
      <c r="CDQ84" s="46"/>
      <c r="CDR84" s="46"/>
      <c r="CDS84" s="46"/>
      <c r="CDT84" s="46"/>
      <c r="CDU84" s="46"/>
      <c r="CDV84" s="46"/>
      <c r="CDW84" s="46"/>
      <c r="CDX84" s="46"/>
      <c r="CDY84" s="46"/>
      <c r="CDZ84" s="46"/>
      <c r="CEA84" s="46"/>
      <c r="CEB84" s="46"/>
      <c r="CEC84" s="46"/>
      <c r="CED84" s="46"/>
      <c r="CEE84" s="46"/>
      <c r="CEF84" s="46"/>
      <c r="CEG84" s="46"/>
      <c r="CEH84" s="46"/>
      <c r="CEI84" s="46"/>
      <c r="CEJ84" s="46"/>
      <c r="CEK84" s="46"/>
      <c r="CEL84" s="46"/>
      <c r="CEM84" s="46"/>
      <c r="CEN84" s="46"/>
      <c r="CEO84" s="46"/>
      <c r="CEP84" s="46"/>
      <c r="CEQ84" s="46"/>
      <c r="CER84" s="46"/>
      <c r="CES84" s="46"/>
      <c r="CET84" s="46"/>
      <c r="CEU84" s="46"/>
      <c r="CEV84" s="46"/>
      <c r="CEW84" s="46"/>
      <c r="CEX84" s="46"/>
      <c r="CEY84" s="46"/>
      <c r="CEZ84" s="46"/>
      <c r="CFA84" s="46"/>
      <c r="CFB84" s="46"/>
      <c r="CFC84" s="46"/>
      <c r="CFD84" s="46"/>
      <c r="CFE84" s="46"/>
      <c r="CFF84" s="46"/>
      <c r="CFG84" s="46"/>
      <c r="CFH84" s="46"/>
      <c r="CFI84" s="46"/>
      <c r="CFJ84" s="46"/>
      <c r="CFK84" s="46"/>
      <c r="CFL84" s="46"/>
      <c r="CFM84" s="46"/>
      <c r="CFN84" s="46"/>
      <c r="CFO84" s="46"/>
      <c r="CFP84" s="46"/>
      <c r="CFQ84" s="46"/>
      <c r="CFR84" s="46"/>
      <c r="CFS84" s="46"/>
      <c r="CFT84" s="46"/>
      <c r="CFU84" s="46"/>
      <c r="CFV84" s="46"/>
      <c r="CFW84" s="46"/>
      <c r="CFX84" s="46"/>
      <c r="CFY84" s="46"/>
      <c r="CFZ84" s="46"/>
      <c r="CGA84" s="46"/>
      <c r="CGB84" s="46"/>
      <c r="CGC84" s="46"/>
      <c r="CGD84" s="46"/>
      <c r="CGE84" s="46"/>
      <c r="CGF84" s="46"/>
      <c r="CGG84" s="46"/>
      <c r="CGH84" s="46"/>
      <c r="CGI84" s="46"/>
      <c r="CGJ84" s="46"/>
      <c r="CGK84" s="46"/>
      <c r="CGL84" s="46"/>
      <c r="CGM84" s="46"/>
      <c r="CGN84" s="46"/>
      <c r="CGO84" s="46"/>
      <c r="CGP84" s="46"/>
      <c r="CGQ84" s="46"/>
      <c r="CGR84" s="46"/>
      <c r="CGS84" s="46"/>
      <c r="CGT84" s="46"/>
      <c r="CGU84" s="46"/>
      <c r="CGV84" s="46"/>
      <c r="CGW84" s="46"/>
      <c r="CGX84" s="46"/>
      <c r="CGY84" s="46"/>
      <c r="CGZ84" s="46"/>
      <c r="CHA84" s="46"/>
      <c r="CHB84" s="46"/>
      <c r="CHC84" s="46"/>
      <c r="CHD84" s="46"/>
      <c r="CHE84" s="46"/>
      <c r="CHF84" s="46"/>
      <c r="CHG84" s="46"/>
      <c r="CHH84" s="46"/>
      <c r="CHI84" s="46"/>
      <c r="CHJ84" s="46"/>
      <c r="CHK84" s="46"/>
      <c r="CHL84" s="46"/>
      <c r="CHM84" s="46"/>
      <c r="CHN84" s="46"/>
      <c r="CHO84" s="46"/>
      <c r="CHP84" s="46"/>
      <c r="CHQ84" s="46"/>
      <c r="CHR84" s="46"/>
      <c r="CHS84" s="46"/>
      <c r="CHT84" s="46"/>
      <c r="CHU84" s="46"/>
      <c r="CHV84" s="46"/>
      <c r="CHW84" s="46"/>
      <c r="CHX84" s="46"/>
      <c r="CHY84" s="46"/>
      <c r="CHZ84" s="46"/>
      <c r="CIA84" s="46"/>
      <c r="CIB84" s="46"/>
      <c r="CIC84" s="46"/>
      <c r="CID84" s="46"/>
      <c r="CIE84" s="46"/>
      <c r="CIF84" s="46"/>
      <c r="CIG84" s="46"/>
      <c r="CIH84" s="46"/>
      <c r="CII84" s="46"/>
      <c r="CIJ84" s="46"/>
      <c r="CIK84" s="46"/>
      <c r="CIL84" s="46"/>
      <c r="CIM84" s="46"/>
      <c r="CIN84" s="46"/>
      <c r="CIO84" s="46"/>
      <c r="CIP84" s="46"/>
      <c r="CIQ84" s="46"/>
      <c r="CIR84" s="46"/>
      <c r="CIS84" s="46"/>
      <c r="CIT84" s="46"/>
      <c r="CIU84" s="46"/>
      <c r="CIV84" s="46"/>
      <c r="CIW84" s="46"/>
      <c r="CIX84" s="46"/>
      <c r="CIY84" s="46"/>
      <c r="CIZ84" s="46"/>
      <c r="CJA84" s="46"/>
      <c r="CJB84" s="46"/>
      <c r="CJC84" s="46"/>
      <c r="CJD84" s="46"/>
      <c r="CJE84" s="46"/>
      <c r="CJF84" s="46"/>
      <c r="CJG84" s="46"/>
      <c r="CJH84" s="46"/>
      <c r="CJI84" s="46"/>
      <c r="CJJ84" s="46"/>
      <c r="CJK84" s="46"/>
      <c r="CJL84" s="46"/>
      <c r="CJM84" s="46"/>
      <c r="CJN84" s="46"/>
      <c r="CJO84" s="46"/>
      <c r="CJP84" s="46"/>
      <c r="CJQ84" s="46"/>
      <c r="CJR84" s="46"/>
      <c r="CJS84" s="46"/>
      <c r="CJT84" s="46"/>
      <c r="CJU84" s="46"/>
      <c r="CJV84" s="46"/>
      <c r="CJW84" s="46"/>
      <c r="CJX84" s="46"/>
      <c r="CJY84" s="46"/>
      <c r="CJZ84" s="46"/>
      <c r="CKA84" s="46"/>
      <c r="CKB84" s="46"/>
      <c r="CKC84" s="46"/>
      <c r="CKD84" s="46"/>
      <c r="CKE84" s="46"/>
      <c r="CKF84" s="46"/>
      <c r="CKG84" s="46"/>
      <c r="CKH84" s="46"/>
      <c r="CKI84" s="46"/>
      <c r="CKJ84" s="46"/>
      <c r="CKK84" s="46"/>
      <c r="CKL84" s="46"/>
      <c r="CKM84" s="46"/>
      <c r="CKN84" s="46"/>
      <c r="CKO84" s="46"/>
      <c r="CKP84" s="46"/>
      <c r="CKQ84" s="46"/>
      <c r="CKR84" s="46"/>
      <c r="CKS84" s="46"/>
      <c r="CKT84" s="46"/>
      <c r="CKU84" s="46"/>
      <c r="CKV84" s="46"/>
      <c r="CKW84" s="46"/>
      <c r="CKX84" s="46"/>
      <c r="CKY84" s="46"/>
      <c r="CKZ84" s="46"/>
      <c r="CLA84" s="46"/>
      <c r="CLB84" s="46"/>
      <c r="CLC84" s="46"/>
      <c r="CLD84" s="46"/>
      <c r="CLE84" s="46"/>
      <c r="CLF84" s="46"/>
      <c r="CLG84" s="46"/>
      <c r="CLH84" s="46"/>
      <c r="CLI84" s="46"/>
      <c r="CLJ84" s="46"/>
      <c r="CLK84" s="46"/>
      <c r="CLL84" s="46"/>
      <c r="CLM84" s="46"/>
      <c r="CLN84" s="46"/>
      <c r="CLO84" s="46"/>
      <c r="CLP84" s="46"/>
      <c r="CLQ84" s="46"/>
      <c r="CLR84" s="46"/>
      <c r="CLS84" s="46"/>
      <c r="CLT84" s="46"/>
      <c r="CLU84" s="46"/>
      <c r="CLV84" s="46"/>
      <c r="CLW84" s="46"/>
      <c r="CLX84" s="46"/>
      <c r="CLY84" s="46"/>
      <c r="CLZ84" s="46"/>
      <c r="CMA84" s="46"/>
      <c r="CMB84" s="46"/>
      <c r="CMC84" s="46"/>
      <c r="CMD84" s="46"/>
      <c r="CME84" s="46"/>
      <c r="CMF84" s="46"/>
      <c r="CMG84" s="46"/>
      <c r="CMH84" s="46"/>
      <c r="CMI84" s="46"/>
      <c r="CMJ84" s="46"/>
      <c r="CMK84" s="46"/>
      <c r="CML84" s="46"/>
      <c r="CMM84" s="46"/>
      <c r="CMN84" s="46"/>
      <c r="CMO84" s="46"/>
      <c r="CMP84" s="46"/>
      <c r="CMQ84" s="46"/>
      <c r="CMR84" s="46"/>
      <c r="CMS84" s="46"/>
      <c r="CMT84" s="46"/>
      <c r="CMU84" s="46"/>
      <c r="CMV84" s="46"/>
      <c r="CMW84" s="46"/>
      <c r="CMX84" s="46"/>
      <c r="CMY84" s="46"/>
      <c r="CMZ84" s="46"/>
      <c r="CNA84" s="46"/>
      <c r="CNB84" s="46"/>
      <c r="CNC84" s="46"/>
      <c r="CND84" s="46"/>
      <c r="CNE84" s="46"/>
      <c r="CNF84" s="46"/>
      <c r="CNG84" s="46"/>
      <c r="CNH84" s="46"/>
      <c r="CNI84" s="46"/>
      <c r="CNJ84" s="46"/>
      <c r="CNK84" s="46"/>
      <c r="CNL84" s="46"/>
      <c r="CNM84" s="46"/>
      <c r="CNN84" s="46"/>
      <c r="CNO84" s="46"/>
      <c r="CNP84" s="46"/>
      <c r="CNQ84" s="46"/>
      <c r="CNR84" s="46"/>
      <c r="CNS84" s="46"/>
      <c r="CNT84" s="46"/>
      <c r="CNU84" s="46"/>
      <c r="CNV84" s="46"/>
      <c r="CNW84" s="46"/>
      <c r="CNX84" s="46"/>
      <c r="CNY84" s="46"/>
      <c r="CNZ84" s="46"/>
      <c r="COA84" s="46"/>
      <c r="COB84" s="46"/>
      <c r="COC84" s="46"/>
      <c r="COD84" s="46"/>
      <c r="COE84" s="46"/>
      <c r="COF84" s="46"/>
      <c r="COG84" s="46"/>
      <c r="COH84" s="46"/>
      <c r="COI84" s="46"/>
      <c r="COJ84" s="46"/>
      <c r="COK84" s="46"/>
      <c r="COL84" s="46"/>
      <c r="COM84" s="46"/>
      <c r="CON84" s="46"/>
      <c r="COO84" s="46"/>
      <c r="COP84" s="46"/>
      <c r="COQ84" s="46"/>
      <c r="COR84" s="46"/>
      <c r="COS84" s="46"/>
      <c r="COT84" s="46"/>
      <c r="COU84" s="46"/>
      <c r="COV84" s="46"/>
    </row>
    <row r="85" spans="1:2440" ht="12.75" customHeight="1" x14ac:dyDescent="0.25">
      <c r="A85" s="45" t="s">
        <v>84</v>
      </c>
      <c r="B85" s="461">
        <f>B63</f>
        <v>104975521</v>
      </c>
      <c r="C85" s="45"/>
      <c r="D85" s="45"/>
      <c r="E85" s="461">
        <f>E63</f>
        <v>105237921</v>
      </c>
      <c r="F85" s="45"/>
      <c r="G85" s="45"/>
      <c r="H85" s="461">
        <f>H63</f>
        <v>105253927</v>
      </c>
      <c r="I85" s="45"/>
      <c r="J85" s="45"/>
      <c r="K85" s="461">
        <f>K63</f>
        <v>105270927</v>
      </c>
      <c r="L85" s="45"/>
      <c r="M85" s="45"/>
      <c r="N85" s="461">
        <f>N63</f>
        <v>105300469</v>
      </c>
      <c r="O85" s="45"/>
      <c r="P85" s="45"/>
      <c r="Q85" s="461">
        <f>Q63</f>
        <v>105099674</v>
      </c>
      <c r="R85" s="45"/>
      <c r="S85" s="294" t="s">
        <v>424</v>
      </c>
      <c r="T85" s="294">
        <f>T63</f>
        <v>105260200</v>
      </c>
      <c r="U85" s="294"/>
      <c r="V85" s="294"/>
      <c r="W85" s="294">
        <f>W63</f>
        <v>118033258</v>
      </c>
      <c r="X85" s="294"/>
      <c r="Y85" s="294"/>
      <c r="Z85" s="294">
        <f>Z63</f>
        <v>126215108</v>
      </c>
      <c r="AA85" s="294"/>
      <c r="AB85" s="294"/>
      <c r="AC85" s="294"/>
      <c r="AD85" s="294"/>
      <c r="AE85" s="294"/>
      <c r="AF85" s="294"/>
      <c r="AG85" s="294"/>
      <c r="AH85" s="294"/>
      <c r="AI85" s="294"/>
      <c r="AJ85" s="294"/>
      <c r="AK85" s="294"/>
      <c r="AL85" s="294">
        <f>AL63</f>
        <v>164578896</v>
      </c>
      <c r="AM85" s="294"/>
      <c r="AN85" s="294"/>
      <c r="AO85" s="294"/>
      <c r="AP85" s="294"/>
      <c r="AQ85" s="294"/>
      <c r="AR85" s="294"/>
      <c r="AS85" s="294"/>
      <c r="AT85" s="294"/>
      <c r="AU85" s="294"/>
      <c r="AV85" s="294"/>
      <c r="AW85" s="294"/>
      <c r="AX85" s="294"/>
      <c r="AY85" s="294"/>
      <c r="AZ85" s="429" t="s">
        <v>431</v>
      </c>
      <c r="BA85" s="294"/>
      <c r="BB85" s="294"/>
      <c r="BC85" s="294"/>
      <c r="BD85" s="294"/>
      <c r="BE85" s="429" t="s">
        <v>432</v>
      </c>
      <c r="BF85" s="294"/>
      <c r="BG85" s="294" t="s">
        <v>424</v>
      </c>
      <c r="BH85" s="294" t="s">
        <v>424</v>
      </c>
      <c r="BI85" s="294" t="s">
        <v>424</v>
      </c>
      <c r="BJ85" s="294" t="s">
        <v>424</v>
      </c>
      <c r="BK85" s="294">
        <v>393961969</v>
      </c>
      <c r="BL85" s="294" t="s">
        <v>424</v>
      </c>
      <c r="BM85" s="294" t="s">
        <v>424</v>
      </c>
      <c r="BN85" s="294">
        <v>405885090.39999998</v>
      </c>
      <c r="BO85" s="294" t="s">
        <v>424</v>
      </c>
      <c r="BP85" s="294" t="s">
        <v>424</v>
      </c>
      <c r="BQ85" s="294">
        <v>412619548</v>
      </c>
      <c r="BR85" s="294" t="s">
        <v>424</v>
      </c>
      <c r="BS85" s="294" t="s">
        <v>424</v>
      </c>
      <c r="BT85" s="294">
        <v>412090721</v>
      </c>
      <c r="BU85" s="294" t="s">
        <v>424</v>
      </c>
      <c r="BV85" s="294" t="s">
        <v>424</v>
      </c>
      <c r="BW85" s="294">
        <v>411567723</v>
      </c>
      <c r="BX85" s="294" t="s">
        <v>424</v>
      </c>
      <c r="BY85" s="294" t="s">
        <v>424</v>
      </c>
      <c r="BZ85" s="294">
        <v>412103847</v>
      </c>
      <c r="CA85" s="294" t="s">
        <v>424</v>
      </c>
      <c r="CB85" s="294" t="s">
        <v>424</v>
      </c>
      <c r="CC85" s="294">
        <v>411454173</v>
      </c>
      <c r="CD85" s="294" t="s">
        <v>424</v>
      </c>
      <c r="CE85" s="294" t="s">
        <v>424</v>
      </c>
      <c r="CF85" s="294">
        <v>412925162</v>
      </c>
      <c r="CG85" s="294" t="s">
        <v>424</v>
      </c>
      <c r="CH85" s="294" t="s">
        <v>424</v>
      </c>
      <c r="CI85" s="294" t="s">
        <v>424</v>
      </c>
      <c r="CJ85" s="294" t="s">
        <v>424</v>
      </c>
      <c r="CK85" s="294" t="s">
        <v>424</v>
      </c>
      <c r="CL85" s="294">
        <v>400938886</v>
      </c>
      <c r="CM85" s="294" t="s">
        <v>424</v>
      </c>
      <c r="CN85" s="294" t="s">
        <v>424</v>
      </c>
      <c r="CO85" s="294">
        <v>400882622</v>
      </c>
      <c r="CP85" s="294" t="s">
        <v>424</v>
      </c>
      <c r="CQ85" s="294" t="s">
        <v>424</v>
      </c>
      <c r="CR85" s="294">
        <v>402291612</v>
      </c>
      <c r="CS85" s="294" t="s">
        <v>424</v>
      </c>
      <c r="CT85" s="294" t="s">
        <v>424</v>
      </c>
      <c r="CU85" s="294" t="s">
        <v>424</v>
      </c>
      <c r="CV85" s="294" t="s">
        <v>424</v>
      </c>
      <c r="CW85" s="294" t="s">
        <v>424</v>
      </c>
      <c r="CX85" s="294">
        <v>402943640</v>
      </c>
      <c r="CY85" s="294" t="s">
        <v>424</v>
      </c>
      <c r="CZ85" s="294" t="s">
        <v>424</v>
      </c>
      <c r="DA85" s="294">
        <v>402651153</v>
      </c>
      <c r="DB85" s="294" t="s">
        <v>424</v>
      </c>
      <c r="DC85" s="294" t="s">
        <v>424</v>
      </c>
      <c r="DD85" s="294">
        <v>418401211</v>
      </c>
      <c r="DE85" s="294" t="s">
        <v>424</v>
      </c>
      <c r="DF85" s="294" t="s">
        <v>424</v>
      </c>
      <c r="DG85" s="294">
        <v>495924464</v>
      </c>
      <c r="DH85" s="294" t="s">
        <v>424</v>
      </c>
      <c r="DI85" s="294" t="s">
        <v>424</v>
      </c>
      <c r="DJ85" s="294">
        <v>633487211.08000004</v>
      </c>
      <c r="DK85" s="294" t="s">
        <v>424</v>
      </c>
      <c r="DL85" s="294" t="s">
        <v>424</v>
      </c>
      <c r="DM85" s="294">
        <v>701570929</v>
      </c>
      <c r="DN85" s="294" t="s">
        <v>424</v>
      </c>
      <c r="DO85" s="294" t="s">
        <v>424</v>
      </c>
      <c r="DP85" s="294">
        <v>728238284</v>
      </c>
      <c r="DQ85" s="294" t="s">
        <v>424</v>
      </c>
      <c r="DR85" s="294" t="s">
        <v>424</v>
      </c>
      <c r="DS85" s="294">
        <v>739518903</v>
      </c>
      <c r="DT85" s="294" t="s">
        <v>424</v>
      </c>
      <c r="DU85" s="294" t="s">
        <v>424</v>
      </c>
      <c r="DV85" s="294">
        <v>764109203</v>
      </c>
      <c r="DW85" s="294" t="s">
        <v>424</v>
      </c>
      <c r="DX85" s="294" t="s">
        <v>424</v>
      </c>
      <c r="DY85" s="294">
        <v>788765810</v>
      </c>
      <c r="DZ85" s="294" t="s">
        <v>424</v>
      </c>
      <c r="EA85" s="294" t="s">
        <v>424</v>
      </c>
      <c r="EB85" s="294">
        <v>788421672.36000001</v>
      </c>
      <c r="EC85" s="294" t="s">
        <v>424</v>
      </c>
      <c r="ED85" s="294" t="s">
        <v>424</v>
      </c>
      <c r="EE85" s="294">
        <v>787671631</v>
      </c>
      <c r="EF85" s="294" t="s">
        <v>424</v>
      </c>
      <c r="EG85" s="294" t="s">
        <v>424</v>
      </c>
      <c r="EH85" s="294">
        <v>786797439</v>
      </c>
      <c r="EI85" s="294" t="s">
        <v>424</v>
      </c>
      <c r="EJ85" s="294" t="s">
        <v>424</v>
      </c>
      <c r="EK85" s="294">
        <v>786512401</v>
      </c>
      <c r="EL85" s="294" t="s">
        <v>424</v>
      </c>
      <c r="EM85" s="294" t="s">
        <v>424</v>
      </c>
      <c r="EN85" s="294">
        <v>758271290</v>
      </c>
      <c r="EO85" s="294" t="s">
        <v>424</v>
      </c>
      <c r="EP85" s="294" t="s">
        <v>424</v>
      </c>
      <c r="EQ85" s="294">
        <v>740102221</v>
      </c>
      <c r="ER85" s="294" t="s">
        <v>424</v>
      </c>
      <c r="ES85" s="294" t="s">
        <v>424</v>
      </c>
      <c r="ET85" s="294">
        <v>740923669</v>
      </c>
      <c r="EU85" s="294" t="s">
        <v>424</v>
      </c>
      <c r="EV85" s="294" t="s">
        <v>424</v>
      </c>
      <c r="EW85" s="294">
        <v>740713219</v>
      </c>
      <c r="EX85" s="294" t="s">
        <v>424</v>
      </c>
      <c r="EY85" s="294" t="s">
        <v>424</v>
      </c>
      <c r="EZ85" s="294">
        <v>740377136</v>
      </c>
      <c r="FA85" s="294" t="s">
        <v>424</v>
      </c>
      <c r="FB85" s="294" t="s">
        <v>424</v>
      </c>
      <c r="FC85" s="294" t="s">
        <v>424</v>
      </c>
      <c r="FD85" s="294" t="s">
        <v>424</v>
      </c>
      <c r="FE85" s="294" t="s">
        <v>424</v>
      </c>
      <c r="FF85" s="294">
        <v>778958620</v>
      </c>
      <c r="FG85" s="294" t="s">
        <v>424</v>
      </c>
      <c r="FH85" s="294" t="s">
        <v>424</v>
      </c>
      <c r="FI85" s="294">
        <v>789947074</v>
      </c>
      <c r="FJ85" s="294" t="s">
        <v>424</v>
      </c>
      <c r="FK85" s="294" t="s">
        <v>424</v>
      </c>
      <c r="FL85" s="294" t="s">
        <v>424</v>
      </c>
      <c r="FM85" s="294" t="s">
        <v>424</v>
      </c>
      <c r="FN85" s="294" t="s">
        <v>424</v>
      </c>
      <c r="FO85" s="294">
        <v>860328337</v>
      </c>
      <c r="FP85" s="294" t="s">
        <v>424</v>
      </c>
      <c r="FQ85" s="294" t="s">
        <v>424</v>
      </c>
      <c r="FR85" s="294">
        <v>915420660</v>
      </c>
      <c r="FS85" s="294" t="s">
        <v>424</v>
      </c>
      <c r="FT85" s="294" t="s">
        <v>424</v>
      </c>
      <c r="FU85" s="294">
        <v>930047880</v>
      </c>
      <c r="FV85" s="294" t="s">
        <v>424</v>
      </c>
      <c r="FW85" s="294" t="s">
        <v>424</v>
      </c>
      <c r="FX85" s="294" t="s">
        <v>424</v>
      </c>
      <c r="FY85" s="294" t="s">
        <v>424</v>
      </c>
      <c r="FZ85" s="294" t="s">
        <v>424</v>
      </c>
      <c r="GA85" s="294">
        <v>929266528</v>
      </c>
      <c r="GB85" s="294" t="s">
        <v>424</v>
      </c>
      <c r="GC85" s="294" t="s">
        <v>424</v>
      </c>
      <c r="GD85" s="294">
        <v>942840095.44000006</v>
      </c>
      <c r="GE85" s="294" t="s">
        <v>424</v>
      </c>
      <c r="GF85" s="294" t="s">
        <v>424</v>
      </c>
      <c r="GG85" s="294">
        <v>957276282</v>
      </c>
      <c r="GH85" s="294" t="s">
        <v>424</v>
      </c>
      <c r="GI85" s="294" t="s">
        <v>424</v>
      </c>
      <c r="GJ85" s="294">
        <v>940140380</v>
      </c>
      <c r="GK85" s="294" t="s">
        <v>424</v>
      </c>
      <c r="GL85" s="294" t="s">
        <v>424</v>
      </c>
      <c r="GM85" s="294">
        <v>937165657</v>
      </c>
      <c r="GN85" s="294" t="s">
        <v>424</v>
      </c>
      <c r="GO85" s="294" t="s">
        <v>424</v>
      </c>
      <c r="GP85" s="294">
        <v>943100508</v>
      </c>
      <c r="GQ85" s="294" t="s">
        <v>424</v>
      </c>
      <c r="GR85" s="294" t="s">
        <v>424</v>
      </c>
      <c r="GS85" s="294">
        <v>947433658</v>
      </c>
      <c r="GT85" s="294" t="s">
        <v>424</v>
      </c>
      <c r="GU85" s="294" t="s">
        <v>424</v>
      </c>
      <c r="GV85" s="294" t="s">
        <v>424</v>
      </c>
      <c r="GW85" s="294" t="s">
        <v>424</v>
      </c>
      <c r="GX85" s="294" t="s">
        <v>424</v>
      </c>
      <c r="GY85" s="294">
        <v>919168568</v>
      </c>
      <c r="GZ85" s="294" t="s">
        <v>424</v>
      </c>
      <c r="HA85" s="294" t="s">
        <v>424</v>
      </c>
      <c r="HB85" s="294">
        <v>948530912</v>
      </c>
      <c r="HC85" s="294" t="s">
        <v>424</v>
      </c>
      <c r="HD85" s="294" t="s">
        <v>424</v>
      </c>
      <c r="HE85" s="294">
        <v>978180979</v>
      </c>
      <c r="HF85" s="294" t="s">
        <v>424</v>
      </c>
      <c r="HG85" s="294" t="s">
        <v>424</v>
      </c>
      <c r="HH85" s="294">
        <v>978710711</v>
      </c>
      <c r="HI85" s="294" t="s">
        <v>424</v>
      </c>
      <c r="HJ85" s="294" t="s">
        <v>424</v>
      </c>
      <c r="HK85" s="294" t="s">
        <v>424</v>
      </c>
      <c r="HL85" s="294" t="s">
        <v>424</v>
      </c>
      <c r="HM85" s="294" t="s">
        <v>424</v>
      </c>
      <c r="HN85" s="294">
        <v>1077726238.3099999</v>
      </c>
      <c r="HO85" s="294" t="s">
        <v>424</v>
      </c>
      <c r="HP85" s="294" t="s">
        <v>424</v>
      </c>
      <c r="HQ85" s="294">
        <v>1116785772</v>
      </c>
      <c r="HR85" s="294" t="s">
        <v>424</v>
      </c>
      <c r="HS85" s="294" t="s">
        <v>424</v>
      </c>
      <c r="HT85" s="294" t="s">
        <v>424</v>
      </c>
      <c r="HU85" s="294" t="s">
        <v>424</v>
      </c>
      <c r="HV85" s="294" t="s">
        <v>424</v>
      </c>
      <c r="HW85" s="294" t="s">
        <v>424</v>
      </c>
      <c r="HX85" s="294" t="s">
        <v>424</v>
      </c>
      <c r="HY85" s="294" t="s">
        <v>424</v>
      </c>
      <c r="HZ85" s="294">
        <v>1133337328.4000001</v>
      </c>
      <c r="IA85" s="294" t="s">
        <v>424</v>
      </c>
      <c r="IB85" s="294" t="s">
        <v>424</v>
      </c>
      <c r="IC85" s="294" t="s">
        <v>424</v>
      </c>
      <c r="ID85" s="294" t="s">
        <v>424</v>
      </c>
      <c r="IE85" s="294" t="s">
        <v>424</v>
      </c>
      <c r="IF85" s="294" t="s">
        <v>424</v>
      </c>
      <c r="IG85" s="294" t="s">
        <v>424</v>
      </c>
      <c r="IH85" s="294" t="s">
        <v>424</v>
      </c>
      <c r="II85" s="294" t="s">
        <v>424</v>
      </c>
      <c r="IJ85" s="294" t="s">
        <v>424</v>
      </c>
      <c r="IK85" s="294" t="s">
        <v>424</v>
      </c>
      <c r="IL85" s="294">
        <v>1131579796.22</v>
      </c>
      <c r="IM85" s="294" t="s">
        <v>424</v>
      </c>
      <c r="IN85" s="294" t="s">
        <v>424</v>
      </c>
      <c r="IO85" s="294" t="s">
        <v>424</v>
      </c>
      <c r="IP85" s="294" t="s">
        <v>424</v>
      </c>
      <c r="IQ85" s="294" t="s">
        <v>424</v>
      </c>
      <c r="IR85" s="294" t="s">
        <v>424</v>
      </c>
      <c r="IS85" s="294" t="s">
        <v>424</v>
      </c>
      <c r="IT85" s="294" t="s">
        <v>424</v>
      </c>
      <c r="IU85" s="294" t="s">
        <v>424</v>
      </c>
      <c r="IV85" s="294" t="s">
        <v>424</v>
      </c>
      <c r="IW85" s="294" t="s">
        <v>424</v>
      </c>
      <c r="IX85" s="294">
        <v>1188592193.47</v>
      </c>
      <c r="IY85" s="294" t="s">
        <v>424</v>
      </c>
      <c r="IZ85" s="294" t="s">
        <v>424</v>
      </c>
      <c r="JA85" s="294" t="s">
        <v>424</v>
      </c>
      <c r="JB85" s="294" t="s">
        <v>424</v>
      </c>
      <c r="JC85" s="294" t="s">
        <v>424</v>
      </c>
      <c r="JD85" s="294" t="s">
        <v>424</v>
      </c>
      <c r="JE85" s="294" t="s">
        <v>424</v>
      </c>
      <c r="JF85" s="294" t="s">
        <v>424</v>
      </c>
      <c r="JG85" s="294" t="s">
        <v>424</v>
      </c>
      <c r="JH85" s="294" t="s">
        <v>424</v>
      </c>
      <c r="JI85" s="294" t="s">
        <v>424</v>
      </c>
      <c r="JJ85" s="294">
        <v>1231623121.75</v>
      </c>
      <c r="JK85" s="294" t="s">
        <v>424</v>
      </c>
      <c r="JL85" s="294" t="s">
        <v>424</v>
      </c>
      <c r="JM85" s="294" t="s">
        <v>424</v>
      </c>
      <c r="JN85" s="294" t="s">
        <v>424</v>
      </c>
      <c r="JO85" s="294" t="s">
        <v>424</v>
      </c>
      <c r="JP85" s="294" t="s">
        <v>424</v>
      </c>
      <c r="JQ85" s="294" t="s">
        <v>424</v>
      </c>
      <c r="JR85" s="294" t="s">
        <v>424</v>
      </c>
      <c r="JS85" s="294" t="s">
        <v>424</v>
      </c>
      <c r="JT85" s="294" t="s">
        <v>424</v>
      </c>
      <c r="JU85" s="294" t="s">
        <v>424</v>
      </c>
      <c r="JV85" s="294">
        <v>1307117579.5</v>
      </c>
      <c r="JW85" s="294" t="s">
        <v>424</v>
      </c>
      <c r="JX85" s="294" t="s">
        <v>424</v>
      </c>
      <c r="JY85" s="294" t="s">
        <v>424</v>
      </c>
      <c r="JZ85" s="294" t="s">
        <v>424</v>
      </c>
      <c r="KA85" s="294" t="s">
        <v>424</v>
      </c>
      <c r="KB85" s="294" t="s">
        <v>424</v>
      </c>
      <c r="KC85" s="294" t="s">
        <v>424</v>
      </c>
      <c r="KD85" s="294" t="s">
        <v>424</v>
      </c>
      <c r="KE85" s="294" t="s">
        <v>424</v>
      </c>
      <c r="KF85" s="294" t="s">
        <v>424</v>
      </c>
      <c r="KG85" s="294" t="s">
        <v>424</v>
      </c>
      <c r="KH85" s="294">
        <v>1409819292.8599999</v>
      </c>
      <c r="KI85" s="294" t="s">
        <v>424</v>
      </c>
      <c r="KJ85" s="294" t="s">
        <v>424</v>
      </c>
      <c r="KK85" s="294">
        <v>1411332505</v>
      </c>
      <c r="KL85" s="294" t="s">
        <v>424</v>
      </c>
      <c r="KM85" s="294" t="s">
        <v>424</v>
      </c>
      <c r="KN85" s="294" t="s">
        <v>424</v>
      </c>
      <c r="KO85" s="294" t="s">
        <v>424</v>
      </c>
      <c r="KP85" s="294" t="s">
        <v>424</v>
      </c>
      <c r="KQ85" s="294" t="s">
        <v>424</v>
      </c>
      <c r="KR85" s="294" t="s">
        <v>424</v>
      </c>
      <c r="KS85" s="294" t="s">
        <v>424</v>
      </c>
      <c r="KT85" s="294">
        <v>1510040871.9100001</v>
      </c>
      <c r="KU85" s="294" t="s">
        <v>424</v>
      </c>
      <c r="KV85" s="294" t="s">
        <v>424</v>
      </c>
      <c r="KW85" s="294" t="s">
        <v>424</v>
      </c>
      <c r="KX85" s="294" t="s">
        <v>424</v>
      </c>
      <c r="KY85" s="294" t="s">
        <v>424</v>
      </c>
      <c r="KZ85" s="294" t="s">
        <v>424</v>
      </c>
      <c r="LA85" s="294" t="s">
        <v>424</v>
      </c>
      <c r="LB85" s="294" t="s">
        <v>424</v>
      </c>
      <c r="LC85" s="294" t="s">
        <v>424</v>
      </c>
      <c r="LD85" s="294" t="s">
        <v>424</v>
      </c>
      <c r="LE85" s="294" t="s">
        <v>424</v>
      </c>
      <c r="LF85" s="294">
        <v>148889628.47999999</v>
      </c>
      <c r="LG85" s="294" t="s">
        <v>424</v>
      </c>
      <c r="LH85" s="294" t="s">
        <v>424</v>
      </c>
      <c r="LI85" s="294" t="s">
        <v>424</v>
      </c>
      <c r="LJ85" s="294" t="s">
        <v>424</v>
      </c>
      <c r="LK85" s="294" t="s">
        <v>424</v>
      </c>
      <c r="LL85" s="294" t="s">
        <v>424</v>
      </c>
      <c r="LM85" s="294" t="s">
        <v>424</v>
      </c>
      <c r="LN85" s="294" t="s">
        <v>424</v>
      </c>
      <c r="LO85" s="294" t="s">
        <v>424</v>
      </c>
      <c r="LP85" s="294" t="s">
        <v>424</v>
      </c>
      <c r="LQ85" s="294" t="s">
        <v>424</v>
      </c>
      <c r="LR85" s="294">
        <v>37319027.649999999</v>
      </c>
      <c r="LS85" s="410"/>
      <c r="LT85" s="410"/>
      <c r="LU85" s="410"/>
      <c r="LV85" s="410"/>
      <c r="LW85" s="410"/>
      <c r="LX85" s="410"/>
      <c r="LY85" s="410"/>
      <c r="LZ85" s="410"/>
      <c r="MA85" s="410"/>
      <c r="MB85" s="406"/>
      <c r="MC85" s="410"/>
      <c r="MD85" s="410"/>
      <c r="ME85" s="410"/>
      <c r="MF85" s="410"/>
      <c r="MG85" s="410"/>
      <c r="MH85" s="410"/>
      <c r="MI85" s="419"/>
      <c r="MJ85" s="410"/>
      <c r="MK85" s="410"/>
      <c r="ML85" s="410"/>
      <c r="MM85" s="410"/>
      <c r="MN85" s="410"/>
      <c r="MO85" s="410"/>
      <c r="MP85" s="410"/>
      <c r="MQ85" s="410"/>
      <c r="MR85" s="410"/>
      <c r="MS85" s="410"/>
      <c r="MT85" s="410"/>
      <c r="MU85" s="410"/>
      <c r="MV85" s="410"/>
      <c r="MW85" s="410"/>
      <c r="MX85" s="410"/>
      <c r="MY85" s="410"/>
      <c r="MZ85" s="410"/>
      <c r="NA85" s="410"/>
      <c r="NB85" s="410"/>
      <c r="NC85" s="410"/>
      <c r="ND85" s="410"/>
      <c r="NE85" s="410"/>
      <c r="NF85" s="60"/>
      <c r="NG85" s="60"/>
      <c r="NH85" s="60"/>
      <c r="NI85" s="60"/>
      <c r="NJ85" s="60"/>
      <c r="NK85" s="60"/>
      <c r="NL85" s="60"/>
      <c r="NM85" s="60"/>
      <c r="NN85" s="60"/>
      <c r="NO85" s="60"/>
      <c r="NP85" s="60"/>
      <c r="NQ85" s="60"/>
      <c r="NR85" s="60"/>
      <c r="NS85" s="60"/>
      <c r="NT85" s="60"/>
      <c r="NU85" s="60"/>
      <c r="NV85" s="60"/>
      <c r="NW85" s="60"/>
      <c r="NX85" s="60"/>
      <c r="NY85" s="60"/>
      <c r="NZ85" s="60"/>
      <c r="OA85" s="60"/>
      <c r="OB85" s="60"/>
      <c r="OC85" s="60"/>
      <c r="OD85" s="60"/>
      <c r="OE85" s="60"/>
      <c r="OF85" s="60"/>
      <c r="OG85" s="60"/>
      <c r="OH85" s="60"/>
      <c r="OI85" s="60"/>
      <c r="OJ85" s="60"/>
      <c r="OK85" s="60"/>
      <c r="OL85" s="65"/>
      <c r="OM85" s="60"/>
      <c r="ON85" s="60"/>
      <c r="OO85" s="60"/>
      <c r="OP85" s="60"/>
      <c r="OQ85" s="60"/>
      <c r="OR85" s="60"/>
      <c r="OS85" s="60"/>
      <c r="OT85" s="60"/>
      <c r="OU85" s="60"/>
      <c r="OV85" s="60"/>
    </row>
    <row r="86" spans="1:2440" ht="12.75" customHeight="1" x14ac:dyDescent="0.25">
      <c r="A86" s="403" t="s">
        <v>287</v>
      </c>
      <c r="B86" s="462">
        <f>B63-B64</f>
        <v>585251</v>
      </c>
      <c r="C86" s="403"/>
      <c r="D86" s="403"/>
      <c r="E86" s="462">
        <f>E63-E65</f>
        <v>26031159</v>
      </c>
      <c r="F86" s="403"/>
      <c r="G86" s="403"/>
      <c r="H86" s="462">
        <f>H63-H65</f>
        <v>30835707</v>
      </c>
      <c r="I86" s="403"/>
      <c r="J86" s="403"/>
      <c r="K86" s="462">
        <f>K63-K65</f>
        <v>31891097</v>
      </c>
      <c r="L86" s="403"/>
      <c r="M86" s="403"/>
      <c r="N86" s="462">
        <f>N63-N65</f>
        <v>32245556</v>
      </c>
      <c r="O86" s="403"/>
      <c r="P86" s="403"/>
      <c r="Q86" s="462">
        <f>Q63-Q65</f>
        <v>31419863</v>
      </c>
      <c r="R86" s="403"/>
      <c r="S86" s="407" t="s">
        <v>424</v>
      </c>
      <c r="T86" s="407">
        <f>T63-T65</f>
        <v>30054978</v>
      </c>
      <c r="U86" s="407"/>
      <c r="V86" s="407"/>
      <c r="W86" s="407">
        <f>W63-W65</f>
        <v>29172104</v>
      </c>
      <c r="X86" s="407"/>
      <c r="Y86" s="407"/>
      <c r="Z86" s="407">
        <f>Z63-Z65</f>
        <v>33685363</v>
      </c>
      <c r="AA86" s="407"/>
      <c r="AB86" s="407"/>
      <c r="AC86" s="407"/>
      <c r="AD86" s="407"/>
      <c r="AE86" s="407"/>
      <c r="AF86" s="407"/>
      <c r="AG86" s="407"/>
      <c r="AH86" s="407"/>
      <c r="AI86" s="407"/>
      <c r="AJ86" s="407"/>
      <c r="AK86" s="407"/>
      <c r="AL86" s="407">
        <f>AL63-AL65</f>
        <v>43961668</v>
      </c>
      <c r="AM86" s="407"/>
      <c r="AN86" s="407"/>
      <c r="AO86" s="407"/>
      <c r="AP86" s="407"/>
      <c r="AQ86" s="407"/>
      <c r="AR86" s="407"/>
      <c r="AS86" s="407"/>
      <c r="AT86" s="407"/>
      <c r="AU86" s="407"/>
      <c r="AV86" s="407"/>
      <c r="AW86" s="407"/>
      <c r="AX86" s="407"/>
      <c r="AY86" s="407"/>
      <c r="AZ86" s="429" t="s">
        <v>431</v>
      </c>
      <c r="BA86" s="407"/>
      <c r="BB86" s="407"/>
      <c r="BC86" s="407"/>
      <c r="BD86" s="407"/>
      <c r="BE86" s="429" t="s">
        <v>432</v>
      </c>
      <c r="BF86" s="407"/>
      <c r="BG86" s="407" t="s">
        <v>424</v>
      </c>
      <c r="BH86" s="407" t="s">
        <v>424</v>
      </c>
      <c r="BI86" s="407" t="s">
        <v>424</v>
      </c>
      <c r="BJ86" s="407" t="s">
        <v>424</v>
      </c>
      <c r="BK86" s="407">
        <v>99492033</v>
      </c>
      <c r="BL86" s="407" t="s">
        <v>424</v>
      </c>
      <c r="BM86" s="407" t="s">
        <v>424</v>
      </c>
      <c r="BN86" s="407">
        <v>89707071.399999976</v>
      </c>
      <c r="BO86" s="407" t="s">
        <v>424</v>
      </c>
      <c r="BP86" s="407" t="s">
        <v>424</v>
      </c>
      <c r="BQ86" s="407">
        <v>94738848</v>
      </c>
      <c r="BR86" s="407" t="s">
        <v>424</v>
      </c>
      <c r="BS86" s="407" t="s">
        <v>424</v>
      </c>
      <c r="BT86" s="407">
        <v>112836046</v>
      </c>
      <c r="BU86" s="407" t="s">
        <v>424</v>
      </c>
      <c r="BV86" s="407" t="s">
        <v>424</v>
      </c>
      <c r="BW86" s="407">
        <v>130229238</v>
      </c>
      <c r="BX86" s="407" t="s">
        <v>424</v>
      </c>
      <c r="BY86" s="407" t="s">
        <v>424</v>
      </c>
      <c r="BZ86" s="407">
        <v>119484448</v>
      </c>
      <c r="CA86" s="407" t="s">
        <v>424</v>
      </c>
      <c r="CB86" s="407" t="s">
        <v>424</v>
      </c>
      <c r="CC86" s="407">
        <v>111019092</v>
      </c>
      <c r="CD86" s="407" t="s">
        <v>424</v>
      </c>
      <c r="CE86" s="407" t="s">
        <v>424</v>
      </c>
      <c r="CF86" s="407">
        <v>115330335</v>
      </c>
      <c r="CG86" s="407" t="s">
        <v>424</v>
      </c>
      <c r="CH86" s="407" t="s">
        <v>424</v>
      </c>
      <c r="CI86" s="407" t="s">
        <v>424</v>
      </c>
      <c r="CJ86" s="407" t="s">
        <v>424</v>
      </c>
      <c r="CK86" s="407" t="s">
        <v>424</v>
      </c>
      <c r="CL86" s="407">
        <v>99139634</v>
      </c>
      <c r="CM86" s="407" t="s">
        <v>424</v>
      </c>
      <c r="CN86" s="407" t="s">
        <v>424</v>
      </c>
      <c r="CO86" s="407">
        <v>92579639</v>
      </c>
      <c r="CP86" s="407" t="s">
        <v>424</v>
      </c>
      <c r="CQ86" s="407" t="s">
        <v>424</v>
      </c>
      <c r="CR86" s="407">
        <v>102985578</v>
      </c>
      <c r="CS86" s="407" t="s">
        <v>424</v>
      </c>
      <c r="CT86" s="407" t="s">
        <v>424</v>
      </c>
      <c r="CU86" s="407" t="s">
        <v>424</v>
      </c>
      <c r="CV86" s="407" t="s">
        <v>424</v>
      </c>
      <c r="CW86" s="407" t="s">
        <v>424</v>
      </c>
      <c r="CX86" s="407">
        <v>92030010</v>
      </c>
      <c r="CY86" s="407" t="s">
        <v>424</v>
      </c>
      <c r="CZ86" s="407" t="s">
        <v>424</v>
      </c>
      <c r="DA86" s="407">
        <v>65248863</v>
      </c>
      <c r="DB86" s="407" t="s">
        <v>424</v>
      </c>
      <c r="DC86" s="407" t="s">
        <v>424</v>
      </c>
      <c r="DD86" s="407">
        <v>57880654</v>
      </c>
      <c r="DE86" s="407" t="s">
        <v>424</v>
      </c>
      <c r="DF86" s="407" t="s">
        <v>424</v>
      </c>
      <c r="DG86" s="407">
        <v>76892088</v>
      </c>
      <c r="DH86" s="407" t="s">
        <v>424</v>
      </c>
      <c r="DI86" s="407" t="s">
        <v>424</v>
      </c>
      <c r="DJ86" s="407">
        <v>118322606.19000006</v>
      </c>
      <c r="DK86" s="407" t="s">
        <v>424</v>
      </c>
      <c r="DL86" s="407" t="s">
        <v>424</v>
      </c>
      <c r="DM86" s="407">
        <v>102130268</v>
      </c>
      <c r="DN86" s="407" t="s">
        <v>424</v>
      </c>
      <c r="DO86" s="407" t="s">
        <v>424</v>
      </c>
      <c r="DP86" s="407">
        <v>104673396</v>
      </c>
      <c r="DQ86" s="407" t="s">
        <v>424</v>
      </c>
      <c r="DR86" s="407" t="s">
        <v>424</v>
      </c>
      <c r="DS86" s="407">
        <v>100737605</v>
      </c>
      <c r="DT86" s="407" t="s">
        <v>424</v>
      </c>
      <c r="DU86" s="407" t="s">
        <v>424</v>
      </c>
      <c r="DV86" s="407">
        <v>109636776</v>
      </c>
      <c r="DW86" s="407" t="s">
        <v>424</v>
      </c>
      <c r="DX86" s="407" t="s">
        <v>424</v>
      </c>
      <c r="DY86" s="407">
        <v>152854330</v>
      </c>
      <c r="DZ86" s="407" t="s">
        <v>424</v>
      </c>
      <c r="EA86" s="407" t="s">
        <v>424</v>
      </c>
      <c r="EB86" s="407">
        <v>170153494.66999996</v>
      </c>
      <c r="EC86" s="407" t="s">
        <v>424</v>
      </c>
      <c r="ED86" s="407" t="s">
        <v>424</v>
      </c>
      <c r="EE86" s="407">
        <v>170576679</v>
      </c>
      <c r="EF86" s="407" t="s">
        <v>424</v>
      </c>
      <c r="EG86" s="407" t="s">
        <v>424</v>
      </c>
      <c r="EH86" s="407">
        <v>156607824</v>
      </c>
      <c r="EI86" s="407" t="s">
        <v>424</v>
      </c>
      <c r="EJ86" s="407" t="s">
        <v>424</v>
      </c>
      <c r="EK86" s="407">
        <v>164378489</v>
      </c>
      <c r="EL86" s="407" t="s">
        <v>424</v>
      </c>
      <c r="EM86" s="407" t="s">
        <v>424</v>
      </c>
      <c r="EN86" s="407">
        <v>145599735</v>
      </c>
      <c r="EO86" s="407" t="s">
        <v>424</v>
      </c>
      <c r="EP86" s="407" t="s">
        <v>424</v>
      </c>
      <c r="EQ86" s="407">
        <v>120488338</v>
      </c>
      <c r="ER86" s="407" t="s">
        <v>424</v>
      </c>
      <c r="ES86" s="407" t="s">
        <v>424</v>
      </c>
      <c r="ET86" s="407">
        <v>89906728</v>
      </c>
      <c r="EU86" s="407" t="s">
        <v>424</v>
      </c>
      <c r="EV86" s="407" t="s">
        <v>424</v>
      </c>
      <c r="EW86" s="407">
        <v>119415783</v>
      </c>
      <c r="EX86" s="407" t="s">
        <v>424</v>
      </c>
      <c r="EY86" s="407" t="s">
        <v>424</v>
      </c>
      <c r="EZ86" s="407">
        <v>118804237</v>
      </c>
      <c r="FA86" s="407" t="s">
        <v>424</v>
      </c>
      <c r="FB86" s="407" t="s">
        <v>424</v>
      </c>
      <c r="FC86" s="407" t="s">
        <v>424</v>
      </c>
      <c r="FD86" s="407" t="s">
        <v>424</v>
      </c>
      <c r="FE86" s="407" t="s">
        <v>424</v>
      </c>
      <c r="FF86" s="407">
        <v>95902980</v>
      </c>
      <c r="FG86" s="407" t="s">
        <v>424</v>
      </c>
      <c r="FH86" s="407" t="s">
        <v>424</v>
      </c>
      <c r="FI86" s="407">
        <v>82913934</v>
      </c>
      <c r="FJ86" s="407" t="s">
        <v>424</v>
      </c>
      <c r="FK86" s="407" t="s">
        <v>424</v>
      </c>
      <c r="FL86" s="407" t="s">
        <v>424</v>
      </c>
      <c r="FM86" s="407" t="s">
        <v>424</v>
      </c>
      <c r="FN86" s="407" t="s">
        <v>424</v>
      </c>
      <c r="FO86" s="407">
        <v>66421836</v>
      </c>
      <c r="FP86" s="407" t="s">
        <v>424</v>
      </c>
      <c r="FQ86" s="407" t="s">
        <v>424</v>
      </c>
      <c r="FR86" s="407">
        <v>89498652</v>
      </c>
      <c r="FS86" s="407" t="s">
        <v>424</v>
      </c>
      <c r="FT86" s="407" t="s">
        <v>424</v>
      </c>
      <c r="FU86" s="407">
        <v>95316478</v>
      </c>
      <c r="FV86" s="407" t="s">
        <v>424</v>
      </c>
      <c r="FW86" s="407" t="s">
        <v>424</v>
      </c>
      <c r="FX86" s="407" t="s">
        <v>424</v>
      </c>
      <c r="FY86" s="407" t="s">
        <v>424</v>
      </c>
      <c r="FZ86" s="407" t="s">
        <v>424</v>
      </c>
      <c r="GA86" s="407">
        <v>92217594</v>
      </c>
      <c r="GB86" s="407" t="s">
        <v>424</v>
      </c>
      <c r="GC86" s="407" t="s">
        <v>424</v>
      </c>
      <c r="GD86" s="407">
        <v>91212440.74000001</v>
      </c>
      <c r="GE86" s="407" t="s">
        <v>424</v>
      </c>
      <c r="GF86" s="407" t="s">
        <v>424</v>
      </c>
      <c r="GG86" s="407">
        <v>103672192</v>
      </c>
      <c r="GH86" s="407" t="s">
        <v>424</v>
      </c>
      <c r="GI86" s="407" t="s">
        <v>424</v>
      </c>
      <c r="GJ86" s="407">
        <v>95844551</v>
      </c>
      <c r="GK86" s="407" t="s">
        <v>424</v>
      </c>
      <c r="GL86" s="407" t="s">
        <v>424</v>
      </c>
      <c r="GM86" s="407">
        <v>405350</v>
      </c>
      <c r="GN86" s="407" t="s">
        <v>424</v>
      </c>
      <c r="GO86" s="407" t="s">
        <v>424</v>
      </c>
      <c r="GP86" s="407">
        <v>97802775</v>
      </c>
      <c r="GQ86" s="407" t="s">
        <v>424</v>
      </c>
      <c r="GR86" s="407" t="s">
        <v>424</v>
      </c>
      <c r="GS86" s="407">
        <v>113575003</v>
      </c>
      <c r="GT86" s="407" t="s">
        <v>424</v>
      </c>
      <c r="GU86" s="407" t="s">
        <v>424</v>
      </c>
      <c r="GV86" s="407" t="s">
        <v>424</v>
      </c>
      <c r="GW86" s="407" t="s">
        <v>424</v>
      </c>
      <c r="GX86" s="407" t="s">
        <v>424</v>
      </c>
      <c r="GY86" s="407">
        <v>103798064</v>
      </c>
      <c r="GZ86" s="407" t="s">
        <v>424</v>
      </c>
      <c r="HA86" s="407" t="s">
        <v>424</v>
      </c>
      <c r="HB86" s="407">
        <v>99916272</v>
      </c>
      <c r="HC86" s="407" t="s">
        <v>424</v>
      </c>
      <c r="HD86" s="407" t="s">
        <v>424</v>
      </c>
      <c r="HE86" s="407">
        <v>114367282</v>
      </c>
      <c r="HF86" s="407" t="s">
        <v>424</v>
      </c>
      <c r="HG86" s="407" t="s">
        <v>424</v>
      </c>
      <c r="HH86" s="407">
        <v>92143059</v>
      </c>
      <c r="HI86" s="407" t="s">
        <v>424</v>
      </c>
      <c r="HJ86" s="407" t="s">
        <v>424</v>
      </c>
      <c r="HK86" s="407" t="s">
        <v>424</v>
      </c>
      <c r="HL86" s="407" t="s">
        <v>424</v>
      </c>
      <c r="HM86" s="407" t="s">
        <v>424</v>
      </c>
      <c r="HN86" s="407">
        <v>102048998.71999991</v>
      </c>
      <c r="HO86" s="407" t="s">
        <v>424</v>
      </c>
      <c r="HP86" s="407" t="s">
        <v>424</v>
      </c>
      <c r="HQ86" s="407">
        <v>129611139</v>
      </c>
      <c r="HR86" s="407" t="s">
        <v>424</v>
      </c>
      <c r="HS86" s="407" t="s">
        <v>424</v>
      </c>
      <c r="HT86" s="407" t="s">
        <v>424</v>
      </c>
      <c r="HU86" s="407" t="s">
        <v>424</v>
      </c>
      <c r="HV86" s="407" t="s">
        <v>424</v>
      </c>
      <c r="HW86" s="407" t="s">
        <v>424</v>
      </c>
      <c r="HX86" s="407" t="s">
        <v>424</v>
      </c>
      <c r="HY86" s="407" t="s">
        <v>424</v>
      </c>
      <c r="HZ86" s="407">
        <v>113017610.85000014</v>
      </c>
      <c r="IA86" s="407" t="s">
        <v>424</v>
      </c>
      <c r="IB86" s="407" t="s">
        <v>424</v>
      </c>
      <c r="IC86" s="407" t="s">
        <v>424</v>
      </c>
      <c r="ID86" s="407" t="s">
        <v>424</v>
      </c>
      <c r="IE86" s="407" t="s">
        <v>424</v>
      </c>
      <c r="IF86" s="407" t="s">
        <v>424</v>
      </c>
      <c r="IG86" s="407" t="s">
        <v>424</v>
      </c>
      <c r="IH86" s="407" t="s">
        <v>424</v>
      </c>
      <c r="II86" s="407" t="s">
        <v>424</v>
      </c>
      <c r="IJ86" s="407" t="s">
        <v>424</v>
      </c>
      <c r="IK86" s="407" t="s">
        <v>424</v>
      </c>
      <c r="IL86" s="407">
        <v>115640076.07000005</v>
      </c>
      <c r="IM86" s="407" t="s">
        <v>424</v>
      </c>
      <c r="IN86" s="407" t="s">
        <v>424</v>
      </c>
      <c r="IO86" s="407" t="s">
        <v>424</v>
      </c>
      <c r="IP86" s="407" t="s">
        <v>424</v>
      </c>
      <c r="IQ86" s="407" t="s">
        <v>424</v>
      </c>
      <c r="IR86" s="407" t="s">
        <v>424</v>
      </c>
      <c r="IS86" s="407" t="s">
        <v>424</v>
      </c>
      <c r="IT86" s="407" t="s">
        <v>424</v>
      </c>
      <c r="IU86" s="407" t="s">
        <v>424</v>
      </c>
      <c r="IV86" s="407" t="s">
        <v>424</v>
      </c>
      <c r="IW86" s="407" t="s">
        <v>424</v>
      </c>
      <c r="IX86" s="407">
        <v>129985755.60000002</v>
      </c>
      <c r="IY86" s="407" t="s">
        <v>424</v>
      </c>
      <c r="IZ86" s="407" t="s">
        <v>424</v>
      </c>
      <c r="JA86" s="407" t="s">
        <v>424</v>
      </c>
      <c r="JB86" s="407" t="s">
        <v>424</v>
      </c>
      <c r="JC86" s="407" t="s">
        <v>424</v>
      </c>
      <c r="JD86" s="407" t="s">
        <v>424</v>
      </c>
      <c r="JE86" s="407" t="s">
        <v>424</v>
      </c>
      <c r="JF86" s="407" t="s">
        <v>424</v>
      </c>
      <c r="JG86" s="407" t="s">
        <v>424</v>
      </c>
      <c r="JH86" s="407" t="s">
        <v>424</v>
      </c>
      <c r="JI86" s="407" t="s">
        <v>424</v>
      </c>
      <c r="JJ86" s="407">
        <v>127608237.5</v>
      </c>
      <c r="JK86" s="407" t="s">
        <v>424</v>
      </c>
      <c r="JL86" s="407" t="s">
        <v>424</v>
      </c>
      <c r="JM86" s="407" t="s">
        <v>424</v>
      </c>
      <c r="JN86" s="407" t="s">
        <v>424</v>
      </c>
      <c r="JO86" s="407" t="s">
        <v>424</v>
      </c>
      <c r="JP86" s="407" t="s">
        <v>424</v>
      </c>
      <c r="JQ86" s="407" t="s">
        <v>424</v>
      </c>
      <c r="JR86" s="407" t="s">
        <v>424</v>
      </c>
      <c r="JS86" s="407" t="s">
        <v>424</v>
      </c>
      <c r="JT86" s="407" t="s">
        <v>424</v>
      </c>
      <c r="JU86" s="407" t="s">
        <v>424</v>
      </c>
      <c r="JV86" s="407">
        <v>111914002.5</v>
      </c>
      <c r="JW86" s="407" t="s">
        <v>424</v>
      </c>
      <c r="JX86" s="407" t="s">
        <v>424</v>
      </c>
      <c r="JY86" s="407" t="s">
        <v>424</v>
      </c>
      <c r="JZ86" s="407" t="s">
        <v>424</v>
      </c>
      <c r="KA86" s="407" t="s">
        <v>424</v>
      </c>
      <c r="KB86" s="407" t="s">
        <v>424</v>
      </c>
      <c r="KC86" s="407" t="s">
        <v>424</v>
      </c>
      <c r="KD86" s="407" t="s">
        <v>424</v>
      </c>
      <c r="KE86" s="407" t="s">
        <v>424</v>
      </c>
      <c r="KF86" s="407" t="s">
        <v>424</v>
      </c>
      <c r="KG86" s="407" t="s">
        <v>424</v>
      </c>
      <c r="KH86" s="407">
        <v>134166253</v>
      </c>
      <c r="KI86" s="407" t="s">
        <v>424</v>
      </c>
      <c r="KJ86" s="407" t="s">
        <v>424</v>
      </c>
      <c r="KK86" s="407">
        <v>103379474</v>
      </c>
      <c r="KL86" s="407" t="s">
        <v>424</v>
      </c>
      <c r="KM86" s="407" t="s">
        <v>424</v>
      </c>
      <c r="KN86" s="407" t="s">
        <v>424</v>
      </c>
      <c r="KO86" s="407" t="s">
        <v>424</v>
      </c>
      <c r="KP86" s="407" t="s">
        <v>424</v>
      </c>
      <c r="KQ86" s="407" t="s">
        <v>424</v>
      </c>
      <c r="KR86" s="407" t="s">
        <v>424</v>
      </c>
      <c r="KS86" s="407" t="s">
        <v>424</v>
      </c>
      <c r="KT86" s="407">
        <v>141476383</v>
      </c>
      <c r="KU86" s="407" t="s">
        <v>424</v>
      </c>
      <c r="KV86" s="407" t="s">
        <v>424</v>
      </c>
      <c r="KW86" s="407" t="s">
        <v>424</v>
      </c>
      <c r="KX86" s="407" t="s">
        <v>424</v>
      </c>
      <c r="KY86" s="407" t="s">
        <v>424</v>
      </c>
      <c r="KZ86" s="407" t="s">
        <v>424</v>
      </c>
      <c r="LA86" s="407" t="s">
        <v>424</v>
      </c>
      <c r="LB86" s="407" t="s">
        <v>424</v>
      </c>
      <c r="LC86" s="407" t="s">
        <v>424</v>
      </c>
      <c r="LD86" s="407" t="s">
        <v>424</v>
      </c>
      <c r="LE86" s="407" t="s">
        <v>424</v>
      </c>
      <c r="LF86" s="407">
        <v>24369534.439999983</v>
      </c>
      <c r="LG86" s="407" t="s">
        <v>424</v>
      </c>
      <c r="LH86" s="407" t="s">
        <v>424</v>
      </c>
      <c r="LI86" s="407" t="s">
        <v>424</v>
      </c>
      <c r="LJ86" s="407" t="s">
        <v>424</v>
      </c>
      <c r="LK86" s="407" t="s">
        <v>424</v>
      </c>
      <c r="LL86" s="407" t="s">
        <v>424</v>
      </c>
      <c r="LM86" s="407" t="s">
        <v>424</v>
      </c>
      <c r="LN86" s="407" t="s">
        <v>424</v>
      </c>
      <c r="LO86" s="407" t="s">
        <v>424</v>
      </c>
      <c r="LP86" s="407" t="s">
        <v>424</v>
      </c>
      <c r="LQ86" s="407" t="s">
        <v>424</v>
      </c>
      <c r="LR86" s="407">
        <v>2174398.1199999973</v>
      </c>
      <c r="LS86" s="404"/>
      <c r="LT86" s="404"/>
      <c r="LU86" s="404"/>
      <c r="LV86" s="404"/>
      <c r="LW86" s="404"/>
      <c r="LX86" s="404"/>
      <c r="LY86" s="404"/>
      <c r="LZ86" s="404"/>
      <c r="MA86" s="404"/>
      <c r="MB86" s="404"/>
      <c r="MC86" s="404"/>
      <c r="MD86" s="404"/>
      <c r="ME86" s="404"/>
      <c r="MF86" s="404"/>
      <c r="MG86" s="404"/>
      <c r="MH86" s="404"/>
      <c r="MI86" s="404"/>
      <c r="MJ86" s="404"/>
      <c r="MK86" s="404"/>
      <c r="ML86" s="404"/>
      <c r="MM86" s="404"/>
      <c r="MN86" s="404"/>
      <c r="MO86" s="404"/>
      <c r="MP86" s="404"/>
      <c r="MQ86" s="404"/>
      <c r="MR86" s="404"/>
      <c r="MS86" s="404"/>
      <c r="MT86" s="404"/>
      <c r="MU86" s="404"/>
      <c r="MV86" s="404"/>
      <c r="MW86" s="404"/>
      <c r="MX86" s="404"/>
      <c r="MY86" s="404"/>
      <c r="MZ86" s="404"/>
      <c r="NA86" s="404"/>
      <c r="NB86" s="404"/>
      <c r="NC86" s="404"/>
      <c r="ND86" s="404"/>
      <c r="NE86" s="404"/>
    </row>
    <row r="87" spans="1:2440" ht="12.75" customHeight="1" x14ac:dyDescent="0.25">
      <c r="A87" s="403"/>
      <c r="B87" s="403"/>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3"/>
      <c r="AY87" s="403"/>
      <c r="AZ87" s="403"/>
      <c r="BA87" s="403"/>
      <c r="BB87" s="403"/>
      <c r="BC87" s="403"/>
      <c r="BD87" s="403"/>
      <c r="BE87" s="403"/>
      <c r="BF87" s="403"/>
      <c r="BG87" s="404"/>
      <c r="BH87" s="404"/>
      <c r="BI87" s="404"/>
      <c r="BJ87" s="404"/>
      <c r="BK87" s="404"/>
      <c r="BL87" s="404"/>
      <c r="BM87" s="404"/>
      <c r="BN87" s="404"/>
      <c r="BO87" s="404"/>
      <c r="BP87" s="404"/>
      <c r="BQ87" s="404"/>
      <c r="BR87" s="404"/>
      <c r="BS87" s="404"/>
      <c r="BT87" s="404"/>
      <c r="BU87" s="404"/>
      <c r="BV87" s="404"/>
      <c r="BW87" s="404"/>
      <c r="BX87" s="404"/>
      <c r="BY87" s="404"/>
      <c r="BZ87" s="404"/>
      <c r="CA87" s="404"/>
      <c r="CB87" s="404"/>
      <c r="CC87" s="404"/>
      <c r="CD87" s="404"/>
      <c r="CE87" s="404"/>
      <c r="CF87" s="404"/>
      <c r="CG87" s="404"/>
      <c r="CH87" s="404"/>
      <c r="CI87" s="404"/>
      <c r="CJ87" s="404"/>
      <c r="CK87" s="404"/>
      <c r="CL87" s="404"/>
      <c r="CM87" s="404"/>
      <c r="CN87" s="404"/>
      <c r="CO87" s="404"/>
      <c r="CP87" s="404"/>
      <c r="CQ87" s="404"/>
      <c r="CR87" s="404"/>
      <c r="CS87" s="404"/>
      <c r="CT87" s="404"/>
      <c r="CU87" s="404"/>
      <c r="CV87" s="404"/>
      <c r="CW87" s="404"/>
      <c r="CX87" s="404"/>
      <c r="CY87" s="404"/>
      <c r="CZ87" s="404"/>
      <c r="DA87" s="404"/>
      <c r="DB87" s="404"/>
      <c r="DC87" s="404"/>
      <c r="DD87" s="404"/>
      <c r="DE87" s="404"/>
      <c r="DF87" s="404"/>
      <c r="DG87" s="404"/>
      <c r="DH87" s="404"/>
      <c r="DI87" s="404"/>
      <c r="DJ87" s="404"/>
      <c r="DK87" s="404"/>
      <c r="DL87" s="404"/>
      <c r="DM87" s="404"/>
      <c r="DN87" s="404"/>
      <c r="DO87" s="404"/>
      <c r="DP87" s="404"/>
      <c r="DQ87" s="404"/>
      <c r="DR87" s="404"/>
      <c r="DS87" s="404"/>
      <c r="DT87" s="404"/>
      <c r="DU87" s="404"/>
      <c r="DV87" s="404"/>
      <c r="DW87" s="404"/>
      <c r="DX87" s="404"/>
      <c r="DY87" s="404"/>
      <c r="DZ87" s="404"/>
      <c r="EA87" s="404"/>
      <c r="EB87" s="404"/>
      <c r="EC87" s="404"/>
      <c r="ED87" s="404"/>
      <c r="EE87" s="404"/>
      <c r="EF87" s="404"/>
      <c r="EG87" s="404"/>
      <c r="EH87" s="404"/>
      <c r="EI87" s="404"/>
      <c r="EJ87" s="404"/>
      <c r="EK87" s="404"/>
      <c r="EL87" s="404"/>
      <c r="EM87" s="404"/>
      <c r="EN87" s="404"/>
      <c r="EO87" s="404"/>
      <c r="EP87" s="404"/>
      <c r="EQ87" s="404"/>
      <c r="ER87" s="404"/>
      <c r="ES87" s="404"/>
      <c r="ET87" s="404"/>
      <c r="EU87" s="404"/>
      <c r="EV87" s="404"/>
      <c r="EW87" s="404"/>
      <c r="EX87" s="404"/>
      <c r="EY87" s="404"/>
      <c r="EZ87" s="404"/>
      <c r="FA87" s="404"/>
      <c r="FB87" s="404"/>
      <c r="FC87" s="404"/>
      <c r="FD87" s="404"/>
      <c r="FE87" s="404"/>
      <c r="FF87" s="404"/>
      <c r="FG87" s="404"/>
      <c r="FH87" s="404"/>
      <c r="FI87" s="404"/>
      <c r="FJ87" s="404"/>
      <c r="FK87" s="404"/>
      <c r="FL87" s="404"/>
      <c r="FM87" s="404"/>
      <c r="FN87" s="404"/>
      <c r="FO87" s="404"/>
      <c r="FP87" s="404"/>
      <c r="FQ87" s="404"/>
      <c r="FR87" s="404"/>
      <c r="FS87" s="404"/>
      <c r="FT87" s="404"/>
      <c r="FU87" s="404"/>
      <c r="FV87" s="404"/>
      <c r="FW87" s="404"/>
      <c r="FX87" s="404"/>
      <c r="FY87" s="404"/>
      <c r="FZ87" s="404"/>
      <c r="GA87" s="404"/>
      <c r="GB87" s="404"/>
      <c r="GC87" s="404"/>
      <c r="GD87" s="404"/>
      <c r="GE87" s="404"/>
      <c r="GF87" s="404"/>
      <c r="GG87" s="404"/>
      <c r="GH87" s="404"/>
      <c r="GI87" s="404"/>
      <c r="GJ87" s="404"/>
      <c r="GK87" s="404"/>
      <c r="GL87" s="404"/>
      <c r="GM87" s="404"/>
      <c r="GN87" s="404"/>
      <c r="GO87" s="404"/>
      <c r="GP87" s="404"/>
      <c r="GQ87" s="404"/>
      <c r="GR87" s="404"/>
      <c r="GS87" s="404"/>
      <c r="GT87" s="404"/>
      <c r="GU87" s="404"/>
      <c r="GV87" s="404"/>
      <c r="GW87" s="404"/>
      <c r="GX87" s="404"/>
      <c r="GY87" s="404"/>
      <c r="GZ87" s="404"/>
      <c r="HA87" s="404"/>
      <c r="HB87" s="404"/>
      <c r="HC87" s="404"/>
      <c r="HD87" s="404"/>
      <c r="HE87" s="404"/>
      <c r="HF87" s="404"/>
      <c r="HG87" s="404"/>
      <c r="HH87" s="404"/>
      <c r="HI87" s="404"/>
      <c r="HJ87" s="404"/>
      <c r="HK87" s="404"/>
      <c r="HL87" s="404"/>
      <c r="HM87" s="404"/>
      <c r="HN87" s="404"/>
      <c r="HO87" s="404"/>
      <c r="HP87" s="404"/>
      <c r="HQ87" s="404"/>
      <c r="HR87" s="404"/>
      <c r="HS87" s="404"/>
      <c r="HT87" s="404"/>
      <c r="HU87" s="404"/>
      <c r="HV87" s="404"/>
      <c r="HW87" s="404"/>
      <c r="HX87" s="404"/>
      <c r="HY87" s="404"/>
      <c r="HZ87" s="404"/>
      <c r="IA87" s="404"/>
      <c r="IB87" s="404"/>
      <c r="IC87" s="404"/>
      <c r="ID87" s="404"/>
      <c r="IE87" s="404"/>
      <c r="IF87" s="404"/>
      <c r="IG87" s="404"/>
      <c r="IH87" s="404"/>
      <c r="II87" s="404"/>
      <c r="IJ87" s="404"/>
      <c r="IK87" s="404"/>
      <c r="IL87" s="404"/>
      <c r="IM87" s="404"/>
      <c r="IN87" s="404"/>
      <c r="IO87" s="404"/>
      <c r="IP87" s="404"/>
      <c r="IQ87" s="404"/>
      <c r="IR87" s="404"/>
      <c r="IS87" s="404"/>
      <c r="IT87" s="404"/>
      <c r="IU87" s="404"/>
      <c r="IV87" s="404"/>
      <c r="IW87" s="404"/>
      <c r="IX87" s="404"/>
      <c r="IY87" s="404"/>
      <c r="IZ87" s="404"/>
      <c r="JA87" s="404"/>
      <c r="JB87" s="404"/>
      <c r="JC87" s="404"/>
      <c r="JD87" s="404"/>
      <c r="JE87" s="404"/>
      <c r="JF87" s="404"/>
      <c r="JG87" s="404"/>
      <c r="JH87" s="404"/>
      <c r="JI87" s="404"/>
      <c r="JJ87" s="404"/>
      <c r="JK87" s="404"/>
      <c r="JL87" s="404"/>
      <c r="JM87" s="404"/>
      <c r="JN87" s="404"/>
      <c r="JO87" s="404"/>
      <c r="JP87" s="404"/>
      <c r="JQ87" s="404"/>
      <c r="JR87" s="404"/>
      <c r="JS87" s="404"/>
      <c r="JT87" s="404"/>
      <c r="JU87" s="404"/>
      <c r="JV87" s="404"/>
      <c r="JW87" s="404"/>
      <c r="JX87" s="404"/>
      <c r="JY87" s="404"/>
      <c r="JZ87" s="404"/>
      <c r="KA87" s="404"/>
      <c r="KB87" s="404"/>
      <c r="KC87" s="404"/>
      <c r="KD87" s="404"/>
      <c r="KE87" s="404"/>
      <c r="KF87" s="404"/>
      <c r="KG87" s="404"/>
      <c r="KH87" s="404"/>
      <c r="KI87" s="404"/>
      <c r="KJ87" s="404"/>
      <c r="KK87" s="404"/>
      <c r="KL87" s="404"/>
      <c r="KM87" s="404"/>
      <c r="KN87" s="404"/>
      <c r="KO87" s="404"/>
      <c r="KP87" s="404"/>
      <c r="KQ87" s="404"/>
      <c r="KR87" s="404"/>
      <c r="KS87" s="404"/>
      <c r="KT87" s="404"/>
      <c r="KU87" s="404"/>
      <c r="KV87" s="404"/>
      <c r="KW87" s="404"/>
      <c r="KX87" s="404"/>
      <c r="KY87" s="404"/>
      <c r="KZ87" s="404"/>
      <c r="LA87" s="404"/>
      <c r="LB87" s="404"/>
      <c r="LC87" s="404"/>
      <c r="LD87" s="404"/>
      <c r="LE87" s="404"/>
      <c r="LF87" s="404"/>
      <c r="LG87" s="404"/>
      <c r="LH87" s="404"/>
      <c r="LI87" s="404"/>
      <c r="LJ87" s="404"/>
      <c r="LK87" s="404"/>
      <c r="LL87" s="404"/>
      <c r="LM87" s="404"/>
      <c r="LN87" s="404"/>
      <c r="LO87" s="404"/>
      <c r="LP87" s="404"/>
      <c r="LQ87" s="404"/>
      <c r="LR87" s="404"/>
      <c r="LS87" s="404"/>
      <c r="LT87" s="404"/>
      <c r="LU87" s="404"/>
      <c r="LV87" s="404"/>
      <c r="LW87" s="404"/>
      <c r="LX87" s="404"/>
      <c r="LY87" s="404"/>
      <c r="LZ87" s="404"/>
      <c r="MA87" s="404"/>
      <c r="MB87" s="404"/>
      <c r="MC87" s="404"/>
      <c r="MD87" s="404"/>
      <c r="ME87" s="404"/>
      <c r="MF87" s="404"/>
      <c r="MG87" s="404"/>
      <c r="MH87" s="404"/>
      <c r="MI87" s="404"/>
      <c r="MJ87" s="404"/>
      <c r="MK87" s="404"/>
      <c r="ML87" s="404"/>
      <c r="MM87" s="404"/>
      <c r="MN87" s="404"/>
      <c r="MO87" s="404"/>
      <c r="MP87" s="404"/>
      <c r="MQ87" s="404"/>
      <c r="MR87" s="404"/>
      <c r="MS87" s="404"/>
      <c r="MT87" s="404"/>
      <c r="MU87" s="404"/>
      <c r="MV87" s="404"/>
      <c r="MW87" s="404"/>
      <c r="MX87" s="404"/>
      <c r="MY87" s="404"/>
      <c r="MZ87" s="404"/>
      <c r="NA87" s="404"/>
      <c r="NB87" s="404"/>
      <c r="NC87" s="404"/>
      <c r="ND87" s="404"/>
      <c r="NE87" s="404"/>
    </row>
    <row r="88" spans="1:2440" ht="12.75" customHeight="1" x14ac:dyDescent="0.25">
      <c r="A88" s="403"/>
      <c r="B88" s="403"/>
      <c r="C88" s="403"/>
      <c r="D88" s="403"/>
      <c r="E88" s="403"/>
      <c r="F88" s="403"/>
      <c r="G88" s="403"/>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3"/>
      <c r="AY88" s="403"/>
      <c r="AZ88" s="403"/>
      <c r="BA88" s="403"/>
      <c r="BB88" s="403"/>
      <c r="BC88" s="403"/>
      <c r="BD88" s="403"/>
      <c r="BE88" s="403"/>
      <c r="BF88" s="403"/>
      <c r="BG88" s="404"/>
      <c r="BH88" s="404"/>
      <c r="BI88" s="404"/>
      <c r="BJ88" s="404"/>
      <c r="BK88" s="404"/>
      <c r="BL88" s="404"/>
      <c r="BM88" s="404"/>
      <c r="BN88" s="404"/>
      <c r="BO88" s="404"/>
      <c r="BP88" s="404"/>
      <c r="BQ88" s="404"/>
      <c r="BR88" s="404"/>
      <c r="BS88" s="404"/>
      <c r="BT88" s="404"/>
      <c r="BU88" s="404"/>
      <c r="BV88" s="404"/>
      <c r="BW88" s="404"/>
      <c r="BX88" s="404"/>
      <c r="BY88" s="404"/>
      <c r="BZ88" s="404"/>
      <c r="CA88" s="404"/>
      <c r="CB88" s="404"/>
      <c r="CC88" s="404"/>
      <c r="CD88" s="404"/>
      <c r="CE88" s="404"/>
      <c r="CF88" s="404"/>
      <c r="CG88" s="404"/>
      <c r="CH88" s="404"/>
      <c r="CI88" s="404"/>
      <c r="CJ88" s="404"/>
      <c r="CK88" s="404"/>
      <c r="CL88" s="404"/>
      <c r="CM88" s="404"/>
      <c r="CN88" s="404"/>
      <c r="CO88" s="404"/>
      <c r="CP88" s="404"/>
      <c r="CQ88" s="404"/>
      <c r="CR88" s="404"/>
      <c r="CS88" s="404"/>
      <c r="CT88" s="404"/>
      <c r="CU88" s="404"/>
      <c r="CV88" s="404"/>
      <c r="CW88" s="404"/>
      <c r="CX88" s="404"/>
      <c r="CY88" s="404"/>
      <c r="CZ88" s="404"/>
      <c r="DA88" s="404"/>
      <c r="DB88" s="404"/>
      <c r="DC88" s="404"/>
      <c r="DD88" s="404"/>
      <c r="DE88" s="404"/>
      <c r="DF88" s="404"/>
      <c r="DG88" s="404"/>
      <c r="DH88" s="404"/>
      <c r="DI88" s="404"/>
      <c r="DJ88" s="404"/>
      <c r="DK88" s="404"/>
      <c r="DL88" s="404"/>
      <c r="DM88" s="404"/>
      <c r="DN88" s="404"/>
      <c r="DO88" s="404"/>
      <c r="DP88" s="404"/>
      <c r="DQ88" s="404"/>
      <c r="DR88" s="404"/>
      <c r="DS88" s="404"/>
      <c r="DT88" s="404"/>
      <c r="DU88" s="404"/>
      <c r="DV88" s="404"/>
      <c r="DW88" s="404"/>
      <c r="DX88" s="404"/>
      <c r="DY88" s="404"/>
      <c r="DZ88" s="404"/>
      <c r="EA88" s="404"/>
      <c r="EB88" s="404"/>
      <c r="EC88" s="404"/>
      <c r="ED88" s="404"/>
      <c r="EE88" s="404"/>
      <c r="EF88" s="404"/>
      <c r="EG88" s="404"/>
      <c r="EH88" s="404"/>
      <c r="EI88" s="404"/>
      <c r="EJ88" s="404"/>
      <c r="EK88" s="404"/>
      <c r="EL88" s="404"/>
      <c r="EM88" s="404"/>
      <c r="EN88" s="404"/>
      <c r="EO88" s="404"/>
      <c r="EP88" s="404"/>
      <c r="EQ88" s="404"/>
      <c r="ER88" s="404"/>
      <c r="ES88" s="404"/>
      <c r="ET88" s="404"/>
      <c r="EU88" s="404"/>
      <c r="EV88" s="404"/>
      <c r="EW88" s="404"/>
      <c r="EX88" s="404"/>
      <c r="EY88" s="404"/>
      <c r="EZ88" s="404"/>
      <c r="FA88" s="404"/>
      <c r="FB88" s="404"/>
      <c r="FC88" s="404"/>
      <c r="FD88" s="404"/>
      <c r="FE88" s="404"/>
      <c r="FF88" s="404"/>
      <c r="FG88" s="404"/>
      <c r="FH88" s="404"/>
      <c r="FI88" s="404"/>
      <c r="FJ88" s="404"/>
      <c r="FK88" s="404"/>
      <c r="FL88" s="404"/>
      <c r="FM88" s="404"/>
      <c r="FN88" s="404"/>
      <c r="FO88" s="404"/>
      <c r="FP88" s="404"/>
      <c r="FQ88" s="404"/>
      <c r="FR88" s="404"/>
      <c r="FS88" s="404"/>
      <c r="FT88" s="404"/>
      <c r="FU88" s="404"/>
      <c r="FV88" s="404"/>
      <c r="FW88" s="404"/>
      <c r="FX88" s="404"/>
      <c r="FY88" s="404"/>
      <c r="FZ88" s="404"/>
      <c r="GA88" s="404"/>
      <c r="GB88" s="404"/>
      <c r="GC88" s="404"/>
      <c r="GD88" s="404"/>
      <c r="GE88" s="404"/>
      <c r="GF88" s="404"/>
      <c r="GG88" s="404"/>
      <c r="GH88" s="404"/>
      <c r="GI88" s="404"/>
      <c r="GJ88" s="404"/>
      <c r="GK88" s="404"/>
      <c r="GL88" s="404"/>
      <c r="GM88" s="404"/>
      <c r="GN88" s="404"/>
      <c r="GO88" s="404"/>
      <c r="GP88" s="404"/>
      <c r="GQ88" s="404"/>
      <c r="GR88" s="404"/>
      <c r="GS88" s="404"/>
      <c r="GT88" s="404"/>
      <c r="GU88" s="404"/>
      <c r="GV88" s="404"/>
      <c r="GW88" s="404"/>
      <c r="GX88" s="404"/>
      <c r="GY88" s="404"/>
      <c r="GZ88" s="404"/>
      <c r="HA88" s="404"/>
      <c r="HB88" s="404"/>
      <c r="HC88" s="404"/>
      <c r="HD88" s="404"/>
      <c r="HE88" s="404"/>
      <c r="HF88" s="404"/>
      <c r="HG88" s="404"/>
      <c r="HH88" s="404"/>
      <c r="HI88" s="404"/>
      <c r="HJ88" s="404"/>
      <c r="HK88" s="404"/>
      <c r="HL88" s="404"/>
      <c r="HM88" s="404"/>
      <c r="HN88" s="404"/>
      <c r="HO88" s="404"/>
      <c r="HP88" s="404"/>
      <c r="HQ88" s="404"/>
      <c r="HR88" s="404"/>
      <c r="HS88" s="404"/>
      <c r="HT88" s="404"/>
      <c r="HU88" s="404"/>
      <c r="HV88" s="404"/>
      <c r="HW88" s="404"/>
      <c r="HX88" s="404"/>
      <c r="HY88" s="404"/>
      <c r="HZ88" s="404"/>
      <c r="IA88" s="404"/>
      <c r="IB88" s="404"/>
      <c r="IC88" s="404"/>
      <c r="ID88" s="404"/>
      <c r="IE88" s="404"/>
      <c r="IF88" s="404"/>
      <c r="IG88" s="404"/>
      <c r="IH88" s="404"/>
      <c r="II88" s="404"/>
      <c r="IJ88" s="404"/>
      <c r="IK88" s="404"/>
      <c r="IL88" s="404"/>
      <c r="IM88" s="404"/>
      <c r="IN88" s="404"/>
      <c r="IO88" s="404"/>
      <c r="IP88" s="404"/>
      <c r="IQ88" s="404"/>
      <c r="IR88" s="404"/>
      <c r="IS88" s="404"/>
      <c r="IT88" s="404"/>
      <c r="IU88" s="404"/>
      <c r="IV88" s="404"/>
      <c r="IW88" s="404"/>
      <c r="IX88" s="404"/>
      <c r="IY88" s="404"/>
      <c r="IZ88" s="404"/>
      <c r="JA88" s="404"/>
      <c r="JB88" s="404"/>
      <c r="JC88" s="404"/>
      <c r="JD88" s="404"/>
      <c r="JE88" s="404"/>
      <c r="JF88" s="404"/>
      <c r="JG88" s="404"/>
      <c r="JH88" s="404"/>
      <c r="JI88" s="404"/>
      <c r="JJ88" s="404"/>
      <c r="JK88" s="404"/>
      <c r="JL88" s="404"/>
      <c r="JM88" s="404"/>
      <c r="JN88" s="404"/>
      <c r="JO88" s="404"/>
      <c r="JP88" s="404"/>
      <c r="JQ88" s="404"/>
      <c r="JR88" s="404"/>
      <c r="JS88" s="404"/>
      <c r="JT88" s="404"/>
      <c r="JU88" s="404"/>
      <c r="JV88" s="404"/>
      <c r="JW88" s="404"/>
      <c r="JX88" s="404"/>
      <c r="JY88" s="404"/>
      <c r="JZ88" s="404"/>
      <c r="KA88" s="404"/>
      <c r="KB88" s="404"/>
      <c r="KC88" s="404"/>
      <c r="KD88" s="404"/>
      <c r="KE88" s="404"/>
      <c r="KF88" s="404"/>
      <c r="KG88" s="404"/>
      <c r="KH88" s="404"/>
      <c r="KI88" s="404"/>
      <c r="KJ88" s="404"/>
      <c r="KK88" s="404"/>
      <c r="KL88" s="404"/>
      <c r="KM88" s="404"/>
      <c r="KN88" s="404"/>
      <c r="KO88" s="404"/>
      <c r="KP88" s="404"/>
      <c r="KQ88" s="404"/>
      <c r="KR88" s="404"/>
      <c r="KS88" s="404"/>
      <c r="KT88" s="404"/>
      <c r="KU88" s="404"/>
      <c r="KV88" s="404"/>
      <c r="KW88" s="404"/>
      <c r="KX88" s="404"/>
      <c r="KY88" s="404"/>
      <c r="KZ88" s="404"/>
      <c r="LA88" s="404"/>
      <c r="LB88" s="404"/>
      <c r="LC88" s="404"/>
      <c r="LD88" s="404"/>
      <c r="LE88" s="404"/>
      <c r="LF88" s="404"/>
      <c r="LG88" s="404"/>
      <c r="LH88" s="404"/>
      <c r="LI88" s="404"/>
      <c r="LJ88" s="404"/>
      <c r="LK88" s="404"/>
      <c r="LL88" s="404"/>
      <c r="LM88" s="404"/>
      <c r="LN88" s="404"/>
      <c r="LO88" s="404"/>
      <c r="LP88" s="404"/>
      <c r="LQ88" s="404"/>
      <c r="LR88" s="404"/>
      <c r="LS88" s="404"/>
      <c r="LT88" s="404"/>
      <c r="LU88" s="404"/>
      <c r="LV88" s="404"/>
      <c r="LW88" s="404"/>
      <c r="LX88" s="404"/>
      <c r="LY88" s="404"/>
      <c r="LZ88" s="404"/>
      <c r="MA88" s="404"/>
      <c r="MB88" s="404"/>
      <c r="MC88" s="404"/>
      <c r="MD88" s="404"/>
      <c r="ME88" s="404"/>
      <c r="MF88" s="404"/>
      <c r="MG88" s="404"/>
      <c r="MH88" s="404"/>
      <c r="MI88" s="404"/>
      <c r="MJ88" s="404"/>
      <c r="MK88" s="404"/>
      <c r="ML88" s="404"/>
      <c r="MM88" s="404"/>
      <c r="MN88" s="404"/>
      <c r="MO88" s="404"/>
      <c r="MP88" s="404"/>
      <c r="MQ88" s="404"/>
      <c r="MR88" s="404"/>
      <c r="MS88" s="404"/>
      <c r="MT88" s="404"/>
      <c r="MU88" s="404"/>
      <c r="MV88" s="404"/>
      <c r="MW88" s="404"/>
      <c r="MX88" s="404"/>
      <c r="MY88" s="404"/>
      <c r="MZ88" s="404"/>
      <c r="NA88" s="404"/>
      <c r="NB88" s="404"/>
      <c r="NC88" s="404"/>
      <c r="ND88" s="404"/>
      <c r="NE88" s="404"/>
    </row>
    <row r="89" spans="1:2440" ht="12.75" customHeight="1" x14ac:dyDescent="0.25">
      <c r="A89" s="403"/>
      <c r="B89" s="403"/>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4"/>
      <c r="BH89" s="404"/>
      <c r="BI89" s="404"/>
      <c r="BJ89" s="404"/>
      <c r="BK89" s="404"/>
      <c r="BL89" s="404"/>
      <c r="BM89" s="404"/>
      <c r="BN89" s="404"/>
      <c r="BO89" s="404"/>
      <c r="BP89" s="404"/>
      <c r="BQ89" s="404"/>
      <c r="BR89" s="404"/>
      <c r="BS89" s="404"/>
      <c r="BT89" s="404"/>
      <c r="BU89" s="404"/>
      <c r="BV89" s="404"/>
      <c r="BW89" s="404"/>
      <c r="BX89" s="404"/>
      <c r="BY89" s="404"/>
      <c r="BZ89" s="404"/>
      <c r="CA89" s="404"/>
      <c r="CB89" s="404"/>
      <c r="CC89" s="404"/>
      <c r="CD89" s="404"/>
      <c r="CE89" s="404"/>
      <c r="CF89" s="404"/>
      <c r="CG89" s="404"/>
      <c r="CH89" s="404"/>
      <c r="CI89" s="404"/>
      <c r="CJ89" s="404"/>
      <c r="CK89" s="404"/>
      <c r="CL89" s="404"/>
      <c r="CM89" s="404"/>
      <c r="CN89" s="404"/>
      <c r="CO89" s="404"/>
      <c r="CP89" s="404"/>
      <c r="CQ89" s="404"/>
      <c r="CR89" s="404"/>
      <c r="CS89" s="404"/>
      <c r="CT89" s="404"/>
      <c r="CU89" s="404"/>
      <c r="CV89" s="404"/>
      <c r="CW89" s="404"/>
      <c r="CX89" s="404"/>
      <c r="CY89" s="404"/>
      <c r="CZ89" s="404"/>
      <c r="DA89" s="404"/>
      <c r="DB89" s="404"/>
      <c r="DC89" s="404"/>
      <c r="DD89" s="404"/>
      <c r="DE89" s="404"/>
      <c r="DF89" s="404"/>
      <c r="DG89" s="404"/>
      <c r="DH89" s="404"/>
      <c r="DI89" s="404"/>
      <c r="DJ89" s="404"/>
      <c r="DK89" s="404"/>
      <c r="DL89" s="404"/>
      <c r="DM89" s="404"/>
      <c r="DN89" s="404"/>
      <c r="DO89" s="404"/>
      <c r="DP89" s="404"/>
      <c r="DQ89" s="404"/>
      <c r="DR89" s="404"/>
      <c r="DS89" s="404"/>
      <c r="DT89" s="404"/>
      <c r="DU89" s="404"/>
      <c r="DV89" s="404"/>
      <c r="DW89" s="404"/>
      <c r="DX89" s="404"/>
      <c r="DY89" s="404"/>
      <c r="DZ89" s="404"/>
      <c r="EA89" s="404"/>
      <c r="EB89" s="404"/>
      <c r="EC89" s="404"/>
      <c r="ED89" s="404"/>
      <c r="EE89" s="404"/>
      <c r="EF89" s="404"/>
      <c r="EG89" s="404"/>
      <c r="EH89" s="404"/>
      <c r="EI89" s="404"/>
      <c r="EJ89" s="404"/>
      <c r="EK89" s="404"/>
      <c r="EL89" s="404"/>
      <c r="EM89" s="404"/>
      <c r="EN89" s="404"/>
      <c r="EO89" s="404"/>
      <c r="EP89" s="404"/>
      <c r="EQ89" s="404"/>
      <c r="ER89" s="404"/>
      <c r="ES89" s="404"/>
      <c r="ET89" s="404"/>
      <c r="EU89" s="404"/>
      <c r="EV89" s="404"/>
      <c r="EW89" s="404"/>
      <c r="EX89" s="404"/>
      <c r="EY89" s="404"/>
      <c r="EZ89" s="404"/>
      <c r="FA89" s="404"/>
      <c r="FB89" s="404"/>
      <c r="FC89" s="404"/>
      <c r="FD89" s="404"/>
      <c r="FE89" s="404"/>
      <c r="FF89" s="404"/>
      <c r="FG89" s="404"/>
      <c r="FH89" s="404"/>
      <c r="FI89" s="404"/>
      <c r="FJ89" s="404"/>
      <c r="FK89" s="404"/>
      <c r="FL89" s="404"/>
      <c r="FM89" s="404"/>
      <c r="FN89" s="404"/>
      <c r="FO89" s="404"/>
      <c r="FP89" s="404"/>
      <c r="FQ89" s="404"/>
      <c r="FR89" s="404"/>
      <c r="FS89" s="404"/>
      <c r="FT89" s="404"/>
      <c r="FU89" s="404"/>
      <c r="FV89" s="404"/>
      <c r="FW89" s="404"/>
      <c r="FX89" s="404"/>
      <c r="FY89" s="404"/>
      <c r="FZ89" s="404"/>
      <c r="GA89" s="404"/>
      <c r="GB89" s="404"/>
      <c r="GC89" s="404"/>
      <c r="GD89" s="404"/>
      <c r="GE89" s="404"/>
      <c r="GF89" s="404"/>
      <c r="GG89" s="404"/>
      <c r="GH89" s="404"/>
      <c r="GI89" s="404"/>
      <c r="GJ89" s="404"/>
      <c r="GK89" s="404"/>
      <c r="GL89" s="404"/>
      <c r="GM89" s="404"/>
      <c r="GN89" s="404"/>
      <c r="GO89" s="404"/>
      <c r="GP89" s="404"/>
      <c r="GQ89" s="404"/>
      <c r="GR89" s="404"/>
      <c r="GS89" s="404"/>
      <c r="GT89" s="404"/>
      <c r="GU89" s="404"/>
      <c r="GV89" s="404"/>
      <c r="GW89" s="404"/>
      <c r="GX89" s="404"/>
      <c r="GY89" s="404"/>
      <c r="GZ89" s="404"/>
      <c r="HA89" s="404"/>
      <c r="HB89" s="404"/>
      <c r="HC89" s="404"/>
      <c r="HD89" s="404"/>
      <c r="HE89" s="404"/>
      <c r="HF89" s="404"/>
      <c r="HG89" s="404"/>
      <c r="HH89" s="404"/>
      <c r="HI89" s="404"/>
      <c r="HJ89" s="404"/>
      <c r="HK89" s="404"/>
      <c r="HL89" s="404"/>
      <c r="HM89" s="404"/>
      <c r="HN89" s="404"/>
      <c r="HO89" s="404"/>
      <c r="HP89" s="404"/>
      <c r="HQ89" s="404"/>
      <c r="HR89" s="404"/>
      <c r="HS89" s="404"/>
      <c r="HT89" s="404"/>
      <c r="HU89" s="404"/>
      <c r="HV89" s="404"/>
      <c r="HW89" s="404"/>
      <c r="HX89" s="404"/>
      <c r="HY89" s="404"/>
      <c r="HZ89" s="404"/>
      <c r="IA89" s="404"/>
      <c r="IB89" s="404"/>
      <c r="IC89" s="404"/>
      <c r="ID89" s="404"/>
      <c r="IE89" s="404"/>
      <c r="IF89" s="404"/>
      <c r="IG89" s="404"/>
      <c r="IH89" s="404"/>
      <c r="II89" s="404"/>
      <c r="IJ89" s="404"/>
      <c r="IK89" s="404"/>
      <c r="IL89" s="404"/>
      <c r="IM89" s="404"/>
      <c r="IN89" s="404"/>
      <c r="IO89" s="404"/>
      <c r="IP89" s="404"/>
      <c r="IQ89" s="404"/>
      <c r="IR89" s="404"/>
      <c r="IS89" s="404"/>
      <c r="IT89" s="404"/>
      <c r="IU89" s="404"/>
      <c r="IV89" s="404"/>
      <c r="IW89" s="404"/>
      <c r="IX89" s="404"/>
      <c r="IY89" s="404"/>
      <c r="IZ89" s="404"/>
      <c r="JA89" s="404"/>
      <c r="JB89" s="404"/>
      <c r="JC89" s="404"/>
      <c r="JD89" s="404"/>
      <c r="JE89" s="404"/>
      <c r="JF89" s="404"/>
      <c r="JG89" s="404"/>
      <c r="JH89" s="404"/>
      <c r="JI89" s="404"/>
      <c r="JJ89" s="404"/>
      <c r="JK89" s="404"/>
      <c r="JL89" s="404"/>
      <c r="JM89" s="404"/>
      <c r="JN89" s="404"/>
      <c r="JO89" s="404"/>
      <c r="JP89" s="404"/>
      <c r="JQ89" s="404"/>
      <c r="JR89" s="404"/>
      <c r="JS89" s="404"/>
      <c r="JT89" s="404"/>
      <c r="JU89" s="404"/>
      <c r="JV89" s="404"/>
      <c r="JW89" s="404"/>
      <c r="JX89" s="404"/>
      <c r="JY89" s="404"/>
      <c r="JZ89" s="404"/>
      <c r="KA89" s="404"/>
      <c r="KB89" s="404"/>
      <c r="KC89" s="404"/>
      <c r="KD89" s="404"/>
      <c r="KE89" s="404"/>
      <c r="KF89" s="404"/>
      <c r="KG89" s="404"/>
      <c r="KH89" s="404"/>
      <c r="KI89" s="404"/>
      <c r="KJ89" s="404"/>
      <c r="KK89" s="404"/>
      <c r="KL89" s="404"/>
      <c r="KM89" s="404"/>
      <c r="KN89" s="404"/>
      <c r="KO89" s="404"/>
      <c r="KP89" s="404"/>
      <c r="KQ89" s="404"/>
      <c r="KR89" s="404"/>
      <c r="KS89" s="404"/>
      <c r="KT89" s="404"/>
      <c r="KU89" s="404"/>
      <c r="KV89" s="404"/>
      <c r="KW89" s="404"/>
      <c r="KX89" s="404"/>
      <c r="KY89" s="404"/>
      <c r="KZ89" s="404"/>
      <c r="LA89" s="404"/>
      <c r="LB89" s="404"/>
      <c r="LC89" s="404"/>
      <c r="LD89" s="404"/>
      <c r="LE89" s="404"/>
      <c r="LF89" s="404"/>
      <c r="LG89" s="404"/>
      <c r="LH89" s="404"/>
      <c r="LI89" s="404"/>
      <c r="LJ89" s="404"/>
      <c r="LK89" s="404"/>
      <c r="LL89" s="404"/>
      <c r="LM89" s="404"/>
      <c r="LN89" s="404"/>
      <c r="LO89" s="404"/>
      <c r="LP89" s="404"/>
      <c r="LQ89" s="404"/>
      <c r="LR89" s="404"/>
      <c r="LS89" s="404"/>
      <c r="LT89" s="404"/>
      <c r="LU89" s="404"/>
      <c r="LV89" s="404"/>
      <c r="LW89" s="404"/>
      <c r="LX89" s="404"/>
      <c r="LY89" s="404"/>
      <c r="LZ89" s="404"/>
      <c r="MA89" s="404"/>
      <c r="MB89" s="404"/>
      <c r="MC89" s="404"/>
      <c r="MD89" s="404"/>
      <c r="ME89" s="404"/>
      <c r="MF89" s="404"/>
      <c r="MG89" s="404"/>
      <c r="MH89" s="404"/>
      <c r="MI89" s="404"/>
      <c r="MJ89" s="404"/>
      <c r="MK89" s="404"/>
      <c r="ML89" s="404"/>
      <c r="MM89" s="404"/>
      <c r="MN89" s="404"/>
      <c r="MO89" s="404"/>
      <c r="MP89" s="404"/>
      <c r="MQ89" s="404"/>
      <c r="MR89" s="404"/>
      <c r="MS89" s="404"/>
      <c r="MT89" s="404"/>
      <c r="MU89" s="404"/>
      <c r="MV89" s="404"/>
      <c r="MW89" s="404"/>
      <c r="MX89" s="404"/>
      <c r="MY89" s="404"/>
      <c r="MZ89" s="404"/>
      <c r="NA89" s="404"/>
      <c r="NB89" s="404"/>
      <c r="NC89" s="404"/>
      <c r="ND89" s="404"/>
      <c r="NE89" s="404"/>
    </row>
    <row r="90" spans="1:2440" ht="12.75" customHeight="1" x14ac:dyDescent="0.25">
      <c r="A90" s="403"/>
      <c r="B90" s="403"/>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4"/>
      <c r="BH90" s="404"/>
      <c r="BI90" s="404"/>
      <c r="BJ90" s="404"/>
      <c r="BK90" s="404"/>
      <c r="BL90" s="404"/>
      <c r="BM90" s="404"/>
      <c r="BN90" s="404"/>
      <c r="BO90" s="404"/>
      <c r="BP90" s="404"/>
      <c r="BQ90" s="404"/>
      <c r="BR90" s="404"/>
      <c r="BS90" s="404"/>
      <c r="BT90" s="404"/>
      <c r="BU90" s="404"/>
      <c r="BV90" s="404"/>
      <c r="BW90" s="404"/>
      <c r="BX90" s="404"/>
      <c r="BY90" s="404"/>
      <c r="BZ90" s="404"/>
      <c r="CA90" s="404"/>
      <c r="CB90" s="404"/>
      <c r="CC90" s="404"/>
      <c r="CD90" s="404"/>
      <c r="CE90" s="404"/>
      <c r="CF90" s="404"/>
      <c r="CG90" s="404"/>
      <c r="CH90" s="404"/>
      <c r="CI90" s="404"/>
      <c r="CJ90" s="404"/>
      <c r="CK90" s="404"/>
      <c r="CL90" s="404"/>
      <c r="CM90" s="404"/>
      <c r="CN90" s="404"/>
      <c r="CO90" s="404"/>
      <c r="CP90" s="404"/>
      <c r="CQ90" s="404"/>
      <c r="CR90" s="404"/>
      <c r="CS90" s="404"/>
      <c r="CT90" s="404"/>
      <c r="CU90" s="404"/>
      <c r="CV90" s="404"/>
      <c r="CW90" s="404"/>
      <c r="CX90" s="404"/>
      <c r="CY90" s="404"/>
      <c r="CZ90" s="404"/>
      <c r="DA90" s="404"/>
      <c r="DB90" s="404"/>
      <c r="DC90" s="404"/>
      <c r="DD90" s="404"/>
      <c r="DE90" s="404"/>
      <c r="DF90" s="404"/>
      <c r="DG90" s="404"/>
      <c r="DH90" s="404"/>
      <c r="DI90" s="404"/>
      <c r="DJ90" s="404"/>
      <c r="DK90" s="404"/>
      <c r="DL90" s="404"/>
      <c r="DM90" s="404"/>
      <c r="DN90" s="404"/>
      <c r="DO90" s="404"/>
      <c r="DP90" s="404"/>
      <c r="DQ90" s="404"/>
      <c r="DR90" s="404"/>
      <c r="DS90" s="404"/>
      <c r="DT90" s="404"/>
      <c r="DU90" s="404"/>
      <c r="DV90" s="404"/>
      <c r="DW90" s="404"/>
      <c r="DX90" s="404"/>
      <c r="DY90" s="404"/>
      <c r="DZ90" s="404"/>
      <c r="EA90" s="404"/>
      <c r="EB90" s="404"/>
      <c r="EC90" s="404"/>
      <c r="ED90" s="404"/>
      <c r="EE90" s="404"/>
      <c r="EF90" s="404"/>
      <c r="EG90" s="404"/>
      <c r="EH90" s="404"/>
      <c r="EI90" s="404"/>
      <c r="EJ90" s="404"/>
      <c r="EK90" s="404"/>
      <c r="EL90" s="404"/>
      <c r="EM90" s="404"/>
      <c r="EN90" s="404"/>
      <c r="EO90" s="404"/>
      <c r="EP90" s="404"/>
      <c r="EQ90" s="404"/>
      <c r="ER90" s="404"/>
      <c r="ES90" s="404"/>
      <c r="ET90" s="404"/>
      <c r="EU90" s="404"/>
      <c r="EV90" s="404"/>
      <c r="EW90" s="404"/>
      <c r="EX90" s="404"/>
      <c r="EY90" s="404"/>
      <c r="EZ90" s="404"/>
      <c r="FA90" s="404"/>
      <c r="FB90" s="404"/>
      <c r="FC90" s="404"/>
      <c r="FD90" s="404"/>
      <c r="FE90" s="404"/>
      <c r="FF90" s="404"/>
      <c r="FG90" s="404"/>
      <c r="FH90" s="404"/>
      <c r="FI90" s="404"/>
      <c r="FJ90" s="404"/>
      <c r="FK90" s="404"/>
      <c r="FL90" s="404"/>
      <c r="FM90" s="404"/>
      <c r="FN90" s="404"/>
      <c r="FO90" s="404"/>
      <c r="FP90" s="404"/>
      <c r="FQ90" s="404"/>
      <c r="FR90" s="404"/>
      <c r="FS90" s="404"/>
      <c r="FT90" s="404"/>
      <c r="FU90" s="404"/>
      <c r="FV90" s="404"/>
      <c r="FW90" s="404"/>
      <c r="FX90" s="404"/>
      <c r="FY90" s="404"/>
      <c r="FZ90" s="404"/>
      <c r="GA90" s="404"/>
      <c r="GB90" s="404"/>
      <c r="GC90" s="404"/>
      <c r="GD90" s="404"/>
      <c r="GE90" s="404"/>
      <c r="GF90" s="404"/>
      <c r="GG90" s="404"/>
      <c r="GH90" s="404"/>
      <c r="GI90" s="404"/>
      <c r="GJ90" s="404"/>
      <c r="GK90" s="404"/>
      <c r="GL90" s="404"/>
      <c r="GM90" s="404"/>
      <c r="GN90" s="404"/>
      <c r="GO90" s="404"/>
      <c r="GP90" s="404"/>
      <c r="GQ90" s="404"/>
      <c r="GR90" s="404"/>
      <c r="GS90" s="404"/>
      <c r="GT90" s="404"/>
      <c r="GU90" s="404"/>
      <c r="GV90" s="404"/>
      <c r="GW90" s="404"/>
      <c r="GX90" s="404"/>
      <c r="GY90" s="404"/>
      <c r="GZ90" s="404"/>
      <c r="HA90" s="404"/>
      <c r="HB90" s="404"/>
      <c r="HC90" s="404"/>
      <c r="HD90" s="404"/>
      <c r="HE90" s="404"/>
      <c r="HF90" s="404"/>
      <c r="HG90" s="404"/>
      <c r="HH90" s="404"/>
      <c r="HI90" s="404"/>
      <c r="HJ90" s="404"/>
      <c r="HK90" s="404"/>
      <c r="HL90" s="404"/>
      <c r="HM90" s="404"/>
      <c r="HN90" s="404"/>
      <c r="HO90" s="404"/>
      <c r="HP90" s="404"/>
      <c r="HQ90" s="404"/>
      <c r="HR90" s="404"/>
      <c r="HS90" s="404"/>
      <c r="HT90" s="404"/>
      <c r="HU90" s="404"/>
      <c r="HV90" s="404"/>
      <c r="HW90" s="404"/>
      <c r="HX90" s="404"/>
      <c r="HY90" s="404"/>
      <c r="HZ90" s="404"/>
      <c r="IA90" s="404"/>
      <c r="IB90" s="404"/>
      <c r="IC90" s="404"/>
      <c r="ID90" s="404"/>
      <c r="IE90" s="404"/>
      <c r="IF90" s="404"/>
      <c r="IG90" s="404"/>
      <c r="IH90" s="404"/>
      <c r="II90" s="404"/>
      <c r="IJ90" s="404"/>
      <c r="IK90" s="404"/>
      <c r="IL90" s="404"/>
      <c r="IM90" s="404"/>
      <c r="IN90" s="404"/>
      <c r="IO90" s="404"/>
      <c r="IP90" s="404"/>
      <c r="IQ90" s="404"/>
      <c r="IR90" s="404"/>
      <c r="IS90" s="404"/>
      <c r="IT90" s="404"/>
      <c r="IU90" s="404"/>
      <c r="IV90" s="404"/>
      <c r="IW90" s="404"/>
      <c r="IX90" s="404"/>
      <c r="IY90" s="404"/>
      <c r="IZ90" s="404"/>
      <c r="JA90" s="404"/>
      <c r="JB90" s="404"/>
      <c r="JC90" s="404"/>
      <c r="JD90" s="404"/>
      <c r="JE90" s="404"/>
      <c r="JF90" s="404"/>
      <c r="JG90" s="404"/>
      <c r="JH90" s="404"/>
      <c r="JI90" s="404"/>
      <c r="JJ90" s="404"/>
      <c r="JK90" s="404"/>
      <c r="JL90" s="404"/>
      <c r="JM90" s="404"/>
      <c r="JN90" s="404"/>
      <c r="JO90" s="404"/>
      <c r="JP90" s="404"/>
      <c r="JQ90" s="404"/>
      <c r="JR90" s="404"/>
      <c r="JS90" s="404"/>
      <c r="JT90" s="404"/>
      <c r="JU90" s="404"/>
      <c r="JV90" s="404"/>
      <c r="JW90" s="404"/>
      <c r="JX90" s="404"/>
      <c r="JY90" s="404"/>
      <c r="JZ90" s="404"/>
      <c r="KA90" s="404"/>
      <c r="KB90" s="404"/>
      <c r="KC90" s="404"/>
      <c r="KD90" s="404"/>
      <c r="KE90" s="404"/>
      <c r="KF90" s="404"/>
      <c r="KG90" s="404"/>
      <c r="KH90" s="404"/>
      <c r="KI90" s="404"/>
      <c r="KJ90" s="404"/>
      <c r="KK90" s="404"/>
      <c r="KL90" s="404"/>
      <c r="KM90" s="404"/>
      <c r="KN90" s="404"/>
      <c r="KO90" s="404"/>
      <c r="KP90" s="404"/>
      <c r="KQ90" s="404"/>
      <c r="KR90" s="404"/>
      <c r="KS90" s="404"/>
      <c r="KT90" s="404"/>
      <c r="KU90" s="404"/>
      <c r="KV90" s="404"/>
      <c r="KW90" s="404"/>
      <c r="KX90" s="404"/>
      <c r="KY90" s="404"/>
      <c r="KZ90" s="404"/>
      <c r="LA90" s="404"/>
      <c r="LB90" s="404"/>
      <c r="LC90" s="404"/>
      <c r="LD90" s="404"/>
      <c r="LE90" s="404"/>
      <c r="LF90" s="404"/>
      <c r="LG90" s="404"/>
      <c r="LH90" s="404"/>
      <c r="LI90" s="404"/>
      <c r="LJ90" s="404"/>
      <c r="LK90" s="404"/>
      <c r="LL90" s="404"/>
      <c r="LM90" s="404"/>
      <c r="LN90" s="404"/>
      <c r="LO90" s="404"/>
      <c r="LP90" s="404"/>
      <c r="LQ90" s="404"/>
      <c r="LR90" s="404"/>
      <c r="LS90" s="404"/>
      <c r="LT90" s="404"/>
      <c r="LU90" s="404"/>
      <c r="LV90" s="404"/>
      <c r="LW90" s="404"/>
      <c r="LX90" s="404"/>
      <c r="LY90" s="404"/>
      <c r="LZ90" s="404"/>
      <c r="MA90" s="404"/>
      <c r="MB90" s="404"/>
      <c r="MC90" s="404"/>
      <c r="MD90" s="404"/>
      <c r="ME90" s="404"/>
      <c r="MF90" s="404"/>
      <c r="MG90" s="404"/>
      <c r="MH90" s="404"/>
      <c r="MI90" s="404"/>
      <c r="MJ90" s="404"/>
      <c r="MK90" s="404"/>
      <c r="ML90" s="404"/>
      <c r="MM90" s="404"/>
      <c r="MN90" s="404"/>
      <c r="MO90" s="404"/>
      <c r="MP90" s="404"/>
      <c r="MQ90" s="404"/>
      <c r="MR90" s="404"/>
      <c r="MS90" s="404"/>
      <c r="MT90" s="404"/>
      <c r="MU90" s="404"/>
      <c r="MV90" s="404"/>
      <c r="MW90" s="404"/>
      <c r="MX90" s="404"/>
      <c r="MY90" s="404"/>
      <c r="MZ90" s="404"/>
      <c r="NA90" s="404"/>
      <c r="NB90" s="404"/>
      <c r="NC90" s="404"/>
      <c r="ND90" s="404"/>
      <c r="NE90" s="404"/>
    </row>
    <row r="91" spans="1:2440" ht="12.75" customHeight="1" x14ac:dyDescent="0.25">
      <c r="A91" s="403"/>
      <c r="B91" s="403"/>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c r="BD91" s="403"/>
      <c r="BE91" s="403"/>
      <c r="BF91" s="403"/>
      <c r="BG91" s="404"/>
      <c r="BH91" s="404"/>
      <c r="BI91" s="404"/>
      <c r="BJ91" s="404"/>
      <c r="BK91" s="404"/>
      <c r="BL91" s="404"/>
      <c r="BM91" s="404"/>
      <c r="BN91" s="404"/>
      <c r="BO91" s="404"/>
      <c r="BP91" s="404"/>
      <c r="BQ91" s="404"/>
      <c r="BR91" s="404"/>
      <c r="BS91" s="404"/>
      <c r="BT91" s="404"/>
      <c r="BU91" s="404"/>
      <c r="BV91" s="404"/>
      <c r="BW91" s="404"/>
      <c r="BX91" s="404"/>
      <c r="BY91" s="404"/>
      <c r="BZ91" s="404"/>
      <c r="CA91" s="404"/>
      <c r="CB91" s="404"/>
      <c r="CC91" s="404"/>
      <c r="CD91" s="404"/>
      <c r="CE91" s="404"/>
      <c r="CF91" s="404"/>
      <c r="CG91" s="404"/>
      <c r="CH91" s="404"/>
      <c r="CI91" s="404"/>
      <c r="CJ91" s="404"/>
      <c r="CK91" s="404"/>
      <c r="CL91" s="404"/>
      <c r="CM91" s="404"/>
      <c r="CN91" s="404"/>
      <c r="CO91" s="404"/>
      <c r="CP91" s="404"/>
      <c r="CQ91" s="404"/>
      <c r="CR91" s="404"/>
      <c r="CS91" s="404"/>
      <c r="CT91" s="404"/>
      <c r="CU91" s="404"/>
      <c r="CV91" s="404"/>
      <c r="CW91" s="404"/>
      <c r="CX91" s="404"/>
      <c r="CY91" s="404"/>
      <c r="CZ91" s="404"/>
      <c r="DA91" s="404"/>
      <c r="DB91" s="404"/>
      <c r="DC91" s="404"/>
      <c r="DD91" s="404"/>
      <c r="DE91" s="404"/>
      <c r="DF91" s="404"/>
      <c r="DG91" s="404"/>
      <c r="DH91" s="404"/>
      <c r="DI91" s="404"/>
      <c r="DJ91" s="404"/>
      <c r="DK91" s="404"/>
      <c r="DL91" s="404"/>
      <c r="DM91" s="404"/>
      <c r="DN91" s="404"/>
      <c r="DO91" s="404"/>
      <c r="DP91" s="404"/>
      <c r="DQ91" s="404"/>
      <c r="DR91" s="404"/>
      <c r="DS91" s="404"/>
      <c r="DT91" s="404"/>
      <c r="DU91" s="404"/>
      <c r="DV91" s="404"/>
      <c r="DW91" s="404"/>
      <c r="DX91" s="404"/>
      <c r="DY91" s="404"/>
      <c r="DZ91" s="404"/>
      <c r="EA91" s="404"/>
      <c r="EB91" s="404"/>
      <c r="EC91" s="404"/>
      <c r="ED91" s="404"/>
      <c r="EE91" s="404"/>
      <c r="EF91" s="404"/>
      <c r="EG91" s="404"/>
      <c r="EH91" s="404"/>
      <c r="EI91" s="404"/>
      <c r="EJ91" s="404"/>
      <c r="EK91" s="404"/>
      <c r="EL91" s="404"/>
      <c r="EM91" s="404"/>
      <c r="EN91" s="404"/>
      <c r="EO91" s="404"/>
      <c r="EP91" s="404"/>
      <c r="EQ91" s="404"/>
      <c r="ER91" s="404"/>
      <c r="ES91" s="404"/>
      <c r="ET91" s="404"/>
      <c r="EU91" s="404"/>
      <c r="EV91" s="404"/>
      <c r="EW91" s="404"/>
      <c r="EX91" s="404"/>
      <c r="EY91" s="404"/>
      <c r="EZ91" s="404"/>
      <c r="FA91" s="404"/>
      <c r="FB91" s="404"/>
      <c r="FC91" s="404"/>
      <c r="FD91" s="404"/>
      <c r="FE91" s="404"/>
      <c r="FF91" s="404"/>
      <c r="FG91" s="404"/>
      <c r="FH91" s="404"/>
      <c r="FI91" s="404"/>
      <c r="FJ91" s="404"/>
      <c r="FK91" s="404"/>
      <c r="FL91" s="404"/>
      <c r="FM91" s="404"/>
      <c r="FN91" s="404"/>
      <c r="FO91" s="404"/>
      <c r="FP91" s="404"/>
      <c r="FQ91" s="404"/>
      <c r="FR91" s="404"/>
      <c r="FS91" s="404"/>
      <c r="FT91" s="404"/>
      <c r="FU91" s="404"/>
      <c r="FV91" s="404"/>
      <c r="FW91" s="404"/>
      <c r="FX91" s="404"/>
      <c r="FY91" s="404"/>
      <c r="FZ91" s="404"/>
      <c r="GA91" s="404"/>
      <c r="GB91" s="404"/>
      <c r="GC91" s="404"/>
      <c r="GD91" s="404"/>
      <c r="GE91" s="404"/>
      <c r="GF91" s="404"/>
      <c r="GG91" s="404"/>
      <c r="GH91" s="404"/>
      <c r="GI91" s="404"/>
      <c r="GJ91" s="404"/>
      <c r="GK91" s="404"/>
      <c r="GL91" s="404"/>
      <c r="GM91" s="404"/>
      <c r="GN91" s="404"/>
      <c r="GO91" s="404"/>
      <c r="GP91" s="404"/>
      <c r="GQ91" s="404"/>
      <c r="GR91" s="404"/>
      <c r="GS91" s="404"/>
      <c r="GT91" s="404"/>
      <c r="GU91" s="404"/>
      <c r="GV91" s="404"/>
      <c r="GW91" s="404"/>
      <c r="GX91" s="404"/>
      <c r="GY91" s="404"/>
      <c r="GZ91" s="404"/>
      <c r="HA91" s="404"/>
      <c r="HB91" s="404"/>
      <c r="HC91" s="404"/>
      <c r="HD91" s="404"/>
      <c r="HE91" s="404"/>
      <c r="HF91" s="404"/>
      <c r="HG91" s="404"/>
      <c r="HH91" s="404"/>
      <c r="HI91" s="404"/>
      <c r="HJ91" s="404"/>
      <c r="HK91" s="404"/>
      <c r="HL91" s="404"/>
      <c r="HM91" s="404"/>
      <c r="HN91" s="404"/>
      <c r="HO91" s="404"/>
      <c r="HP91" s="404"/>
      <c r="HQ91" s="404"/>
      <c r="HR91" s="404"/>
      <c r="HS91" s="404"/>
      <c r="HT91" s="404"/>
      <c r="HU91" s="404"/>
      <c r="HV91" s="404"/>
      <c r="HW91" s="404"/>
      <c r="HX91" s="404"/>
      <c r="HY91" s="404"/>
      <c r="HZ91" s="404"/>
      <c r="IA91" s="404"/>
      <c r="IB91" s="404"/>
      <c r="IC91" s="404"/>
      <c r="ID91" s="404"/>
      <c r="IE91" s="404"/>
      <c r="IF91" s="404"/>
      <c r="IG91" s="404"/>
      <c r="IH91" s="404"/>
      <c r="II91" s="404"/>
      <c r="IJ91" s="404"/>
      <c r="IK91" s="404"/>
      <c r="IL91" s="404"/>
      <c r="IM91" s="404"/>
      <c r="IN91" s="404"/>
      <c r="IO91" s="404"/>
      <c r="IP91" s="404"/>
      <c r="IQ91" s="404"/>
      <c r="IR91" s="404"/>
      <c r="IS91" s="404"/>
      <c r="IT91" s="404"/>
      <c r="IU91" s="404"/>
      <c r="IV91" s="404"/>
      <c r="IW91" s="404"/>
      <c r="IX91" s="404"/>
      <c r="IY91" s="404"/>
      <c r="IZ91" s="404"/>
      <c r="JA91" s="404"/>
      <c r="JB91" s="404"/>
      <c r="JC91" s="404"/>
      <c r="JD91" s="404"/>
      <c r="JE91" s="404"/>
      <c r="JF91" s="404"/>
      <c r="JG91" s="404"/>
      <c r="JH91" s="404"/>
      <c r="JI91" s="404"/>
      <c r="JJ91" s="404"/>
      <c r="JK91" s="404"/>
      <c r="JL91" s="404"/>
      <c r="JM91" s="404"/>
      <c r="JN91" s="404"/>
      <c r="JO91" s="404"/>
      <c r="JP91" s="404"/>
      <c r="JQ91" s="404"/>
      <c r="JR91" s="404"/>
      <c r="JS91" s="404"/>
      <c r="JT91" s="404"/>
      <c r="JU91" s="404"/>
      <c r="JV91" s="404"/>
      <c r="JW91" s="404"/>
      <c r="JX91" s="404"/>
      <c r="JY91" s="404"/>
      <c r="JZ91" s="404"/>
      <c r="KA91" s="404"/>
      <c r="KB91" s="404"/>
      <c r="KC91" s="404"/>
      <c r="KD91" s="404"/>
      <c r="KE91" s="404"/>
      <c r="KF91" s="404"/>
      <c r="KG91" s="404"/>
      <c r="KH91" s="404"/>
      <c r="KI91" s="404"/>
      <c r="KJ91" s="404"/>
      <c r="KK91" s="404"/>
      <c r="KL91" s="404"/>
      <c r="KM91" s="404"/>
      <c r="KN91" s="404"/>
      <c r="KO91" s="404"/>
      <c r="KP91" s="404"/>
      <c r="KQ91" s="404"/>
      <c r="KR91" s="404"/>
      <c r="KS91" s="404"/>
      <c r="KT91" s="404"/>
      <c r="KU91" s="404"/>
      <c r="KV91" s="404"/>
      <c r="KW91" s="404"/>
      <c r="KX91" s="404"/>
      <c r="KY91" s="404"/>
      <c r="KZ91" s="404"/>
      <c r="LA91" s="404"/>
      <c r="LB91" s="404"/>
      <c r="LC91" s="404"/>
      <c r="LD91" s="404"/>
      <c r="LE91" s="404"/>
      <c r="LF91" s="404"/>
      <c r="LG91" s="404"/>
      <c r="LH91" s="404"/>
      <c r="LI91" s="404"/>
      <c r="LJ91" s="404"/>
      <c r="LK91" s="404"/>
      <c r="LL91" s="404"/>
      <c r="LM91" s="404"/>
      <c r="LN91" s="404"/>
      <c r="LO91" s="404"/>
      <c r="LP91" s="404"/>
      <c r="LQ91" s="404"/>
      <c r="LR91" s="404"/>
      <c r="LS91" s="404"/>
      <c r="LT91" s="404"/>
      <c r="LU91" s="404"/>
      <c r="LV91" s="404"/>
      <c r="LW91" s="404"/>
      <c r="LX91" s="404"/>
      <c r="LY91" s="404"/>
      <c r="LZ91" s="404"/>
      <c r="MA91" s="404"/>
      <c r="MB91" s="404"/>
      <c r="MC91" s="404"/>
      <c r="MD91" s="404"/>
      <c r="ME91" s="404"/>
      <c r="MF91" s="404"/>
      <c r="MG91" s="404"/>
      <c r="MH91" s="404"/>
      <c r="MI91" s="404"/>
      <c r="MJ91" s="404"/>
      <c r="MK91" s="404"/>
      <c r="ML91" s="404"/>
      <c r="MM91" s="404"/>
      <c r="MN91" s="404"/>
      <c r="MO91" s="404"/>
      <c r="MP91" s="404"/>
      <c r="MQ91" s="404"/>
      <c r="MR91" s="404"/>
      <c r="MS91" s="404"/>
      <c r="MT91" s="404"/>
      <c r="MU91" s="404"/>
      <c r="MV91" s="404"/>
      <c r="MW91" s="404"/>
      <c r="MX91" s="404"/>
      <c r="MY91" s="404"/>
      <c r="MZ91" s="404"/>
      <c r="NA91" s="404"/>
      <c r="NB91" s="404"/>
      <c r="NC91" s="404"/>
      <c r="ND91" s="404"/>
      <c r="NE91" s="404"/>
    </row>
    <row r="92" spans="1:2440" ht="12.75" customHeight="1" x14ac:dyDescent="0.25">
      <c r="A92" s="403"/>
      <c r="B92" s="403"/>
      <c r="C92" s="403"/>
      <c r="D92" s="403"/>
      <c r="E92" s="403"/>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4"/>
      <c r="BH92" s="404"/>
      <c r="BI92" s="404"/>
      <c r="BJ92" s="404"/>
      <c r="BK92" s="404"/>
      <c r="BL92" s="404"/>
      <c r="BM92" s="404"/>
      <c r="BN92" s="404"/>
      <c r="BO92" s="404"/>
      <c r="BP92" s="404"/>
      <c r="BQ92" s="404"/>
      <c r="BR92" s="404"/>
      <c r="BS92" s="404"/>
      <c r="BT92" s="404"/>
      <c r="BU92" s="404"/>
      <c r="BV92" s="404"/>
      <c r="BW92" s="404"/>
      <c r="BX92" s="404"/>
      <c r="BY92" s="404"/>
      <c r="BZ92" s="404"/>
      <c r="CA92" s="404"/>
      <c r="CB92" s="404"/>
      <c r="CC92" s="404"/>
      <c r="CD92" s="404"/>
      <c r="CE92" s="404"/>
      <c r="CF92" s="404"/>
      <c r="CG92" s="404"/>
      <c r="CH92" s="404"/>
      <c r="CI92" s="404"/>
      <c r="CJ92" s="404"/>
      <c r="CK92" s="404"/>
      <c r="CL92" s="404"/>
      <c r="CM92" s="404"/>
      <c r="CN92" s="404"/>
      <c r="CO92" s="404"/>
      <c r="CP92" s="404"/>
      <c r="CQ92" s="404"/>
      <c r="CR92" s="404"/>
      <c r="CS92" s="404"/>
      <c r="CT92" s="404"/>
      <c r="CU92" s="404"/>
      <c r="CV92" s="404"/>
      <c r="CW92" s="404"/>
      <c r="CX92" s="404"/>
      <c r="CY92" s="404"/>
      <c r="CZ92" s="404"/>
      <c r="DA92" s="404"/>
      <c r="DB92" s="404"/>
      <c r="DC92" s="404"/>
      <c r="DD92" s="404"/>
      <c r="DE92" s="404"/>
      <c r="DF92" s="404"/>
      <c r="DG92" s="404"/>
      <c r="DH92" s="404"/>
      <c r="DI92" s="404"/>
      <c r="DJ92" s="404"/>
      <c r="DK92" s="404"/>
      <c r="DL92" s="404"/>
      <c r="DM92" s="404"/>
      <c r="DN92" s="404"/>
      <c r="DO92" s="404"/>
      <c r="DP92" s="404"/>
      <c r="DQ92" s="404"/>
      <c r="DR92" s="404"/>
      <c r="DS92" s="404"/>
      <c r="DT92" s="404"/>
      <c r="DU92" s="404"/>
      <c r="DV92" s="404"/>
      <c r="DW92" s="404"/>
      <c r="DX92" s="404"/>
      <c r="DY92" s="404"/>
      <c r="DZ92" s="404"/>
      <c r="EA92" s="404"/>
      <c r="EB92" s="404"/>
      <c r="EC92" s="404"/>
      <c r="ED92" s="404"/>
      <c r="EE92" s="404"/>
      <c r="EF92" s="404"/>
      <c r="EG92" s="404"/>
      <c r="EH92" s="404"/>
      <c r="EI92" s="404"/>
      <c r="EJ92" s="404"/>
      <c r="EK92" s="404"/>
      <c r="EL92" s="404"/>
      <c r="EM92" s="404"/>
      <c r="EN92" s="404"/>
      <c r="EO92" s="404"/>
      <c r="EP92" s="404"/>
      <c r="EQ92" s="404"/>
      <c r="ER92" s="404"/>
      <c r="ES92" s="404"/>
      <c r="ET92" s="404"/>
      <c r="EU92" s="404"/>
      <c r="EV92" s="404"/>
      <c r="EW92" s="404"/>
      <c r="EX92" s="404"/>
      <c r="EY92" s="404"/>
      <c r="EZ92" s="404"/>
      <c r="FA92" s="404"/>
      <c r="FB92" s="404"/>
      <c r="FC92" s="404"/>
      <c r="FD92" s="404"/>
      <c r="FE92" s="404"/>
      <c r="FF92" s="404"/>
      <c r="FG92" s="404"/>
      <c r="FH92" s="404"/>
      <c r="FI92" s="404"/>
      <c r="FJ92" s="404"/>
      <c r="FK92" s="404"/>
      <c r="FL92" s="404"/>
      <c r="FM92" s="404"/>
      <c r="FN92" s="404"/>
      <c r="FO92" s="404"/>
      <c r="FP92" s="404"/>
      <c r="FQ92" s="404"/>
      <c r="FR92" s="404"/>
      <c r="FS92" s="404"/>
      <c r="FT92" s="404"/>
      <c r="FU92" s="404"/>
      <c r="FV92" s="404"/>
      <c r="FW92" s="404"/>
      <c r="FX92" s="404"/>
      <c r="FY92" s="404"/>
      <c r="FZ92" s="404"/>
      <c r="GA92" s="404"/>
      <c r="GB92" s="404"/>
      <c r="GC92" s="404"/>
      <c r="GD92" s="404"/>
      <c r="GE92" s="404"/>
      <c r="GF92" s="404"/>
      <c r="GG92" s="404"/>
      <c r="GH92" s="404"/>
      <c r="GI92" s="404"/>
      <c r="GJ92" s="404"/>
      <c r="GK92" s="404"/>
      <c r="GL92" s="404"/>
      <c r="GM92" s="404"/>
      <c r="GN92" s="404"/>
      <c r="GO92" s="404"/>
      <c r="GP92" s="404"/>
      <c r="GQ92" s="404"/>
      <c r="GR92" s="404"/>
      <c r="GS92" s="404"/>
      <c r="GT92" s="404"/>
      <c r="GU92" s="404"/>
      <c r="GV92" s="404"/>
      <c r="GW92" s="404"/>
      <c r="GX92" s="404"/>
      <c r="GY92" s="404"/>
      <c r="GZ92" s="404"/>
      <c r="HA92" s="404"/>
      <c r="HB92" s="404"/>
      <c r="HC92" s="404"/>
      <c r="HD92" s="404"/>
      <c r="HE92" s="404"/>
      <c r="HF92" s="404"/>
      <c r="HG92" s="404"/>
      <c r="HH92" s="404"/>
      <c r="HI92" s="404"/>
      <c r="HJ92" s="404"/>
      <c r="HK92" s="404"/>
      <c r="HL92" s="404"/>
      <c r="HM92" s="404"/>
      <c r="HN92" s="404"/>
      <c r="HO92" s="404"/>
      <c r="HP92" s="404"/>
      <c r="HQ92" s="404"/>
      <c r="HR92" s="404"/>
      <c r="HS92" s="404"/>
      <c r="HT92" s="404"/>
      <c r="HU92" s="404"/>
      <c r="HV92" s="404"/>
      <c r="HW92" s="404"/>
      <c r="HX92" s="404"/>
      <c r="HY92" s="404"/>
      <c r="HZ92" s="404"/>
      <c r="IA92" s="404"/>
      <c r="IB92" s="404"/>
      <c r="IC92" s="404"/>
      <c r="ID92" s="404"/>
      <c r="IE92" s="404"/>
      <c r="IF92" s="404"/>
      <c r="IG92" s="404"/>
      <c r="IH92" s="404"/>
      <c r="II92" s="404"/>
      <c r="IJ92" s="404"/>
      <c r="IK92" s="404"/>
      <c r="IL92" s="404"/>
      <c r="IM92" s="404"/>
      <c r="IN92" s="404"/>
      <c r="IO92" s="404"/>
      <c r="IP92" s="404"/>
      <c r="IQ92" s="404"/>
      <c r="IR92" s="404"/>
      <c r="IS92" s="404"/>
      <c r="IT92" s="404"/>
      <c r="IU92" s="404"/>
      <c r="IV92" s="404"/>
      <c r="IW92" s="404"/>
      <c r="IX92" s="404"/>
      <c r="IY92" s="404"/>
      <c r="IZ92" s="404"/>
      <c r="JA92" s="404"/>
      <c r="JB92" s="404"/>
      <c r="JC92" s="404"/>
      <c r="JD92" s="404"/>
      <c r="JE92" s="404"/>
      <c r="JF92" s="404"/>
      <c r="JG92" s="404"/>
      <c r="JH92" s="404"/>
      <c r="JI92" s="404"/>
      <c r="JJ92" s="404"/>
      <c r="JK92" s="404"/>
      <c r="JL92" s="404"/>
      <c r="JM92" s="404"/>
      <c r="JN92" s="404"/>
      <c r="JO92" s="404"/>
      <c r="JP92" s="404"/>
      <c r="JQ92" s="404"/>
      <c r="JR92" s="404"/>
      <c r="JS92" s="404"/>
      <c r="JT92" s="404"/>
      <c r="JU92" s="404"/>
      <c r="JV92" s="404"/>
      <c r="JW92" s="404"/>
      <c r="JX92" s="404"/>
      <c r="JY92" s="404"/>
      <c r="JZ92" s="404"/>
      <c r="KA92" s="404"/>
      <c r="KB92" s="404"/>
      <c r="KC92" s="404"/>
      <c r="KD92" s="404"/>
      <c r="KE92" s="404"/>
      <c r="KF92" s="404"/>
      <c r="KG92" s="404"/>
      <c r="KH92" s="404"/>
      <c r="KI92" s="404"/>
      <c r="KJ92" s="404"/>
      <c r="KK92" s="404"/>
      <c r="KL92" s="404"/>
      <c r="KM92" s="404"/>
      <c r="KN92" s="404"/>
      <c r="KO92" s="404"/>
      <c r="KP92" s="404"/>
      <c r="KQ92" s="404"/>
      <c r="KR92" s="404"/>
      <c r="KS92" s="404"/>
      <c r="KT92" s="404"/>
      <c r="KU92" s="404"/>
      <c r="KV92" s="404"/>
      <c r="KW92" s="404"/>
      <c r="KX92" s="404"/>
      <c r="KY92" s="404"/>
      <c r="KZ92" s="404"/>
      <c r="LA92" s="404"/>
      <c r="LB92" s="404"/>
      <c r="LC92" s="404"/>
      <c r="LD92" s="404"/>
      <c r="LE92" s="404"/>
      <c r="LF92" s="404"/>
      <c r="LG92" s="404"/>
      <c r="LH92" s="404"/>
      <c r="LI92" s="404"/>
      <c r="LJ92" s="404"/>
      <c r="LK92" s="404"/>
      <c r="LL92" s="404"/>
      <c r="LM92" s="404"/>
      <c r="LN92" s="404"/>
      <c r="LO92" s="404"/>
      <c r="LP92" s="404"/>
      <c r="LQ92" s="404"/>
      <c r="LR92" s="404"/>
      <c r="LS92" s="404"/>
      <c r="LT92" s="404"/>
      <c r="LU92" s="404"/>
      <c r="LV92" s="404"/>
      <c r="LW92" s="404"/>
      <c r="LX92" s="404"/>
      <c r="LY92" s="404"/>
      <c r="LZ92" s="404"/>
      <c r="MA92" s="404"/>
      <c r="MB92" s="404"/>
      <c r="MC92" s="404"/>
      <c r="MD92" s="404"/>
      <c r="ME92" s="404"/>
      <c r="MF92" s="404"/>
      <c r="MG92" s="404"/>
      <c r="MH92" s="404"/>
      <c r="MI92" s="404"/>
      <c r="MJ92" s="404"/>
      <c r="MK92" s="404"/>
      <c r="ML92" s="404"/>
      <c r="MM92" s="404"/>
      <c r="MN92" s="404"/>
      <c r="MO92" s="404"/>
      <c r="MP92" s="404"/>
      <c r="MQ92" s="404"/>
      <c r="MR92" s="404"/>
      <c r="MS92" s="404"/>
      <c r="MT92" s="404"/>
      <c r="MU92" s="404"/>
      <c r="MV92" s="404"/>
      <c r="MW92" s="404"/>
      <c r="MX92" s="404"/>
      <c r="MY92" s="404"/>
      <c r="MZ92" s="404"/>
      <c r="NA92" s="404"/>
      <c r="NB92" s="404"/>
      <c r="NC92" s="404"/>
      <c r="ND92" s="404"/>
      <c r="NE92" s="404"/>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40"/>
  <sheetViews>
    <sheetView workbookViewId="0">
      <pane xSplit="1" ySplit="4" topLeftCell="B5" activePane="bottomRight" state="frozenSplit"/>
      <selection activeCell="V21" sqref="V21"/>
      <selection pane="topRight" activeCell="V21" sqref="V21"/>
      <selection pane="bottomLeft" activeCell="V21" sqref="V21"/>
      <selection pane="bottomRight" activeCell="A4" sqref="A4"/>
    </sheetView>
  </sheetViews>
  <sheetFormatPr defaultColWidth="11.125" defaultRowHeight="12.75" customHeight="1" x14ac:dyDescent="0.25"/>
  <cols>
    <col min="1" max="1" width="54.125" style="465" customWidth="1"/>
    <col min="2" max="10" width="14.625" style="465" customWidth="1"/>
    <col min="11" max="11" width="14.625" style="505" customWidth="1"/>
    <col min="12" max="13" width="14.625" style="465" customWidth="1"/>
    <col min="14" max="14" width="14.625" style="506" customWidth="1"/>
    <col min="15" max="256" width="14.625" style="465" customWidth="1"/>
    <col min="257" max="257" width="54.125" style="465" customWidth="1"/>
    <col min="258" max="512" width="14.625" style="465" customWidth="1"/>
    <col min="513" max="513" width="54.125" style="465" customWidth="1"/>
    <col min="514" max="768" width="14.625" style="465" customWidth="1"/>
    <col min="769" max="769" width="54.125" style="465" customWidth="1"/>
    <col min="770" max="1024" width="14.625" style="465" customWidth="1"/>
    <col min="1025" max="1025" width="54.125" style="465" customWidth="1"/>
    <col min="1026" max="1280" width="14.625" style="465" customWidth="1"/>
    <col min="1281" max="1281" width="54.125" style="465" customWidth="1"/>
    <col min="1282" max="1536" width="14.625" style="465" customWidth="1"/>
    <col min="1537" max="1537" width="54.125" style="465" customWidth="1"/>
    <col min="1538" max="1792" width="14.625" style="465" customWidth="1"/>
    <col min="1793" max="1793" width="54.125" style="465" customWidth="1"/>
    <col min="1794" max="2048" width="14.625" style="465" customWidth="1"/>
    <col min="2049" max="2049" width="54.125" style="465" customWidth="1"/>
    <col min="2050" max="2304" width="14.625" style="465" customWidth="1"/>
    <col min="2305" max="2305" width="54.125" style="465" customWidth="1"/>
    <col min="2306" max="2560" width="14.625" style="465" customWidth="1"/>
    <col min="2561" max="2561" width="54.125" style="465" customWidth="1"/>
    <col min="2562" max="2816" width="14.625" style="465" customWidth="1"/>
    <col min="2817" max="2817" width="54.125" style="465" customWidth="1"/>
    <col min="2818" max="3072" width="14.625" style="465" customWidth="1"/>
    <col min="3073" max="3073" width="54.125" style="465" customWidth="1"/>
    <col min="3074" max="3328" width="14.625" style="465" customWidth="1"/>
    <col min="3329" max="3329" width="54.125" style="465" customWidth="1"/>
    <col min="3330" max="3584" width="14.625" style="465" customWidth="1"/>
    <col min="3585" max="3585" width="54.125" style="465" customWidth="1"/>
    <col min="3586" max="3840" width="14.625" style="465" customWidth="1"/>
    <col min="3841" max="3841" width="54.125" style="465" customWidth="1"/>
    <col min="3842" max="4096" width="14.625" style="465" customWidth="1"/>
    <col min="4097" max="4097" width="54.125" style="465" customWidth="1"/>
    <col min="4098" max="4352" width="14.625" style="465" customWidth="1"/>
    <col min="4353" max="4353" width="54.125" style="465" customWidth="1"/>
    <col min="4354" max="4608" width="14.625" style="465" customWidth="1"/>
    <col min="4609" max="4609" width="54.125" style="465" customWidth="1"/>
    <col min="4610" max="4864" width="14.625" style="465" customWidth="1"/>
    <col min="4865" max="4865" width="54.125" style="465" customWidth="1"/>
    <col min="4866" max="5120" width="14.625" style="465" customWidth="1"/>
    <col min="5121" max="5121" width="54.125" style="465" customWidth="1"/>
    <col min="5122" max="5376" width="14.625" style="465" customWidth="1"/>
    <col min="5377" max="5377" width="54.125" style="465" customWidth="1"/>
    <col min="5378" max="5632" width="14.625" style="465" customWidth="1"/>
    <col min="5633" max="5633" width="54.125" style="465" customWidth="1"/>
    <col min="5634" max="5888" width="14.625" style="465" customWidth="1"/>
    <col min="5889" max="5889" width="54.125" style="465" customWidth="1"/>
    <col min="5890" max="6144" width="14.625" style="465" customWidth="1"/>
    <col min="6145" max="6145" width="54.125" style="465" customWidth="1"/>
    <col min="6146" max="6400" width="14.625" style="465" customWidth="1"/>
    <col min="6401" max="6401" width="54.125" style="465" customWidth="1"/>
    <col min="6402" max="6656" width="14.625" style="465" customWidth="1"/>
    <col min="6657" max="6657" width="54.125" style="465" customWidth="1"/>
    <col min="6658" max="6912" width="14.625" style="465" customWidth="1"/>
    <col min="6913" max="6913" width="54.125" style="465" customWidth="1"/>
    <col min="6914" max="7168" width="14.625" style="465" customWidth="1"/>
    <col min="7169" max="7169" width="54.125" style="465" customWidth="1"/>
    <col min="7170" max="7424" width="14.625" style="465" customWidth="1"/>
    <col min="7425" max="7425" width="54.125" style="465" customWidth="1"/>
    <col min="7426" max="7680" width="14.625" style="465" customWidth="1"/>
    <col min="7681" max="7681" width="54.125" style="465" customWidth="1"/>
    <col min="7682" max="7936" width="14.625" style="465" customWidth="1"/>
    <col min="7937" max="7937" width="54.125" style="465" customWidth="1"/>
    <col min="7938" max="8192" width="14.625" style="465" customWidth="1"/>
    <col min="8193" max="8193" width="54.125" style="465" customWidth="1"/>
    <col min="8194" max="8448" width="14.625" style="465" customWidth="1"/>
    <col min="8449" max="8449" width="54.125" style="465" customWidth="1"/>
    <col min="8450" max="8704" width="14.625" style="465" customWidth="1"/>
    <col min="8705" max="8705" width="54.125" style="465" customWidth="1"/>
    <col min="8706" max="8960" width="14.625" style="465" customWidth="1"/>
    <col min="8961" max="8961" width="54.125" style="465" customWidth="1"/>
    <col min="8962" max="9216" width="14.625" style="465" customWidth="1"/>
    <col min="9217" max="9217" width="54.125" style="465" customWidth="1"/>
    <col min="9218" max="9472" width="14.625" style="465" customWidth="1"/>
    <col min="9473" max="9473" width="54.125" style="465" customWidth="1"/>
    <col min="9474" max="9728" width="14.625" style="465" customWidth="1"/>
    <col min="9729" max="9729" width="54.125" style="465" customWidth="1"/>
    <col min="9730" max="9984" width="14.625" style="465" customWidth="1"/>
    <col min="9985" max="9985" width="54.125" style="465" customWidth="1"/>
    <col min="9986" max="10240" width="14.625" style="465" customWidth="1"/>
    <col min="10241" max="10241" width="54.125" style="465" customWidth="1"/>
    <col min="10242" max="10496" width="14.625" style="465" customWidth="1"/>
    <col min="10497" max="10497" width="54.125" style="465" customWidth="1"/>
    <col min="10498" max="10752" width="14.625" style="465" customWidth="1"/>
    <col min="10753" max="10753" width="54.125" style="465" customWidth="1"/>
    <col min="10754" max="11008" width="14.625" style="465" customWidth="1"/>
    <col min="11009" max="11009" width="54.125" style="465" customWidth="1"/>
    <col min="11010" max="11264" width="14.625" style="465" customWidth="1"/>
    <col min="11265" max="11265" width="54.125" style="465" customWidth="1"/>
    <col min="11266" max="11520" width="14.625" style="465" customWidth="1"/>
    <col min="11521" max="11521" width="54.125" style="465" customWidth="1"/>
    <col min="11522" max="11776" width="14.625" style="465" customWidth="1"/>
    <col min="11777" max="11777" width="54.125" style="465" customWidth="1"/>
    <col min="11778" max="12032" width="14.625" style="465" customWidth="1"/>
    <col min="12033" max="12033" width="54.125" style="465" customWidth="1"/>
    <col min="12034" max="12288" width="14.625" style="465" customWidth="1"/>
    <col min="12289" max="12289" width="54.125" style="465" customWidth="1"/>
    <col min="12290" max="12544" width="14.625" style="465" customWidth="1"/>
    <col min="12545" max="12545" width="54.125" style="465" customWidth="1"/>
    <col min="12546" max="12800" width="14.625" style="465" customWidth="1"/>
    <col min="12801" max="12801" width="54.125" style="465" customWidth="1"/>
    <col min="12802" max="13056" width="14.625" style="465" customWidth="1"/>
    <col min="13057" max="13057" width="54.125" style="465" customWidth="1"/>
    <col min="13058" max="13312" width="14.625" style="465" customWidth="1"/>
    <col min="13313" max="13313" width="54.125" style="465" customWidth="1"/>
    <col min="13314" max="13568" width="14.625" style="465" customWidth="1"/>
    <col min="13569" max="13569" width="54.125" style="465" customWidth="1"/>
    <col min="13570" max="13824" width="14.625" style="465" customWidth="1"/>
    <col min="13825" max="13825" width="54.125" style="465" customWidth="1"/>
    <col min="13826" max="14080" width="14.625" style="465" customWidth="1"/>
    <col min="14081" max="14081" width="54.125" style="465" customWidth="1"/>
    <col min="14082" max="14336" width="14.625" style="465" customWidth="1"/>
    <col min="14337" max="14337" width="54.125" style="465" customWidth="1"/>
    <col min="14338" max="14592" width="14.625" style="465" customWidth="1"/>
    <col min="14593" max="14593" width="54.125" style="465" customWidth="1"/>
    <col min="14594" max="14848" width="14.625" style="465" customWidth="1"/>
    <col min="14849" max="14849" width="54.125" style="465" customWidth="1"/>
    <col min="14850" max="15104" width="14.625" style="465" customWidth="1"/>
    <col min="15105" max="15105" width="54.125" style="465" customWidth="1"/>
    <col min="15106" max="15360" width="14.625" style="465" customWidth="1"/>
    <col min="15361" max="15361" width="54.125" style="465" customWidth="1"/>
    <col min="15362" max="15616" width="14.625" style="465" customWidth="1"/>
    <col min="15617" max="15617" width="54.125" style="465" customWidth="1"/>
    <col min="15618" max="15872" width="14.625" style="465" customWidth="1"/>
    <col min="15873" max="15873" width="54.125" style="465" customWidth="1"/>
    <col min="15874" max="16128" width="14.625" style="465" customWidth="1"/>
    <col min="16129" max="16129" width="54.125" style="465" customWidth="1"/>
    <col min="16130" max="16384" width="14.625" style="465" customWidth="1"/>
  </cols>
  <sheetData>
    <row r="1" spans="1:43" ht="15" customHeight="1" x14ac:dyDescent="0.3">
      <c r="A1" s="463" t="s">
        <v>295</v>
      </c>
      <c r="B1" s="74">
        <v>1938</v>
      </c>
      <c r="C1" s="74">
        <v>1939</v>
      </c>
      <c r="D1" s="74">
        <v>1940</v>
      </c>
      <c r="E1" s="74">
        <v>1941</v>
      </c>
      <c r="F1" s="74">
        <v>1942</v>
      </c>
      <c r="G1" s="74">
        <v>1943</v>
      </c>
      <c r="H1" s="74">
        <v>1944</v>
      </c>
      <c r="I1" s="74">
        <v>1945</v>
      </c>
      <c r="J1" s="74">
        <v>1946</v>
      </c>
      <c r="K1" s="439">
        <v>1947</v>
      </c>
      <c r="L1" s="74">
        <v>1948</v>
      </c>
      <c r="M1" s="74">
        <v>1949</v>
      </c>
      <c r="N1" s="439">
        <v>1950</v>
      </c>
      <c r="O1" s="74">
        <v>1951</v>
      </c>
      <c r="P1" s="74">
        <v>1952</v>
      </c>
      <c r="Q1" s="74">
        <v>1953</v>
      </c>
      <c r="R1" s="74">
        <v>1954</v>
      </c>
      <c r="S1" s="74">
        <v>1955</v>
      </c>
      <c r="T1" s="74">
        <v>1956</v>
      </c>
      <c r="U1" s="74">
        <v>1957</v>
      </c>
      <c r="V1" s="74">
        <v>1958</v>
      </c>
      <c r="W1" s="74">
        <v>1959</v>
      </c>
      <c r="X1" s="74">
        <v>1960</v>
      </c>
      <c r="Y1" s="74">
        <v>1961</v>
      </c>
      <c r="Z1" s="74">
        <v>1962</v>
      </c>
      <c r="AA1" s="74">
        <v>1963</v>
      </c>
      <c r="AB1" s="74">
        <v>1964</v>
      </c>
      <c r="AC1" s="74">
        <v>1965</v>
      </c>
      <c r="AD1" s="74">
        <v>1966</v>
      </c>
      <c r="AE1" s="74">
        <v>1967</v>
      </c>
      <c r="AF1" s="74">
        <v>1968</v>
      </c>
      <c r="AG1" s="74">
        <v>1969</v>
      </c>
      <c r="AH1" s="74">
        <v>1970</v>
      </c>
      <c r="AI1" s="74">
        <v>1971</v>
      </c>
      <c r="AJ1" s="74">
        <v>1972</v>
      </c>
      <c r="AK1" s="74">
        <v>1973</v>
      </c>
      <c r="AL1" s="74">
        <v>1974</v>
      </c>
      <c r="AM1" s="74">
        <v>1975</v>
      </c>
      <c r="AN1" s="74">
        <v>1976</v>
      </c>
      <c r="AO1" s="74">
        <v>1977</v>
      </c>
      <c r="AP1" s="464"/>
    </row>
    <row r="2" spans="1:43" ht="12.75" customHeight="1" x14ac:dyDescent="0.25">
      <c r="A2" s="466" t="s">
        <v>455</v>
      </c>
      <c r="B2" s="75" t="s">
        <v>183</v>
      </c>
      <c r="C2" s="443" t="s">
        <v>9</v>
      </c>
      <c r="D2" s="443" t="s">
        <v>9</v>
      </c>
      <c r="E2" s="75" t="s">
        <v>183</v>
      </c>
      <c r="F2" s="75" t="s">
        <v>183</v>
      </c>
      <c r="G2" s="75" t="s">
        <v>183</v>
      </c>
      <c r="H2" s="75" t="s">
        <v>183</v>
      </c>
      <c r="I2" s="75" t="s">
        <v>183</v>
      </c>
      <c r="J2" s="75" t="s">
        <v>183</v>
      </c>
      <c r="K2" s="75" t="s">
        <v>183</v>
      </c>
      <c r="L2" s="75" t="s">
        <v>183</v>
      </c>
      <c r="M2" s="75" t="s">
        <v>183</v>
      </c>
      <c r="N2" s="441" t="s">
        <v>183</v>
      </c>
      <c r="O2" s="75" t="s">
        <v>183</v>
      </c>
      <c r="P2" s="75" t="s">
        <v>183</v>
      </c>
      <c r="Q2" s="75" t="s">
        <v>183</v>
      </c>
      <c r="R2" s="75" t="s">
        <v>183</v>
      </c>
      <c r="S2" s="75" t="s">
        <v>183</v>
      </c>
      <c r="T2" s="75" t="s">
        <v>183</v>
      </c>
      <c r="U2" s="75" t="s">
        <v>183</v>
      </c>
      <c r="V2" s="75" t="s">
        <v>183</v>
      </c>
      <c r="W2" s="75" t="s">
        <v>183</v>
      </c>
      <c r="X2" s="75" t="s">
        <v>183</v>
      </c>
      <c r="Y2" s="75" t="s">
        <v>183</v>
      </c>
      <c r="Z2" s="75" t="s">
        <v>183</v>
      </c>
      <c r="AA2" s="75" t="s">
        <v>183</v>
      </c>
      <c r="AB2" s="75" t="s">
        <v>183</v>
      </c>
      <c r="AC2" s="75" t="s">
        <v>183</v>
      </c>
      <c r="AD2" s="75" t="s">
        <v>183</v>
      </c>
      <c r="AE2" s="75" t="s">
        <v>183</v>
      </c>
      <c r="AF2" s="75" t="s">
        <v>183</v>
      </c>
      <c r="AG2" s="75" t="s">
        <v>181</v>
      </c>
      <c r="AH2" s="75" t="s">
        <v>181</v>
      </c>
      <c r="AI2" s="75" t="s">
        <v>181</v>
      </c>
      <c r="AJ2" s="75" t="s">
        <v>181</v>
      </c>
      <c r="AK2" s="75" t="s">
        <v>181</v>
      </c>
      <c r="AL2" s="75" t="s">
        <v>181</v>
      </c>
      <c r="AM2" s="75" t="s">
        <v>181</v>
      </c>
      <c r="AN2" s="75" t="s">
        <v>181</v>
      </c>
      <c r="AO2" s="75" t="s">
        <v>181</v>
      </c>
      <c r="AP2" s="467" t="s">
        <v>245</v>
      </c>
    </row>
    <row r="3" spans="1:43" ht="12.75" customHeight="1" x14ac:dyDescent="0.25">
      <c r="A3" s="443" t="s">
        <v>448</v>
      </c>
      <c r="B3" s="75"/>
      <c r="C3" s="468" t="s">
        <v>457</v>
      </c>
      <c r="D3" s="468" t="s">
        <v>458</v>
      </c>
      <c r="E3" s="75"/>
      <c r="F3" s="75"/>
      <c r="G3" s="75"/>
      <c r="H3" s="75"/>
      <c r="I3" s="75"/>
      <c r="J3" s="75"/>
      <c r="K3" s="469"/>
      <c r="L3" s="75"/>
      <c r="M3" s="75"/>
      <c r="N3" s="441"/>
      <c r="O3" s="75"/>
      <c r="P3" s="75"/>
      <c r="Q3" s="75"/>
      <c r="R3" s="75"/>
      <c r="S3" s="75"/>
      <c r="T3" s="75"/>
      <c r="U3" s="75"/>
      <c r="V3" s="75"/>
      <c r="W3" s="75"/>
      <c r="X3" s="75"/>
      <c r="Y3" s="75"/>
      <c r="Z3" s="75"/>
      <c r="AA3" s="75"/>
      <c r="AB3" s="75"/>
      <c r="AC3" s="75"/>
      <c r="AD3" s="75"/>
      <c r="AE3" s="75"/>
      <c r="AF3" s="75"/>
      <c r="AG3" s="444" t="s">
        <v>459</v>
      </c>
      <c r="AH3" s="444" t="s">
        <v>460</v>
      </c>
      <c r="AI3" s="444" t="s">
        <v>464</v>
      </c>
      <c r="AJ3" s="445" t="s">
        <v>261</v>
      </c>
      <c r="AK3" s="444" t="s">
        <v>463</v>
      </c>
      <c r="AL3" s="445" t="s">
        <v>261</v>
      </c>
      <c r="AM3" s="444" t="s">
        <v>461</v>
      </c>
      <c r="AN3" s="445" t="s">
        <v>261</v>
      </c>
      <c r="AO3" s="444" t="s">
        <v>462</v>
      </c>
      <c r="AP3" s="467"/>
    </row>
    <row r="4" spans="1:43" ht="12.75" customHeight="1" x14ac:dyDescent="0.25">
      <c r="B4" s="263"/>
      <c r="C4" s="468" t="s">
        <v>419</v>
      </c>
      <c r="D4" s="468" t="s">
        <v>419</v>
      </c>
      <c r="E4" s="75"/>
      <c r="F4" s="75"/>
      <c r="G4" s="75"/>
      <c r="H4" s="75"/>
      <c r="I4" s="75"/>
      <c r="J4" s="75"/>
      <c r="K4" s="440"/>
      <c r="L4" s="75"/>
      <c r="M4" s="75"/>
      <c r="N4" s="441"/>
      <c r="O4" s="75"/>
      <c r="P4" s="75"/>
      <c r="Q4" s="75"/>
      <c r="R4" s="75"/>
      <c r="S4" s="75"/>
      <c r="T4" s="75"/>
      <c r="U4" s="75"/>
      <c r="V4" s="75"/>
      <c r="W4" s="75"/>
      <c r="X4" s="75"/>
      <c r="Y4" s="75"/>
      <c r="Z4" s="75"/>
      <c r="AA4" s="75"/>
      <c r="AB4" s="75"/>
      <c r="AC4" s="75"/>
      <c r="AD4" s="75"/>
      <c r="AE4" s="75"/>
      <c r="AF4" s="75"/>
      <c r="AG4" s="75"/>
      <c r="AH4" s="75"/>
      <c r="AI4" s="75"/>
      <c r="AK4" s="75"/>
      <c r="AM4" s="75"/>
      <c r="AO4" s="75"/>
      <c r="AP4" s="470">
        <f>SUM(AP7:AP238)</f>
        <v>0</v>
      </c>
    </row>
    <row r="5" spans="1:43" ht="12.75" customHeight="1" x14ac:dyDescent="0.25">
      <c r="A5" s="471" t="s">
        <v>184</v>
      </c>
      <c r="B5" s="472"/>
      <c r="C5" s="472"/>
      <c r="D5" s="472"/>
      <c r="E5" s="472"/>
      <c r="F5" s="472"/>
      <c r="G5" s="472"/>
      <c r="H5" s="472"/>
      <c r="I5" s="472"/>
      <c r="J5" s="472"/>
      <c r="K5" s="473"/>
      <c r="L5" s="472"/>
      <c r="M5" s="472"/>
      <c r="N5" s="474"/>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5"/>
    </row>
    <row r="6" spans="1:43" ht="12.75" customHeight="1" x14ac:dyDescent="0.25">
      <c r="A6" s="471" t="s">
        <v>185</v>
      </c>
      <c r="B6" s="476">
        <f t="shared" ref="B6:AO6" si="0">SUM(B7:B65)</f>
        <v>147914758.85999998</v>
      </c>
      <c r="C6" s="477">
        <f t="shared" si="0"/>
        <v>176215108.75</v>
      </c>
      <c r="D6" s="477">
        <f t="shared" si="0"/>
        <v>214578896</v>
      </c>
      <c r="E6" s="476">
        <f t="shared" si="0"/>
        <v>264871924.44999999</v>
      </c>
      <c r="F6" s="476">
        <f t="shared" si="0"/>
        <v>271968695.9000001</v>
      </c>
      <c r="G6" s="476">
        <f t="shared" si="0"/>
        <v>274015864.42000002</v>
      </c>
      <c r="H6" s="476">
        <f t="shared" si="0"/>
        <v>291766760.00999999</v>
      </c>
      <c r="I6" s="476">
        <f t="shared" si="0"/>
        <v>479878995.93999988</v>
      </c>
      <c r="J6" s="476">
        <f t="shared" si="0"/>
        <v>504350692.95000005</v>
      </c>
      <c r="K6" s="476">
        <f t="shared" si="0"/>
        <v>473117568.37999994</v>
      </c>
      <c r="L6" s="476">
        <f t="shared" si="0"/>
        <v>483265016.14999998</v>
      </c>
      <c r="M6" s="476">
        <f t="shared" si="0"/>
        <v>482603178.24000001</v>
      </c>
      <c r="N6" s="476">
        <f t="shared" si="0"/>
        <v>732515733.86000013</v>
      </c>
      <c r="O6" s="476">
        <f t="shared" si="0"/>
        <v>835924790.23000002</v>
      </c>
      <c r="P6" s="476">
        <f t="shared" si="0"/>
        <v>836225283.01000011</v>
      </c>
      <c r="Q6" s="476">
        <f t="shared" si="0"/>
        <v>827029966.30999982</v>
      </c>
      <c r="R6" s="476">
        <f t="shared" si="0"/>
        <v>891808407.55000007</v>
      </c>
      <c r="S6" s="476">
        <f t="shared" si="0"/>
        <v>965108887.55999994</v>
      </c>
      <c r="T6" s="476">
        <f t="shared" si="0"/>
        <v>992351935.62999988</v>
      </c>
      <c r="U6" s="476">
        <f t="shared" si="0"/>
        <v>1003568166.2499998</v>
      </c>
      <c r="V6" s="476">
        <f t="shared" si="0"/>
        <v>1082026838.0699999</v>
      </c>
      <c r="W6" s="476">
        <f t="shared" si="0"/>
        <v>1241531498.75</v>
      </c>
      <c r="X6" s="476">
        <f t="shared" si="0"/>
        <v>1275291111.3400002</v>
      </c>
      <c r="Y6" s="476">
        <f t="shared" si="0"/>
        <v>1306982851.8499999</v>
      </c>
      <c r="Z6" s="476">
        <f t="shared" si="0"/>
        <v>1443141248.54</v>
      </c>
      <c r="AA6" s="476">
        <f t="shared" si="0"/>
        <v>1488538111.8000004</v>
      </c>
      <c r="AB6" s="476">
        <f t="shared" si="0"/>
        <v>1529584281.9700005</v>
      </c>
      <c r="AC6" s="476">
        <f t="shared" si="0"/>
        <v>1688805598.0200002</v>
      </c>
      <c r="AD6" s="476">
        <f t="shared" si="0"/>
        <v>1849703025.0200002</v>
      </c>
      <c r="AE6" s="476">
        <f t="shared" si="0"/>
        <v>473829134.70999998</v>
      </c>
      <c r="AF6" s="476">
        <f t="shared" si="0"/>
        <v>270332170.91000003</v>
      </c>
      <c r="AG6" s="476">
        <f t="shared" si="0"/>
        <v>279266719.06999999</v>
      </c>
      <c r="AH6" s="476">
        <f t="shared" si="0"/>
        <v>308266566.80999994</v>
      </c>
      <c r="AI6" s="476">
        <f t="shared" si="0"/>
        <v>341746697.08000004</v>
      </c>
      <c r="AJ6" s="476">
        <f t="shared" si="0"/>
        <v>0</v>
      </c>
      <c r="AK6" s="476">
        <f t="shared" si="0"/>
        <v>54467887.149999999</v>
      </c>
      <c r="AL6" s="476">
        <f t="shared" si="0"/>
        <v>0</v>
      </c>
      <c r="AM6" s="476">
        <f t="shared" si="0"/>
        <v>72711908.129999995</v>
      </c>
      <c r="AN6" s="476">
        <f t="shared" si="0"/>
        <v>0</v>
      </c>
      <c r="AO6" s="476">
        <f t="shared" si="0"/>
        <v>86862938.629999995</v>
      </c>
      <c r="AP6" s="464"/>
      <c r="AQ6" s="478"/>
    </row>
    <row r="7" spans="1:43" ht="12.75" customHeight="1" x14ac:dyDescent="0.25">
      <c r="A7" s="466" t="s">
        <v>472</v>
      </c>
      <c r="B7" s="479">
        <v>105300469.75</v>
      </c>
      <c r="C7" s="480">
        <v>126215108.75</v>
      </c>
      <c r="D7" s="442">
        <v>164578896</v>
      </c>
      <c r="E7" s="479">
        <v>215139397.44999999</v>
      </c>
      <c r="F7" s="479">
        <v>217940701.34999999</v>
      </c>
      <c r="G7" s="479">
        <v>218196003.05000001</v>
      </c>
      <c r="H7" s="479">
        <v>233138368.69999999</v>
      </c>
      <c r="I7" s="479">
        <v>406144320.50999999</v>
      </c>
      <c r="J7" s="479">
        <v>405885090.39999998</v>
      </c>
      <c r="K7" s="481">
        <v>412103846.92000002</v>
      </c>
      <c r="L7" s="479">
        <v>413770293.88</v>
      </c>
      <c r="M7" s="479">
        <v>414092526.61000001</v>
      </c>
      <c r="N7" s="482">
        <v>644215495.44000006</v>
      </c>
      <c r="O7" s="479">
        <v>766040402.75999999</v>
      </c>
      <c r="P7" s="479">
        <v>786797438.86000001</v>
      </c>
      <c r="Q7" s="479">
        <v>740923669.16999996</v>
      </c>
      <c r="R7" s="479">
        <v>778958620.46000004</v>
      </c>
      <c r="S7" s="479">
        <v>915420659.60000002</v>
      </c>
      <c r="T7" s="479">
        <v>942840095.44000006</v>
      </c>
      <c r="U7" s="479">
        <v>943100507.62</v>
      </c>
      <c r="V7" s="479">
        <v>948530912.01999998</v>
      </c>
      <c r="W7" s="479">
        <v>1077726238.3099999</v>
      </c>
      <c r="X7" s="479">
        <v>1133337328.4000001</v>
      </c>
      <c r="Y7" s="479">
        <v>1131579796.22</v>
      </c>
      <c r="Z7" s="479">
        <v>1188592193.47</v>
      </c>
      <c r="AA7" s="479">
        <v>1231623121.75</v>
      </c>
      <c r="AB7" s="479">
        <v>1307117579.5</v>
      </c>
      <c r="AC7" s="479">
        <v>1409819292.8599999</v>
      </c>
      <c r="AD7" s="479">
        <v>1510040871.9100001</v>
      </c>
      <c r="AE7" s="479">
        <v>148889628.47999999</v>
      </c>
      <c r="AF7" s="479">
        <v>37319027.649999999</v>
      </c>
      <c r="AG7" s="479">
        <v>31327175.84</v>
      </c>
      <c r="AH7" s="479">
        <v>30110489.48</v>
      </c>
      <c r="AI7" s="479">
        <v>29265822.609999999</v>
      </c>
      <c r="AJ7" s="479">
        <v>0</v>
      </c>
      <c r="AK7" s="479">
        <v>27970285.239999998</v>
      </c>
      <c r="AL7" s="479">
        <v>0</v>
      </c>
      <c r="AM7" s="479">
        <v>27616620.260000002</v>
      </c>
      <c r="AN7" s="479">
        <v>0</v>
      </c>
      <c r="AO7" s="479">
        <v>27242337.510000002</v>
      </c>
      <c r="AP7" s="475"/>
      <c r="AQ7" s="478"/>
    </row>
    <row r="8" spans="1:43" ht="12.75" customHeight="1" x14ac:dyDescent="0.25">
      <c r="A8" s="466" t="s">
        <v>465</v>
      </c>
      <c r="B8" s="479">
        <v>2553515</v>
      </c>
      <c r="C8" s="479">
        <v>0</v>
      </c>
      <c r="D8" s="479">
        <v>0</v>
      </c>
      <c r="E8" s="479">
        <v>2472770</v>
      </c>
      <c r="F8" s="479">
        <v>2586665</v>
      </c>
      <c r="G8" s="479">
        <v>2586665</v>
      </c>
      <c r="H8" s="479">
        <v>2586665</v>
      </c>
      <c r="I8" s="479">
        <v>2586665</v>
      </c>
      <c r="J8" s="479">
        <v>2586623</v>
      </c>
      <c r="K8" s="481">
        <v>2586604</v>
      </c>
      <c r="L8" s="479">
        <v>2504602</v>
      </c>
      <c r="M8" s="479">
        <v>2504603</v>
      </c>
      <c r="N8" s="480">
        <v>2504535</v>
      </c>
      <c r="O8" s="479">
        <v>2504285</v>
      </c>
      <c r="P8" s="479">
        <v>0</v>
      </c>
      <c r="Q8" s="479">
        <v>0</v>
      </c>
      <c r="R8" s="479">
        <v>0</v>
      </c>
      <c r="S8" s="479">
        <v>0</v>
      </c>
      <c r="T8" s="479">
        <v>0</v>
      </c>
      <c r="U8" s="479">
        <v>0</v>
      </c>
      <c r="V8" s="479">
        <v>0</v>
      </c>
      <c r="W8" s="479">
        <v>0</v>
      </c>
      <c r="X8" s="479">
        <v>0</v>
      </c>
      <c r="Y8" s="479">
        <v>0</v>
      </c>
      <c r="Z8" s="479">
        <v>0</v>
      </c>
      <c r="AA8" s="479">
        <v>0</v>
      </c>
      <c r="AB8" s="479">
        <v>0</v>
      </c>
      <c r="AC8" s="479">
        <v>0</v>
      </c>
      <c r="AD8" s="479">
        <v>0</v>
      </c>
      <c r="AE8" s="479">
        <v>0</v>
      </c>
      <c r="AF8" s="479">
        <v>0</v>
      </c>
      <c r="AG8" s="479">
        <v>0</v>
      </c>
      <c r="AH8" s="479">
        <v>0</v>
      </c>
      <c r="AI8" s="479">
        <v>0</v>
      </c>
      <c r="AJ8" s="479">
        <v>0</v>
      </c>
      <c r="AK8" s="479">
        <v>0</v>
      </c>
      <c r="AL8" s="479">
        <v>0</v>
      </c>
      <c r="AM8" s="479">
        <v>0</v>
      </c>
      <c r="AN8" s="479">
        <v>0</v>
      </c>
      <c r="AO8" s="479">
        <v>0</v>
      </c>
      <c r="AP8" s="475"/>
      <c r="AQ8" s="478"/>
    </row>
    <row r="9" spans="1:43" ht="12.75" customHeight="1" x14ac:dyDescent="0.25">
      <c r="A9" s="466" t="s">
        <v>466</v>
      </c>
      <c r="B9" s="479">
        <v>316837.48</v>
      </c>
      <c r="C9" s="479">
        <v>0</v>
      </c>
      <c r="D9" s="479">
        <v>0</v>
      </c>
      <c r="E9" s="479">
        <v>1445247.17</v>
      </c>
      <c r="F9" s="479">
        <v>1978344</v>
      </c>
      <c r="G9" s="479">
        <v>1978344</v>
      </c>
      <c r="H9" s="479">
        <v>1978344</v>
      </c>
      <c r="I9" s="479">
        <v>1978344</v>
      </c>
      <c r="J9" s="479">
        <v>1978069</v>
      </c>
      <c r="K9" s="481">
        <v>1978068</v>
      </c>
      <c r="L9" s="479">
        <v>1788438.5</v>
      </c>
      <c r="M9" s="479">
        <v>1764147.5</v>
      </c>
      <c r="N9" s="480">
        <v>1732132.5</v>
      </c>
      <c r="O9" s="479">
        <v>1731882.5</v>
      </c>
      <c r="P9" s="479">
        <v>0</v>
      </c>
      <c r="Q9" s="479">
        <v>0</v>
      </c>
      <c r="R9" s="479">
        <v>0</v>
      </c>
      <c r="S9" s="479">
        <v>0</v>
      </c>
      <c r="T9" s="479">
        <v>0</v>
      </c>
      <c r="U9" s="479">
        <v>0</v>
      </c>
      <c r="V9" s="479">
        <v>0</v>
      </c>
      <c r="W9" s="479">
        <v>0</v>
      </c>
      <c r="X9" s="479">
        <v>0</v>
      </c>
      <c r="Y9" s="479">
        <v>0</v>
      </c>
      <c r="Z9" s="479">
        <v>0</v>
      </c>
      <c r="AA9" s="479">
        <v>0</v>
      </c>
      <c r="AB9" s="479">
        <v>0</v>
      </c>
      <c r="AC9" s="479">
        <v>0</v>
      </c>
      <c r="AD9" s="479">
        <v>0</v>
      </c>
      <c r="AE9" s="479">
        <v>0</v>
      </c>
      <c r="AF9" s="479">
        <v>0</v>
      </c>
      <c r="AG9" s="479">
        <v>0</v>
      </c>
      <c r="AH9" s="479">
        <v>0</v>
      </c>
      <c r="AI9" s="479">
        <v>0</v>
      </c>
      <c r="AJ9" s="479">
        <v>0</v>
      </c>
      <c r="AK9" s="479">
        <v>0</v>
      </c>
      <c r="AL9" s="479">
        <v>0</v>
      </c>
      <c r="AM9" s="479">
        <v>0</v>
      </c>
      <c r="AN9" s="479">
        <v>0</v>
      </c>
      <c r="AO9" s="479">
        <v>0</v>
      </c>
      <c r="AP9" s="475"/>
      <c r="AQ9" s="478"/>
    </row>
    <row r="10" spans="1:43" ht="12.75" customHeight="1" x14ac:dyDescent="0.25">
      <c r="A10" s="466" t="s">
        <v>467</v>
      </c>
      <c r="B10" s="479">
        <v>3608620.5</v>
      </c>
      <c r="C10" s="479">
        <v>0</v>
      </c>
      <c r="D10" s="479">
        <v>0</v>
      </c>
      <c r="E10" s="479">
        <v>3711492.5</v>
      </c>
      <c r="F10" s="479">
        <v>3729204.5</v>
      </c>
      <c r="G10" s="479">
        <v>3729204.5</v>
      </c>
      <c r="H10" s="479">
        <v>3729204.5</v>
      </c>
      <c r="I10" s="479">
        <v>3729204.5</v>
      </c>
      <c r="J10" s="479">
        <v>3729203</v>
      </c>
      <c r="K10" s="479">
        <v>3729203</v>
      </c>
      <c r="L10" s="479">
        <v>3729248.5</v>
      </c>
      <c r="M10" s="479">
        <v>3723248.5</v>
      </c>
      <c r="N10" s="480">
        <v>3716248.5</v>
      </c>
      <c r="O10" s="479">
        <v>3715998.5</v>
      </c>
      <c r="P10" s="479">
        <v>0</v>
      </c>
      <c r="Q10" s="479">
        <v>0</v>
      </c>
      <c r="R10" s="479">
        <v>0</v>
      </c>
      <c r="S10" s="479">
        <v>0</v>
      </c>
      <c r="T10" s="479">
        <v>0</v>
      </c>
      <c r="U10" s="479">
        <v>0</v>
      </c>
      <c r="V10" s="479">
        <v>0</v>
      </c>
      <c r="W10" s="479">
        <v>0</v>
      </c>
      <c r="X10" s="479">
        <v>0</v>
      </c>
      <c r="Y10" s="479">
        <v>0</v>
      </c>
      <c r="Z10" s="479">
        <v>0</v>
      </c>
      <c r="AA10" s="479">
        <v>0</v>
      </c>
      <c r="AB10" s="479">
        <v>0</v>
      </c>
      <c r="AC10" s="479">
        <v>0</v>
      </c>
      <c r="AD10" s="479">
        <v>0</v>
      </c>
      <c r="AE10" s="479">
        <v>0</v>
      </c>
      <c r="AF10" s="479">
        <v>0</v>
      </c>
      <c r="AG10" s="479">
        <v>0</v>
      </c>
      <c r="AH10" s="479">
        <v>0</v>
      </c>
      <c r="AI10" s="479">
        <v>0</v>
      </c>
      <c r="AJ10" s="479">
        <v>0</v>
      </c>
      <c r="AK10" s="479">
        <v>0</v>
      </c>
      <c r="AL10" s="479">
        <v>0</v>
      </c>
      <c r="AM10" s="479">
        <v>0</v>
      </c>
      <c r="AN10" s="479">
        <v>0</v>
      </c>
      <c r="AO10" s="479">
        <v>0</v>
      </c>
      <c r="AP10" s="475"/>
      <c r="AQ10" s="478"/>
    </row>
    <row r="11" spans="1:43" ht="12.75" customHeight="1" x14ac:dyDescent="0.25">
      <c r="A11" s="466" t="s">
        <v>468</v>
      </c>
      <c r="B11" s="479">
        <v>0</v>
      </c>
      <c r="C11" s="479">
        <v>0</v>
      </c>
      <c r="D11" s="479">
        <v>0</v>
      </c>
      <c r="E11" s="479">
        <v>3630375</v>
      </c>
      <c r="F11" s="479">
        <v>4607215.5</v>
      </c>
      <c r="G11" s="479">
        <v>4607215.5</v>
      </c>
      <c r="H11" s="479">
        <v>4607215.5</v>
      </c>
      <c r="I11" s="479">
        <v>4607215.5</v>
      </c>
      <c r="J11" s="479">
        <v>4600428.7</v>
      </c>
      <c r="K11" s="481">
        <v>4600446.2</v>
      </c>
      <c r="L11" s="479">
        <v>4390222</v>
      </c>
      <c r="M11" s="479">
        <v>4215222</v>
      </c>
      <c r="N11" s="480">
        <v>3939500</v>
      </c>
      <c r="O11" s="479">
        <v>3928250</v>
      </c>
      <c r="P11" s="479">
        <v>0</v>
      </c>
      <c r="Q11" s="479">
        <v>0</v>
      </c>
      <c r="R11" s="479">
        <v>0</v>
      </c>
      <c r="S11" s="479">
        <v>0</v>
      </c>
      <c r="T11" s="479">
        <v>0</v>
      </c>
      <c r="U11" s="479">
        <v>0</v>
      </c>
      <c r="V11" s="479">
        <v>0</v>
      </c>
      <c r="W11" s="479">
        <v>0</v>
      </c>
      <c r="X11" s="479">
        <v>0</v>
      </c>
      <c r="Y11" s="479">
        <v>0</v>
      </c>
      <c r="Z11" s="479">
        <v>0</v>
      </c>
      <c r="AA11" s="479">
        <v>0</v>
      </c>
      <c r="AB11" s="479">
        <v>0</v>
      </c>
      <c r="AC11" s="479">
        <v>0</v>
      </c>
      <c r="AD11" s="479">
        <v>0</v>
      </c>
      <c r="AE11" s="479">
        <v>0</v>
      </c>
      <c r="AF11" s="479">
        <v>0</v>
      </c>
      <c r="AG11" s="479">
        <v>0</v>
      </c>
      <c r="AH11" s="479">
        <v>0</v>
      </c>
      <c r="AI11" s="479">
        <v>0</v>
      </c>
      <c r="AJ11" s="479">
        <v>0</v>
      </c>
      <c r="AK11" s="479">
        <v>0</v>
      </c>
      <c r="AL11" s="479">
        <v>0</v>
      </c>
      <c r="AM11" s="479">
        <v>0</v>
      </c>
      <c r="AN11" s="479">
        <v>0</v>
      </c>
      <c r="AO11" s="479">
        <v>0</v>
      </c>
      <c r="AP11" s="475"/>
      <c r="AQ11" s="478"/>
    </row>
    <row r="12" spans="1:43" ht="12.75" customHeight="1" x14ac:dyDescent="0.25">
      <c r="A12" s="466" t="s">
        <v>469</v>
      </c>
      <c r="B12" s="479">
        <v>7098877.4500000002</v>
      </c>
      <c r="C12" s="479">
        <v>0</v>
      </c>
      <c r="D12" s="479">
        <v>0</v>
      </c>
      <c r="E12" s="479">
        <v>8589312.4499999993</v>
      </c>
      <c r="F12" s="479">
        <v>8674122.1500000004</v>
      </c>
      <c r="G12" s="479">
        <v>8674122.1500000004</v>
      </c>
      <c r="H12" s="479">
        <v>8674122.1500000004</v>
      </c>
      <c r="I12" s="479">
        <v>8674122.1500000004</v>
      </c>
      <c r="J12" s="479">
        <v>8620363.8499999996</v>
      </c>
      <c r="K12" s="479">
        <v>8620363.8499999996</v>
      </c>
      <c r="L12" s="479">
        <v>8611333.4499999993</v>
      </c>
      <c r="M12" s="479">
        <v>8369833.4500000002</v>
      </c>
      <c r="N12" s="480">
        <v>7955333.4500000002</v>
      </c>
      <c r="O12" s="479">
        <v>7938083.4500000002</v>
      </c>
      <c r="P12" s="479">
        <v>0</v>
      </c>
      <c r="Q12" s="479">
        <v>0</v>
      </c>
      <c r="R12" s="479">
        <v>0</v>
      </c>
      <c r="S12" s="479">
        <v>0</v>
      </c>
      <c r="T12" s="479">
        <v>0</v>
      </c>
      <c r="U12" s="479">
        <v>0</v>
      </c>
      <c r="V12" s="479">
        <v>0</v>
      </c>
      <c r="W12" s="479">
        <v>0</v>
      </c>
      <c r="X12" s="479">
        <v>0</v>
      </c>
      <c r="Y12" s="479">
        <v>0</v>
      </c>
      <c r="Z12" s="479">
        <v>0</v>
      </c>
      <c r="AA12" s="479">
        <v>0</v>
      </c>
      <c r="AB12" s="479">
        <v>0</v>
      </c>
      <c r="AC12" s="479">
        <v>0</v>
      </c>
      <c r="AD12" s="479">
        <v>0</v>
      </c>
      <c r="AE12" s="479">
        <v>0</v>
      </c>
      <c r="AF12" s="479">
        <v>0</v>
      </c>
      <c r="AG12" s="479">
        <v>0</v>
      </c>
      <c r="AH12" s="479">
        <v>0</v>
      </c>
      <c r="AI12" s="479">
        <v>0</v>
      </c>
      <c r="AJ12" s="479">
        <v>0</v>
      </c>
      <c r="AK12" s="479">
        <v>0</v>
      </c>
      <c r="AL12" s="479">
        <v>0</v>
      </c>
      <c r="AM12" s="479">
        <v>0</v>
      </c>
      <c r="AN12" s="479">
        <v>0</v>
      </c>
      <c r="AO12" s="479">
        <v>0</v>
      </c>
      <c r="AP12" s="475"/>
      <c r="AQ12" s="478"/>
    </row>
    <row r="13" spans="1:43" ht="12.75" customHeight="1" x14ac:dyDescent="0.25">
      <c r="A13" s="466" t="s">
        <v>470</v>
      </c>
      <c r="B13" s="479">
        <v>0</v>
      </c>
      <c r="C13" s="479">
        <v>0</v>
      </c>
      <c r="D13" s="479">
        <v>0</v>
      </c>
      <c r="E13" s="479">
        <v>0</v>
      </c>
      <c r="F13" s="479">
        <v>0</v>
      </c>
      <c r="G13" s="479">
        <v>0</v>
      </c>
      <c r="H13" s="479">
        <v>0</v>
      </c>
      <c r="I13" s="479">
        <v>1054000</v>
      </c>
      <c r="J13" s="479">
        <v>1470808.9</v>
      </c>
      <c r="K13" s="479">
        <v>1472008.9</v>
      </c>
      <c r="L13" s="479">
        <v>1389110.85</v>
      </c>
      <c r="M13" s="479">
        <v>1324400</v>
      </c>
      <c r="N13" s="480">
        <v>1186500</v>
      </c>
      <c r="O13" s="479">
        <v>1182000</v>
      </c>
      <c r="P13" s="479">
        <v>0</v>
      </c>
      <c r="Q13" s="479">
        <v>0</v>
      </c>
      <c r="R13" s="479">
        <v>0</v>
      </c>
      <c r="S13" s="479">
        <v>0</v>
      </c>
      <c r="T13" s="479">
        <v>0</v>
      </c>
      <c r="U13" s="479">
        <v>0</v>
      </c>
      <c r="V13" s="479">
        <v>0</v>
      </c>
      <c r="W13" s="479">
        <v>0</v>
      </c>
      <c r="X13" s="479">
        <v>0</v>
      </c>
      <c r="Y13" s="479">
        <v>0</v>
      </c>
      <c r="Z13" s="479">
        <v>0</v>
      </c>
      <c r="AA13" s="479">
        <v>0</v>
      </c>
      <c r="AB13" s="479">
        <v>0</v>
      </c>
      <c r="AC13" s="479">
        <v>0</v>
      </c>
      <c r="AD13" s="479">
        <v>0</v>
      </c>
      <c r="AE13" s="479">
        <v>0</v>
      </c>
      <c r="AF13" s="479">
        <v>0</v>
      </c>
      <c r="AG13" s="479">
        <v>0</v>
      </c>
      <c r="AH13" s="479">
        <v>0</v>
      </c>
      <c r="AI13" s="479">
        <v>0</v>
      </c>
      <c r="AJ13" s="479">
        <v>0</v>
      </c>
      <c r="AK13" s="479">
        <v>0</v>
      </c>
      <c r="AL13" s="479">
        <v>0</v>
      </c>
      <c r="AM13" s="479">
        <v>0</v>
      </c>
      <c r="AN13" s="479">
        <v>0</v>
      </c>
      <c r="AO13" s="479">
        <v>0</v>
      </c>
      <c r="AP13" s="475"/>
      <c r="AQ13" s="478"/>
    </row>
    <row r="14" spans="1:43" ht="12.75" customHeight="1" x14ac:dyDescent="0.25">
      <c r="A14" s="466" t="s">
        <v>471</v>
      </c>
      <c r="B14" s="479">
        <v>1034197</v>
      </c>
      <c r="C14" s="479">
        <v>0</v>
      </c>
      <c r="D14" s="479">
        <v>0</v>
      </c>
      <c r="E14" s="479">
        <v>2213777</v>
      </c>
      <c r="F14" s="479">
        <v>2400724.15</v>
      </c>
      <c r="G14" s="479">
        <v>2400724.15</v>
      </c>
      <c r="H14" s="479">
        <v>2400674.35</v>
      </c>
      <c r="I14" s="479">
        <v>2400674.35</v>
      </c>
      <c r="J14" s="479">
        <v>2400647.6</v>
      </c>
      <c r="K14" s="479">
        <v>2400647.6</v>
      </c>
      <c r="L14" s="479">
        <v>2382042</v>
      </c>
      <c r="M14" s="479">
        <v>2328042</v>
      </c>
      <c r="N14" s="480">
        <v>2226042</v>
      </c>
      <c r="O14" s="479">
        <v>2223542</v>
      </c>
      <c r="P14" s="479">
        <v>0</v>
      </c>
      <c r="Q14" s="479">
        <v>0</v>
      </c>
      <c r="R14" s="479">
        <v>0</v>
      </c>
      <c r="S14" s="479">
        <v>0</v>
      </c>
      <c r="T14" s="479">
        <v>0</v>
      </c>
      <c r="U14" s="479">
        <v>0</v>
      </c>
      <c r="V14" s="479">
        <v>0</v>
      </c>
      <c r="W14" s="479">
        <v>0</v>
      </c>
      <c r="X14" s="479">
        <v>0</v>
      </c>
      <c r="Y14" s="479">
        <v>0</v>
      </c>
      <c r="Z14" s="479">
        <v>0</v>
      </c>
      <c r="AA14" s="479">
        <v>0</v>
      </c>
      <c r="AB14" s="479">
        <v>0</v>
      </c>
      <c r="AC14" s="479">
        <v>0</v>
      </c>
      <c r="AD14" s="479">
        <v>0</v>
      </c>
      <c r="AE14" s="479">
        <v>0</v>
      </c>
      <c r="AF14" s="479">
        <v>0</v>
      </c>
      <c r="AG14" s="479">
        <v>0</v>
      </c>
      <c r="AH14" s="479">
        <v>0</v>
      </c>
      <c r="AI14" s="479">
        <v>0</v>
      </c>
      <c r="AJ14" s="479">
        <v>0</v>
      </c>
      <c r="AK14" s="479">
        <v>0</v>
      </c>
      <c r="AL14" s="479">
        <v>0</v>
      </c>
      <c r="AM14" s="479">
        <v>0</v>
      </c>
      <c r="AN14" s="479">
        <v>0</v>
      </c>
      <c r="AO14" s="479">
        <v>0</v>
      </c>
      <c r="AP14" s="475"/>
      <c r="AQ14" s="478"/>
    </row>
    <row r="15" spans="1:43" ht="12.75" customHeight="1" x14ac:dyDescent="0.25">
      <c r="A15" s="466" t="s">
        <v>473</v>
      </c>
      <c r="B15" s="479">
        <v>0</v>
      </c>
      <c r="C15" s="479">
        <v>0</v>
      </c>
      <c r="D15" s="479">
        <v>0</v>
      </c>
      <c r="E15" s="479">
        <v>122585</v>
      </c>
      <c r="F15" s="479">
        <v>122983.15</v>
      </c>
      <c r="G15" s="479">
        <v>122983.15</v>
      </c>
      <c r="H15" s="479">
        <v>122983.15</v>
      </c>
      <c r="I15" s="479">
        <v>122983.15</v>
      </c>
      <c r="J15" s="479">
        <v>122983.15</v>
      </c>
      <c r="K15" s="479">
        <v>122983.15</v>
      </c>
      <c r="L15" s="479">
        <v>501200</v>
      </c>
      <c r="M15" s="479">
        <v>3283303.2</v>
      </c>
      <c r="N15" s="480">
        <v>117200</v>
      </c>
      <c r="O15" s="479">
        <v>115100</v>
      </c>
      <c r="P15" s="479">
        <v>114500</v>
      </c>
      <c r="Q15" s="479">
        <v>112500</v>
      </c>
      <c r="R15" s="479">
        <v>110100</v>
      </c>
      <c r="S15" s="479">
        <v>108500</v>
      </c>
      <c r="T15" s="479">
        <v>108000</v>
      </c>
      <c r="U15" s="479">
        <v>107500</v>
      </c>
      <c r="V15" s="479">
        <v>107500</v>
      </c>
      <c r="W15" s="479">
        <v>107000</v>
      </c>
      <c r="X15" s="479">
        <v>107000</v>
      </c>
      <c r="Y15" s="479">
        <v>107000</v>
      </c>
      <c r="Z15" s="479">
        <v>106999.9</v>
      </c>
      <c r="AA15" s="479">
        <v>105999.9</v>
      </c>
      <c r="AB15" s="479">
        <v>105999.9</v>
      </c>
      <c r="AC15" s="479">
        <v>105999.9</v>
      </c>
      <c r="AD15" s="479">
        <v>105999.9</v>
      </c>
      <c r="AE15" s="479">
        <v>105999.9</v>
      </c>
      <c r="AF15" s="479">
        <v>105999.9</v>
      </c>
      <c r="AG15" s="479">
        <v>105934.1</v>
      </c>
      <c r="AH15" s="479">
        <v>105934.1</v>
      </c>
      <c r="AI15" s="479">
        <v>105934.1</v>
      </c>
      <c r="AJ15" s="479">
        <v>0</v>
      </c>
      <c r="AK15" s="479">
        <v>105933.5</v>
      </c>
      <c r="AL15" s="479">
        <v>0</v>
      </c>
      <c r="AM15" s="479">
        <v>105933.5</v>
      </c>
      <c r="AN15" s="479">
        <v>0</v>
      </c>
      <c r="AO15" s="479">
        <v>105933.5</v>
      </c>
      <c r="AP15" s="475"/>
      <c r="AQ15" s="478"/>
    </row>
    <row r="16" spans="1:43" ht="12.75" customHeight="1" x14ac:dyDescent="0.25">
      <c r="A16" s="466" t="s">
        <v>186</v>
      </c>
      <c r="B16" s="479">
        <v>0</v>
      </c>
      <c r="C16" s="479">
        <v>0</v>
      </c>
      <c r="D16" s="479">
        <v>0</v>
      </c>
      <c r="E16" s="479">
        <v>2951180.54</v>
      </c>
      <c r="F16" s="479">
        <v>3022532.77</v>
      </c>
      <c r="G16" s="479">
        <v>3022532.77</v>
      </c>
      <c r="H16" s="479">
        <v>3022449.21</v>
      </c>
      <c r="I16" s="479">
        <v>3063899.21</v>
      </c>
      <c r="J16" s="479">
        <v>3144713.22</v>
      </c>
      <c r="K16" s="481">
        <v>3257501.44</v>
      </c>
      <c r="L16" s="479">
        <v>0</v>
      </c>
      <c r="M16" s="479">
        <v>0</v>
      </c>
      <c r="N16" s="480">
        <v>9353403.1999999993</v>
      </c>
      <c r="O16" s="479">
        <v>17564403.550000001</v>
      </c>
      <c r="P16" s="479">
        <v>21311403.550000001</v>
      </c>
      <c r="Q16" s="479">
        <v>19010103.550000001</v>
      </c>
      <c r="R16" s="479">
        <v>22542103.550000001</v>
      </c>
      <c r="S16" s="479">
        <v>30856903.550000001</v>
      </c>
      <c r="T16" s="479">
        <v>36299603.549999997</v>
      </c>
      <c r="U16" s="479">
        <v>39877303.549999997</v>
      </c>
      <c r="V16" s="479">
        <v>40943803.549999997</v>
      </c>
      <c r="W16" s="479">
        <v>43525103.549999997</v>
      </c>
      <c r="X16" s="479">
        <v>47935828.549999997</v>
      </c>
      <c r="Y16" s="479">
        <v>52409623.549999997</v>
      </c>
      <c r="Z16" s="479">
        <v>56706499.899999999</v>
      </c>
      <c r="AA16" s="479">
        <v>60271399.899999999</v>
      </c>
      <c r="AB16" s="479">
        <v>64991699.899999999</v>
      </c>
      <c r="AC16" s="479">
        <v>73059799.900000006</v>
      </c>
      <c r="AD16" s="479">
        <v>80456399.900000006</v>
      </c>
      <c r="AE16" s="479">
        <v>53108988.899999999</v>
      </c>
      <c r="AF16" s="479">
        <v>26949144.350000001</v>
      </c>
      <c r="AG16" s="479">
        <v>21085746.850000001</v>
      </c>
      <c r="AH16" s="479">
        <v>20844888.75</v>
      </c>
      <c r="AI16" s="479">
        <v>20714602.600000001</v>
      </c>
      <c r="AJ16" s="479">
        <v>0</v>
      </c>
      <c r="AK16" s="479">
        <v>20517837.5</v>
      </c>
      <c r="AL16" s="479">
        <v>0</v>
      </c>
      <c r="AM16" s="479">
        <v>20476328.949999999</v>
      </c>
      <c r="AN16" s="479">
        <v>0</v>
      </c>
      <c r="AO16" s="479">
        <v>20440785.699999999</v>
      </c>
      <c r="AP16" s="475"/>
      <c r="AQ16" s="478"/>
    </row>
    <row r="17" spans="1:43" ht="12.75" customHeight="1" x14ac:dyDescent="0.25">
      <c r="A17" s="466" t="s">
        <v>474</v>
      </c>
      <c r="B17" s="479">
        <v>0</v>
      </c>
      <c r="C17" s="479">
        <v>0</v>
      </c>
      <c r="D17" s="479">
        <v>0</v>
      </c>
      <c r="E17" s="479">
        <v>0</v>
      </c>
      <c r="F17" s="479">
        <v>0</v>
      </c>
      <c r="G17" s="479">
        <v>0</v>
      </c>
      <c r="H17" s="479">
        <v>0</v>
      </c>
      <c r="I17" s="479">
        <v>0</v>
      </c>
      <c r="J17" s="479">
        <v>0</v>
      </c>
      <c r="K17" s="481">
        <v>0</v>
      </c>
      <c r="L17" s="479">
        <v>3384156.14</v>
      </c>
      <c r="M17" s="479">
        <v>3461288.71</v>
      </c>
      <c r="N17" s="480">
        <v>3549430.85</v>
      </c>
      <c r="O17" s="479">
        <v>3699756.78</v>
      </c>
      <c r="P17" s="479">
        <v>3837755.78</v>
      </c>
      <c r="Q17" s="479">
        <v>3914806.78</v>
      </c>
      <c r="R17" s="479">
        <v>3934306.78</v>
      </c>
      <c r="S17" s="479">
        <v>3954556.78</v>
      </c>
      <c r="T17" s="479">
        <v>4035181.78</v>
      </c>
      <c r="U17" s="479">
        <v>4104106.78</v>
      </c>
      <c r="V17" s="479">
        <v>4152106.78</v>
      </c>
      <c r="W17" s="479">
        <v>4189106.78</v>
      </c>
      <c r="X17" s="479">
        <v>4235431.78</v>
      </c>
      <c r="Y17" s="479">
        <v>4298081.78</v>
      </c>
      <c r="Z17" s="479">
        <v>4380380.93</v>
      </c>
      <c r="AA17" s="479">
        <v>4476155.93</v>
      </c>
      <c r="AB17" s="479">
        <v>4584255.93</v>
      </c>
      <c r="AC17" s="479">
        <v>4710555.93</v>
      </c>
      <c r="AD17" s="479">
        <v>4860855.93</v>
      </c>
      <c r="AE17" s="479">
        <v>4901853.93</v>
      </c>
      <c r="AF17" s="479">
        <v>4847676.83</v>
      </c>
      <c r="AG17" s="479">
        <v>4773165.9000000004</v>
      </c>
      <c r="AH17" s="479">
        <v>4762002.96</v>
      </c>
      <c r="AI17" s="479">
        <v>4756596.58</v>
      </c>
      <c r="AJ17" s="479">
        <v>0</v>
      </c>
      <c r="AK17" s="479">
        <v>4751635.05</v>
      </c>
      <c r="AL17" s="479">
        <v>0</v>
      </c>
      <c r="AM17" s="479">
        <v>4750808.58</v>
      </c>
      <c r="AN17" s="479">
        <v>0</v>
      </c>
      <c r="AO17" s="479">
        <v>4750105.18</v>
      </c>
      <c r="AP17" s="475"/>
      <c r="AQ17" s="478"/>
    </row>
    <row r="18" spans="1:43" ht="12.75" customHeight="1" x14ac:dyDescent="0.25">
      <c r="A18" s="466" t="s">
        <v>385</v>
      </c>
      <c r="B18" s="479">
        <v>2593487.54</v>
      </c>
      <c r="C18" s="479">
        <v>0</v>
      </c>
      <c r="D18" s="479">
        <v>0</v>
      </c>
      <c r="E18" s="479">
        <v>0</v>
      </c>
      <c r="F18" s="479">
        <v>0</v>
      </c>
      <c r="G18" s="479">
        <v>0</v>
      </c>
      <c r="H18" s="479">
        <v>0</v>
      </c>
      <c r="I18" s="479">
        <v>0</v>
      </c>
      <c r="J18" s="479">
        <v>0</v>
      </c>
      <c r="K18" s="481">
        <v>0</v>
      </c>
      <c r="L18" s="479">
        <v>0</v>
      </c>
      <c r="M18" s="479">
        <v>0</v>
      </c>
      <c r="N18" s="480">
        <v>0</v>
      </c>
      <c r="O18" s="479">
        <v>0</v>
      </c>
      <c r="P18" s="479">
        <v>0</v>
      </c>
      <c r="Q18" s="479">
        <v>0</v>
      </c>
      <c r="R18" s="479">
        <v>0</v>
      </c>
      <c r="S18" s="479">
        <v>0</v>
      </c>
      <c r="T18" s="479">
        <v>0</v>
      </c>
      <c r="U18" s="479">
        <v>0</v>
      </c>
      <c r="V18" s="479">
        <v>0</v>
      </c>
      <c r="W18" s="479">
        <v>0</v>
      </c>
      <c r="X18" s="479">
        <v>0</v>
      </c>
      <c r="Y18" s="479">
        <v>0</v>
      </c>
      <c r="Z18" s="479">
        <v>0</v>
      </c>
      <c r="AA18" s="479">
        <v>0</v>
      </c>
      <c r="AB18" s="479">
        <v>0</v>
      </c>
      <c r="AC18" s="479">
        <v>0</v>
      </c>
      <c r="AD18" s="479">
        <v>0</v>
      </c>
      <c r="AE18" s="479">
        <v>0</v>
      </c>
      <c r="AF18" s="479">
        <v>0</v>
      </c>
      <c r="AG18" s="479">
        <v>0</v>
      </c>
      <c r="AH18" s="479">
        <v>0</v>
      </c>
      <c r="AI18" s="479">
        <v>0</v>
      </c>
      <c r="AJ18" s="479">
        <v>0</v>
      </c>
      <c r="AK18" s="479">
        <v>0</v>
      </c>
      <c r="AL18" s="479">
        <v>0</v>
      </c>
      <c r="AM18" s="479">
        <v>0</v>
      </c>
      <c r="AN18" s="479">
        <v>0</v>
      </c>
      <c r="AO18" s="479">
        <v>0</v>
      </c>
      <c r="AP18" s="475"/>
      <c r="AQ18" s="478"/>
    </row>
    <row r="19" spans="1:43" ht="12.75" customHeight="1" x14ac:dyDescent="0.25">
      <c r="A19" s="466" t="s">
        <v>577</v>
      </c>
      <c r="B19" s="479">
        <v>87.38</v>
      </c>
      <c r="C19" s="479">
        <v>0</v>
      </c>
      <c r="D19" s="479">
        <v>0</v>
      </c>
      <c r="E19" s="479">
        <v>54239.32</v>
      </c>
      <c r="F19" s="479">
        <v>2306883.69</v>
      </c>
      <c r="G19" s="479">
        <v>2308683.69</v>
      </c>
      <c r="H19" s="479">
        <v>2310483.69</v>
      </c>
      <c r="I19" s="479">
        <v>2312283.69</v>
      </c>
      <c r="J19" s="479">
        <v>1622952.91</v>
      </c>
      <c r="K19" s="481">
        <v>1181121.3600000001</v>
      </c>
      <c r="L19" s="479">
        <v>544517.73</v>
      </c>
      <c r="M19" s="479">
        <v>70268.55</v>
      </c>
      <c r="N19" s="480">
        <v>2780.21</v>
      </c>
      <c r="O19" s="479">
        <v>1010.84</v>
      </c>
      <c r="P19" s="479">
        <v>24347</v>
      </c>
      <c r="Q19" s="479">
        <v>26148.799999999999</v>
      </c>
      <c r="R19" s="479">
        <v>19885.560000000001</v>
      </c>
      <c r="S19" s="479">
        <v>798.56</v>
      </c>
      <c r="T19" s="479">
        <v>4156.55</v>
      </c>
      <c r="U19" s="479">
        <v>149294.49</v>
      </c>
      <c r="V19" s="479">
        <v>5366.91</v>
      </c>
      <c r="W19" s="479">
        <v>4282031.79</v>
      </c>
      <c r="X19" s="479">
        <v>6591.99</v>
      </c>
      <c r="Y19" s="479">
        <v>20112.78</v>
      </c>
      <c r="Z19" s="479">
        <v>488.07</v>
      </c>
      <c r="AA19" s="479">
        <v>260.55</v>
      </c>
      <c r="AB19" s="479">
        <v>360.71</v>
      </c>
      <c r="AC19" s="479">
        <v>0</v>
      </c>
      <c r="AD19" s="479">
        <v>0</v>
      </c>
      <c r="AE19" s="479">
        <v>0</v>
      </c>
      <c r="AF19" s="479">
        <v>0</v>
      </c>
      <c r="AG19" s="479">
        <v>0</v>
      </c>
      <c r="AH19" s="479">
        <v>0</v>
      </c>
      <c r="AI19" s="479">
        <v>0</v>
      </c>
      <c r="AJ19" s="479">
        <v>0</v>
      </c>
      <c r="AK19" s="479">
        <v>0</v>
      </c>
      <c r="AL19" s="479">
        <v>0</v>
      </c>
      <c r="AM19" s="479">
        <v>0</v>
      </c>
      <c r="AN19" s="479">
        <v>0</v>
      </c>
      <c r="AO19" s="479">
        <v>0</v>
      </c>
      <c r="AP19" s="475"/>
      <c r="AQ19" s="478"/>
    </row>
    <row r="20" spans="1:43" ht="12.75" customHeight="1" x14ac:dyDescent="0.25">
      <c r="A20" s="483" t="s">
        <v>398</v>
      </c>
      <c r="B20" s="479">
        <v>11991251.710000001</v>
      </c>
      <c r="C20" s="479">
        <v>0</v>
      </c>
      <c r="D20" s="479">
        <v>0</v>
      </c>
      <c r="E20" s="479">
        <v>0</v>
      </c>
      <c r="F20" s="479">
        <v>0</v>
      </c>
      <c r="G20" s="479">
        <v>0</v>
      </c>
      <c r="H20" s="479">
        <v>0</v>
      </c>
      <c r="I20" s="479">
        <v>0</v>
      </c>
      <c r="J20" s="479">
        <v>0</v>
      </c>
      <c r="K20" s="481">
        <v>0</v>
      </c>
      <c r="L20" s="479">
        <v>0</v>
      </c>
      <c r="M20" s="479">
        <v>0</v>
      </c>
      <c r="N20" s="480">
        <v>0</v>
      </c>
      <c r="O20" s="479">
        <v>0</v>
      </c>
      <c r="P20" s="479">
        <v>0</v>
      </c>
      <c r="Q20" s="479">
        <v>0</v>
      </c>
      <c r="R20" s="479">
        <v>0</v>
      </c>
      <c r="S20" s="479">
        <v>0</v>
      </c>
      <c r="T20" s="479">
        <v>0</v>
      </c>
      <c r="U20" s="479">
        <v>0</v>
      </c>
      <c r="V20" s="479">
        <v>0</v>
      </c>
      <c r="W20" s="479">
        <v>0</v>
      </c>
      <c r="X20" s="479">
        <v>0</v>
      </c>
      <c r="Y20" s="479">
        <v>0</v>
      </c>
      <c r="Z20" s="479">
        <v>0</v>
      </c>
      <c r="AA20" s="479">
        <v>0</v>
      </c>
      <c r="AB20" s="479">
        <v>0</v>
      </c>
      <c r="AC20" s="479">
        <v>0</v>
      </c>
      <c r="AD20" s="479">
        <v>0</v>
      </c>
      <c r="AE20" s="479">
        <v>0</v>
      </c>
      <c r="AF20" s="479">
        <v>0</v>
      </c>
      <c r="AG20" s="479">
        <v>0</v>
      </c>
      <c r="AH20" s="479">
        <v>0</v>
      </c>
      <c r="AI20" s="479">
        <v>0</v>
      </c>
      <c r="AJ20" s="479">
        <v>0</v>
      </c>
      <c r="AK20" s="479">
        <v>0</v>
      </c>
      <c r="AL20" s="479">
        <v>0</v>
      </c>
      <c r="AM20" s="479">
        <v>0</v>
      </c>
      <c r="AN20" s="479">
        <v>0</v>
      </c>
      <c r="AO20" s="479">
        <v>0</v>
      </c>
      <c r="AP20" s="475"/>
      <c r="AQ20" s="478"/>
    </row>
    <row r="21" spans="1:43" ht="12.75" customHeight="1" x14ac:dyDescent="0.25">
      <c r="A21" s="484" t="s">
        <v>399</v>
      </c>
      <c r="B21" s="479">
        <v>3000000</v>
      </c>
      <c r="C21" s="479">
        <v>0</v>
      </c>
      <c r="D21" s="479">
        <v>0</v>
      </c>
      <c r="E21" s="479">
        <v>0</v>
      </c>
      <c r="F21" s="479">
        <v>0</v>
      </c>
      <c r="G21" s="479">
        <v>0</v>
      </c>
      <c r="H21" s="479">
        <v>0</v>
      </c>
      <c r="I21" s="479">
        <v>0</v>
      </c>
      <c r="J21" s="479">
        <v>0</v>
      </c>
      <c r="K21" s="481">
        <v>0</v>
      </c>
      <c r="L21" s="479">
        <v>0</v>
      </c>
      <c r="M21" s="479">
        <v>0</v>
      </c>
      <c r="N21" s="480">
        <v>0</v>
      </c>
      <c r="O21" s="479">
        <v>0</v>
      </c>
      <c r="P21" s="479">
        <v>0</v>
      </c>
      <c r="Q21" s="479">
        <v>0</v>
      </c>
      <c r="R21" s="479">
        <v>0</v>
      </c>
      <c r="S21" s="479">
        <v>0</v>
      </c>
      <c r="T21" s="479">
        <v>0</v>
      </c>
      <c r="U21" s="479">
        <v>0</v>
      </c>
      <c r="V21" s="479">
        <v>0</v>
      </c>
      <c r="W21" s="479">
        <v>0</v>
      </c>
      <c r="X21" s="479">
        <v>0</v>
      </c>
      <c r="Y21" s="479">
        <v>0</v>
      </c>
      <c r="Z21" s="479">
        <v>0</v>
      </c>
      <c r="AA21" s="479">
        <v>0</v>
      </c>
      <c r="AB21" s="479">
        <v>0</v>
      </c>
      <c r="AC21" s="479">
        <v>0</v>
      </c>
      <c r="AD21" s="479">
        <v>0</v>
      </c>
      <c r="AE21" s="479">
        <v>0</v>
      </c>
      <c r="AF21" s="479">
        <v>0</v>
      </c>
      <c r="AG21" s="479">
        <v>0</v>
      </c>
      <c r="AH21" s="479">
        <v>0</v>
      </c>
      <c r="AI21" s="479">
        <v>0</v>
      </c>
      <c r="AJ21" s="479">
        <v>0</v>
      </c>
      <c r="AK21" s="479">
        <v>0</v>
      </c>
      <c r="AL21" s="479">
        <v>0</v>
      </c>
      <c r="AM21" s="479">
        <v>0</v>
      </c>
      <c r="AN21" s="479">
        <v>0</v>
      </c>
      <c r="AO21" s="479">
        <v>0</v>
      </c>
      <c r="AP21" s="475"/>
      <c r="AQ21" s="478"/>
    </row>
    <row r="22" spans="1:43" ht="12.75" customHeight="1" x14ac:dyDescent="0.25">
      <c r="A22" s="466" t="s">
        <v>477</v>
      </c>
      <c r="B22" s="479">
        <v>17425.25</v>
      </c>
      <c r="C22" s="479">
        <v>0</v>
      </c>
      <c r="D22" s="479">
        <v>0</v>
      </c>
      <c r="E22" s="479">
        <v>0</v>
      </c>
      <c r="F22" s="479">
        <v>0</v>
      </c>
      <c r="G22" s="479">
        <v>0</v>
      </c>
      <c r="H22" s="479">
        <v>0</v>
      </c>
      <c r="I22" s="479">
        <v>0</v>
      </c>
      <c r="J22" s="479">
        <v>0</v>
      </c>
      <c r="K22" s="481">
        <v>0</v>
      </c>
      <c r="L22" s="479">
        <v>0</v>
      </c>
      <c r="M22" s="479">
        <v>0</v>
      </c>
      <c r="N22" s="480">
        <v>0</v>
      </c>
      <c r="O22" s="479">
        <v>0</v>
      </c>
      <c r="P22" s="479">
        <v>0</v>
      </c>
      <c r="Q22" s="479">
        <v>0</v>
      </c>
      <c r="R22" s="479">
        <v>0</v>
      </c>
      <c r="S22" s="479">
        <v>0</v>
      </c>
      <c r="T22" s="479">
        <v>0</v>
      </c>
      <c r="U22" s="479">
        <v>0</v>
      </c>
      <c r="V22" s="479">
        <v>0</v>
      </c>
      <c r="W22" s="479">
        <v>0</v>
      </c>
      <c r="X22" s="479">
        <v>0</v>
      </c>
      <c r="Y22" s="479">
        <v>0</v>
      </c>
      <c r="Z22" s="479">
        <v>0</v>
      </c>
      <c r="AA22" s="479">
        <v>0</v>
      </c>
      <c r="AB22" s="479">
        <v>0</v>
      </c>
      <c r="AC22" s="479">
        <v>0</v>
      </c>
      <c r="AD22" s="479">
        <v>0</v>
      </c>
      <c r="AE22" s="479">
        <v>0</v>
      </c>
      <c r="AF22" s="479">
        <v>0</v>
      </c>
      <c r="AG22" s="479">
        <v>0</v>
      </c>
      <c r="AH22" s="479">
        <v>0</v>
      </c>
      <c r="AI22" s="479">
        <v>0</v>
      </c>
      <c r="AJ22" s="479">
        <v>0</v>
      </c>
      <c r="AK22" s="479">
        <v>0</v>
      </c>
      <c r="AL22" s="479">
        <v>0</v>
      </c>
      <c r="AM22" s="479">
        <v>0</v>
      </c>
      <c r="AN22" s="479">
        <v>0</v>
      </c>
      <c r="AO22" s="479">
        <v>0</v>
      </c>
      <c r="AP22" s="475"/>
      <c r="AQ22" s="478"/>
    </row>
    <row r="23" spans="1:43" ht="12.75" customHeight="1" x14ac:dyDescent="0.25">
      <c r="A23" s="466" t="s">
        <v>42</v>
      </c>
      <c r="B23" s="479">
        <v>0</v>
      </c>
      <c r="C23" s="479">
        <v>0</v>
      </c>
      <c r="D23" s="479">
        <v>0</v>
      </c>
      <c r="E23" s="479">
        <v>0</v>
      </c>
      <c r="F23" s="479">
        <v>0</v>
      </c>
      <c r="G23" s="479">
        <v>0</v>
      </c>
      <c r="H23" s="479">
        <v>0</v>
      </c>
      <c r="I23" s="479">
        <v>0</v>
      </c>
      <c r="J23" s="479">
        <v>0</v>
      </c>
      <c r="K23" s="481">
        <v>0</v>
      </c>
      <c r="L23" s="479">
        <v>0</v>
      </c>
      <c r="M23" s="479">
        <v>0</v>
      </c>
      <c r="N23" s="480">
        <v>0</v>
      </c>
      <c r="O23" s="479">
        <v>0</v>
      </c>
      <c r="P23" s="479">
        <v>1790782.4</v>
      </c>
      <c r="Q23" s="479">
        <v>659589.4</v>
      </c>
      <c r="R23" s="479">
        <v>573411.44999999995</v>
      </c>
      <c r="S23" s="479">
        <v>484178.95</v>
      </c>
      <c r="T23" s="479">
        <v>432751.45</v>
      </c>
      <c r="U23" s="479">
        <v>378734.45</v>
      </c>
      <c r="V23" s="479">
        <v>344923.45</v>
      </c>
      <c r="W23" s="479">
        <v>311530.45</v>
      </c>
      <c r="X23" s="479">
        <v>294150.45</v>
      </c>
      <c r="Y23" s="479">
        <v>0</v>
      </c>
      <c r="Z23" s="479">
        <v>0</v>
      </c>
      <c r="AA23" s="479">
        <v>0</v>
      </c>
      <c r="AB23" s="479">
        <v>0</v>
      </c>
      <c r="AC23" s="479">
        <v>0</v>
      </c>
      <c r="AD23" s="479">
        <v>0</v>
      </c>
      <c r="AE23" s="479">
        <v>0</v>
      </c>
      <c r="AF23" s="479">
        <v>0</v>
      </c>
      <c r="AG23" s="479">
        <v>0</v>
      </c>
      <c r="AH23" s="479">
        <v>0</v>
      </c>
      <c r="AI23" s="479">
        <v>0</v>
      </c>
      <c r="AJ23" s="479">
        <v>0</v>
      </c>
      <c r="AK23" s="479">
        <v>0</v>
      </c>
      <c r="AL23" s="479">
        <v>0</v>
      </c>
      <c r="AM23" s="479">
        <v>0</v>
      </c>
      <c r="AN23" s="479">
        <v>0</v>
      </c>
      <c r="AO23" s="479">
        <v>0</v>
      </c>
      <c r="AP23" s="475"/>
      <c r="AQ23" s="478"/>
    </row>
    <row r="24" spans="1:43" ht="12.75" customHeight="1" x14ac:dyDescent="0.25">
      <c r="A24" s="466" t="s">
        <v>475</v>
      </c>
      <c r="B24" s="479">
        <v>0</v>
      </c>
      <c r="C24" s="479">
        <v>0</v>
      </c>
      <c r="D24" s="479">
        <v>0</v>
      </c>
      <c r="E24" s="479">
        <v>0</v>
      </c>
      <c r="F24" s="479">
        <v>0</v>
      </c>
      <c r="G24" s="479">
        <v>0</v>
      </c>
      <c r="H24" s="479">
        <v>0</v>
      </c>
      <c r="I24" s="479">
        <v>0</v>
      </c>
      <c r="J24" s="479">
        <v>0</v>
      </c>
      <c r="K24" s="481">
        <v>0</v>
      </c>
      <c r="L24" s="479">
        <v>0</v>
      </c>
      <c r="M24" s="479">
        <v>0</v>
      </c>
      <c r="N24" s="480">
        <v>0</v>
      </c>
      <c r="O24" s="479">
        <v>0</v>
      </c>
      <c r="P24" s="479">
        <v>0</v>
      </c>
      <c r="Q24" s="479">
        <v>0</v>
      </c>
      <c r="R24" s="479">
        <v>0</v>
      </c>
      <c r="S24" s="479">
        <v>0</v>
      </c>
      <c r="T24" s="479">
        <v>0</v>
      </c>
      <c r="U24" s="479">
        <v>0</v>
      </c>
      <c r="V24" s="479">
        <v>0</v>
      </c>
      <c r="W24" s="479">
        <v>0</v>
      </c>
      <c r="X24" s="479">
        <v>0</v>
      </c>
      <c r="Y24" s="479">
        <v>0</v>
      </c>
      <c r="Z24" s="479">
        <v>0</v>
      </c>
      <c r="AA24" s="479">
        <v>0</v>
      </c>
      <c r="AB24" s="479">
        <v>0</v>
      </c>
      <c r="AC24" s="479">
        <v>0</v>
      </c>
      <c r="AD24" s="479">
        <v>0</v>
      </c>
      <c r="AE24" s="479">
        <v>0</v>
      </c>
      <c r="AF24" s="479">
        <v>0</v>
      </c>
      <c r="AG24" s="479">
        <v>0</v>
      </c>
      <c r="AH24" s="479">
        <v>0</v>
      </c>
      <c r="AI24" s="479">
        <v>18845676.43</v>
      </c>
      <c r="AJ24" s="479">
        <v>0</v>
      </c>
      <c r="AK24" s="479">
        <v>0</v>
      </c>
      <c r="AL24" s="479">
        <v>0</v>
      </c>
      <c r="AM24" s="479">
        <v>0</v>
      </c>
      <c r="AN24" s="479">
        <v>0</v>
      </c>
      <c r="AO24" s="479">
        <v>0</v>
      </c>
      <c r="AP24" s="475"/>
      <c r="AQ24" s="478"/>
    </row>
    <row r="25" spans="1:43" ht="12.75" customHeight="1" x14ac:dyDescent="0.25">
      <c r="A25" s="466" t="s">
        <v>187</v>
      </c>
      <c r="B25" s="479">
        <v>0</v>
      </c>
      <c r="C25" s="479">
        <v>0</v>
      </c>
      <c r="D25" s="479">
        <v>0</v>
      </c>
      <c r="E25" s="479">
        <v>0</v>
      </c>
      <c r="F25" s="479">
        <v>0</v>
      </c>
      <c r="G25" s="479">
        <v>0</v>
      </c>
      <c r="H25" s="479">
        <v>0</v>
      </c>
      <c r="I25" s="479">
        <v>0</v>
      </c>
      <c r="J25" s="479">
        <v>0</v>
      </c>
      <c r="K25" s="481">
        <v>0</v>
      </c>
      <c r="L25" s="479">
        <v>0</v>
      </c>
      <c r="M25" s="479">
        <v>0</v>
      </c>
      <c r="N25" s="480">
        <v>0</v>
      </c>
      <c r="O25" s="479">
        <v>0</v>
      </c>
      <c r="P25" s="479">
        <v>0</v>
      </c>
      <c r="Q25" s="479">
        <v>0</v>
      </c>
      <c r="R25" s="479">
        <v>0</v>
      </c>
      <c r="S25" s="479">
        <v>0</v>
      </c>
      <c r="T25" s="479">
        <v>0</v>
      </c>
      <c r="U25" s="479">
        <v>0</v>
      </c>
      <c r="V25" s="479">
        <v>0</v>
      </c>
      <c r="W25" s="479">
        <v>0</v>
      </c>
      <c r="X25" s="479">
        <v>0</v>
      </c>
      <c r="Y25" s="479">
        <v>0</v>
      </c>
      <c r="Z25" s="479">
        <v>0</v>
      </c>
      <c r="AA25" s="479">
        <v>0</v>
      </c>
      <c r="AB25" s="479">
        <v>0</v>
      </c>
      <c r="AC25" s="479">
        <v>0</v>
      </c>
      <c r="AD25" s="479">
        <v>0</v>
      </c>
      <c r="AE25" s="479">
        <v>0</v>
      </c>
      <c r="AF25" s="479">
        <v>0</v>
      </c>
      <c r="AG25" s="479">
        <v>0</v>
      </c>
      <c r="AH25" s="479">
        <v>18845676.43</v>
      </c>
      <c r="AI25" s="479">
        <v>17984130.300000001</v>
      </c>
      <c r="AJ25" s="479">
        <v>0</v>
      </c>
      <c r="AK25" s="479">
        <v>0</v>
      </c>
      <c r="AL25" s="479">
        <v>0</v>
      </c>
      <c r="AM25" s="479">
        <v>0</v>
      </c>
      <c r="AN25" s="479">
        <v>0</v>
      </c>
      <c r="AO25" s="479">
        <v>0</v>
      </c>
      <c r="AP25" s="475"/>
      <c r="AQ25" s="478"/>
    </row>
    <row r="26" spans="1:43" ht="12.75" customHeight="1" x14ac:dyDescent="0.25">
      <c r="A26" s="466" t="s">
        <v>188</v>
      </c>
      <c r="B26" s="479">
        <v>0</v>
      </c>
      <c r="C26" s="479">
        <v>0</v>
      </c>
      <c r="D26" s="479">
        <v>0</v>
      </c>
      <c r="E26" s="479">
        <v>0</v>
      </c>
      <c r="F26" s="479">
        <v>0</v>
      </c>
      <c r="G26" s="479">
        <v>0</v>
      </c>
      <c r="H26" s="479">
        <v>0</v>
      </c>
      <c r="I26" s="479">
        <v>0</v>
      </c>
      <c r="J26" s="479">
        <v>0</v>
      </c>
      <c r="K26" s="481">
        <v>0</v>
      </c>
      <c r="L26" s="479">
        <v>0</v>
      </c>
      <c r="M26" s="479">
        <v>0</v>
      </c>
      <c r="N26" s="480">
        <v>0</v>
      </c>
      <c r="O26" s="479">
        <v>0</v>
      </c>
      <c r="P26" s="479">
        <v>0</v>
      </c>
      <c r="Q26" s="479">
        <v>0</v>
      </c>
      <c r="R26" s="479">
        <v>0</v>
      </c>
      <c r="S26" s="479">
        <v>0</v>
      </c>
      <c r="T26" s="479">
        <v>0</v>
      </c>
      <c r="U26" s="479">
        <v>0</v>
      </c>
      <c r="V26" s="479">
        <v>0</v>
      </c>
      <c r="W26" s="479">
        <v>0</v>
      </c>
      <c r="X26" s="479">
        <v>0</v>
      </c>
      <c r="Y26" s="479">
        <v>0</v>
      </c>
      <c r="Z26" s="479">
        <v>0</v>
      </c>
      <c r="AA26" s="479">
        <v>0</v>
      </c>
      <c r="AB26" s="479">
        <v>0</v>
      </c>
      <c r="AC26" s="479">
        <v>0</v>
      </c>
      <c r="AD26" s="479">
        <v>0</v>
      </c>
      <c r="AE26" s="479">
        <v>0</v>
      </c>
      <c r="AF26" s="479">
        <v>0</v>
      </c>
      <c r="AG26" s="479">
        <v>18845676.43</v>
      </c>
      <c r="AH26" s="479">
        <v>17984130.300000001</v>
      </c>
      <c r="AI26" s="479">
        <v>21336205.609999999</v>
      </c>
      <c r="AJ26" s="479">
        <v>0</v>
      </c>
      <c r="AK26" s="479">
        <v>0</v>
      </c>
      <c r="AL26" s="479">
        <v>0</v>
      </c>
      <c r="AM26" s="479">
        <v>0</v>
      </c>
      <c r="AN26" s="479">
        <v>0</v>
      </c>
      <c r="AO26" s="479">
        <v>0</v>
      </c>
      <c r="AP26" s="475"/>
      <c r="AQ26" s="478"/>
    </row>
    <row r="27" spans="1:43" ht="12.75" customHeight="1" x14ac:dyDescent="0.25">
      <c r="A27" s="466" t="s">
        <v>476</v>
      </c>
      <c r="B27" s="479">
        <v>0</v>
      </c>
      <c r="C27" s="479">
        <v>0</v>
      </c>
      <c r="D27" s="479">
        <v>0</v>
      </c>
      <c r="E27" s="479">
        <v>0</v>
      </c>
      <c r="F27" s="479">
        <v>0</v>
      </c>
      <c r="G27" s="479">
        <v>0</v>
      </c>
      <c r="H27" s="479">
        <v>0</v>
      </c>
      <c r="I27" s="479">
        <v>0</v>
      </c>
      <c r="J27" s="479">
        <v>0</v>
      </c>
      <c r="K27" s="481">
        <v>0</v>
      </c>
      <c r="L27" s="479">
        <v>5296926.5199999996</v>
      </c>
      <c r="M27" s="479">
        <v>6173834.0800000001</v>
      </c>
      <c r="N27" s="480">
        <v>6002780.5199999996</v>
      </c>
      <c r="O27" s="479">
        <v>9652911.6500000004</v>
      </c>
      <c r="P27" s="479">
        <v>12247027.189999999</v>
      </c>
      <c r="Q27" s="479">
        <v>16830334.460000001</v>
      </c>
      <c r="R27" s="479">
        <v>15711189.23</v>
      </c>
      <c r="S27" s="479">
        <v>14283290.119999999</v>
      </c>
      <c r="T27" s="479">
        <v>8632146.8599999994</v>
      </c>
      <c r="U27" s="479">
        <v>15850719.359999999</v>
      </c>
      <c r="V27" s="479">
        <v>29815330.710000001</v>
      </c>
      <c r="W27" s="479">
        <v>29668578.289999999</v>
      </c>
      <c r="X27" s="479">
        <v>37160459.170000002</v>
      </c>
      <c r="Y27" s="479">
        <v>53304663.700000003</v>
      </c>
      <c r="Z27" s="479">
        <v>68376078.849999994</v>
      </c>
      <c r="AA27" s="479">
        <v>62413506.020000003</v>
      </c>
      <c r="AB27" s="479">
        <v>48104423.18</v>
      </c>
      <c r="AC27" s="479">
        <v>52974541.590000004</v>
      </c>
      <c r="AD27" s="479">
        <v>94692484.620000005</v>
      </c>
      <c r="AE27" s="479">
        <v>87906285.569999993</v>
      </c>
      <c r="AF27" s="479">
        <v>18845676.43</v>
      </c>
      <c r="AG27" s="479">
        <v>17984130.300000001</v>
      </c>
      <c r="AH27" s="479">
        <v>21336205.609999999</v>
      </c>
      <c r="AI27" s="479">
        <v>20910067.940000001</v>
      </c>
      <c r="AJ27" s="479">
        <v>0</v>
      </c>
      <c r="AK27" s="479">
        <v>1122195.8600000001</v>
      </c>
      <c r="AL27" s="479">
        <v>0</v>
      </c>
      <c r="AM27" s="479">
        <v>6690448.2400000002</v>
      </c>
      <c r="AN27" s="479">
        <v>0</v>
      </c>
      <c r="AO27" s="479">
        <v>20326446.609999999</v>
      </c>
      <c r="AP27" s="475"/>
      <c r="AQ27" s="478"/>
    </row>
    <row r="28" spans="1:43" ht="12.75" customHeight="1" x14ac:dyDescent="0.25">
      <c r="A28" s="466" t="s">
        <v>189</v>
      </c>
      <c r="B28" s="479">
        <v>0</v>
      </c>
      <c r="C28" s="479">
        <v>0</v>
      </c>
      <c r="D28" s="479">
        <v>0</v>
      </c>
      <c r="E28" s="479">
        <v>0</v>
      </c>
      <c r="F28" s="479">
        <v>0</v>
      </c>
      <c r="G28" s="479">
        <v>0</v>
      </c>
      <c r="H28" s="479">
        <v>0</v>
      </c>
      <c r="I28" s="479">
        <v>0</v>
      </c>
      <c r="J28" s="479">
        <v>0</v>
      </c>
      <c r="K28" s="481">
        <v>0</v>
      </c>
      <c r="L28" s="479">
        <v>0</v>
      </c>
      <c r="M28" s="479">
        <v>0</v>
      </c>
      <c r="N28" s="480">
        <v>0</v>
      </c>
      <c r="O28" s="479">
        <v>0</v>
      </c>
      <c r="P28" s="479">
        <v>0</v>
      </c>
      <c r="Q28" s="479">
        <v>0</v>
      </c>
      <c r="R28" s="479">
        <v>0</v>
      </c>
      <c r="S28" s="479">
        <v>0</v>
      </c>
      <c r="T28" s="479">
        <v>0</v>
      </c>
      <c r="U28" s="479">
        <v>0</v>
      </c>
      <c r="V28" s="479">
        <v>0</v>
      </c>
      <c r="W28" s="479">
        <v>0</v>
      </c>
      <c r="X28" s="479">
        <v>0</v>
      </c>
      <c r="Y28" s="479">
        <v>0</v>
      </c>
      <c r="Z28" s="479">
        <v>0</v>
      </c>
      <c r="AA28" s="479">
        <v>0</v>
      </c>
      <c r="AB28" s="479">
        <v>24240.68</v>
      </c>
      <c r="AC28" s="479">
        <v>0</v>
      </c>
      <c r="AD28" s="479">
        <v>0</v>
      </c>
      <c r="AE28" s="479">
        <v>0</v>
      </c>
      <c r="AF28" s="479">
        <v>0</v>
      </c>
      <c r="AG28" s="479">
        <v>0</v>
      </c>
      <c r="AH28" s="479">
        <v>0</v>
      </c>
      <c r="AI28" s="479">
        <v>0</v>
      </c>
      <c r="AJ28" s="479">
        <v>0</v>
      </c>
      <c r="AK28" s="479">
        <v>0</v>
      </c>
      <c r="AL28" s="479">
        <v>0</v>
      </c>
      <c r="AM28" s="479">
        <v>0</v>
      </c>
      <c r="AN28" s="479">
        <v>0</v>
      </c>
      <c r="AO28" s="479">
        <v>0</v>
      </c>
      <c r="AP28" s="475"/>
      <c r="AQ28" s="478"/>
    </row>
    <row r="29" spans="1:43" ht="12.75" customHeight="1" x14ac:dyDescent="0.25">
      <c r="A29" s="466" t="s">
        <v>478</v>
      </c>
      <c r="B29" s="479">
        <v>0</v>
      </c>
      <c r="C29" s="479">
        <v>0</v>
      </c>
      <c r="D29" s="479">
        <v>0</v>
      </c>
      <c r="E29" s="479">
        <v>0</v>
      </c>
      <c r="F29" s="479">
        <v>0</v>
      </c>
      <c r="G29" s="479">
        <v>0</v>
      </c>
      <c r="H29" s="479">
        <v>0</v>
      </c>
      <c r="I29" s="479">
        <v>0</v>
      </c>
      <c r="J29" s="479">
        <v>0</v>
      </c>
      <c r="K29" s="481">
        <v>0</v>
      </c>
      <c r="L29" s="479">
        <v>31064773.960000001</v>
      </c>
      <c r="M29" s="479">
        <v>34972924.579999998</v>
      </c>
      <c r="N29" s="480">
        <v>31292460.640000001</v>
      </c>
      <c r="O29" s="479">
        <v>46014352.189999998</v>
      </c>
      <c r="P29" s="479">
        <v>15627163.199999999</v>
      </c>
      <c r="Q29" s="479">
        <v>10102028.23</v>
      </c>
      <c r="R29" s="479">
        <v>45552814.149999999</v>
      </c>
      <c r="S29" s="479">
        <v>69958790.519999996</v>
      </c>
      <c r="T29" s="479">
        <v>0</v>
      </c>
      <c r="U29" s="479">
        <v>0</v>
      </c>
      <c r="V29" s="479">
        <v>0</v>
      </c>
      <c r="W29" s="479">
        <v>58126894.649999999</v>
      </c>
      <c r="X29" s="479">
        <v>81721909.579999998</v>
      </c>
      <c r="Y29" s="479">
        <v>52214321</v>
      </c>
      <c r="Z29" s="479">
        <v>65263573.82</v>
      </c>
      <c r="AA29" s="479">
        <v>124978607.42</v>
      </c>
      <c r="AB29" s="479">
        <v>129647667.75</v>
      </c>
      <c r="AC29" s="479">
        <v>104655722.17</v>
      </c>
      <c r="AD29" s="479">
        <v>148135407.84</v>
      </c>
      <c r="AE29" s="479">
        <v>159546412.75999999</v>
      </c>
      <c r="AF29" s="479">
        <v>178916377.93000001</v>
      </c>
      <c r="AG29" s="479">
        <v>182264645.75</v>
      </c>
      <c r="AH29" s="479">
        <v>185144889.65000001</v>
      </c>
      <c r="AI29" s="479">
        <v>194277239.18000001</v>
      </c>
      <c r="AJ29" s="479">
        <v>0</v>
      </c>
      <c r="AK29" s="479">
        <v>499414.63</v>
      </c>
      <c r="AL29" s="479">
        <v>0</v>
      </c>
      <c r="AM29" s="479">
        <v>2384399.1800000002</v>
      </c>
      <c r="AN29" s="479">
        <v>0</v>
      </c>
      <c r="AO29" s="479">
        <v>7866376.1900000004</v>
      </c>
      <c r="AP29" s="475"/>
      <c r="AQ29" s="478"/>
    </row>
    <row r="30" spans="1:43" ht="12.75" customHeight="1" x14ac:dyDescent="0.25">
      <c r="A30" s="466" t="s">
        <v>479</v>
      </c>
      <c r="B30" s="479">
        <v>0</v>
      </c>
      <c r="C30" s="479">
        <v>0</v>
      </c>
      <c r="D30" s="479">
        <v>0</v>
      </c>
      <c r="E30" s="479">
        <v>20995671.280000001</v>
      </c>
      <c r="F30" s="479">
        <v>24541548.02</v>
      </c>
      <c r="G30" s="479">
        <v>24599319.640000001</v>
      </c>
      <c r="H30" s="479">
        <v>26389386.460000001</v>
      </c>
      <c r="I30" s="479">
        <v>29196249.760000002</v>
      </c>
      <c r="J30" s="479">
        <v>43205283.880000003</v>
      </c>
      <c r="K30" s="481">
        <v>68188809.219999999</v>
      </c>
      <c r="L30" s="479">
        <v>0</v>
      </c>
      <c r="M30" s="479">
        <v>0</v>
      </c>
      <c r="N30" s="480">
        <v>0</v>
      </c>
      <c r="O30" s="479">
        <v>0</v>
      </c>
      <c r="P30" s="479">
        <v>0</v>
      </c>
      <c r="Q30" s="479">
        <v>0</v>
      </c>
      <c r="R30" s="479">
        <v>0</v>
      </c>
      <c r="S30" s="479">
        <v>0</v>
      </c>
      <c r="T30" s="479">
        <v>0</v>
      </c>
      <c r="U30" s="479">
        <v>0</v>
      </c>
      <c r="V30" s="479">
        <v>0</v>
      </c>
      <c r="W30" s="479">
        <v>0</v>
      </c>
      <c r="X30" s="479">
        <v>0</v>
      </c>
      <c r="Y30" s="479">
        <v>0</v>
      </c>
      <c r="Z30" s="479">
        <v>0</v>
      </c>
      <c r="AA30" s="479">
        <v>0</v>
      </c>
      <c r="AB30" s="479">
        <v>0</v>
      </c>
      <c r="AC30" s="479">
        <v>0</v>
      </c>
      <c r="AD30" s="479">
        <v>0</v>
      </c>
      <c r="AE30" s="479">
        <v>0</v>
      </c>
      <c r="AF30" s="479">
        <v>0</v>
      </c>
      <c r="AG30" s="479">
        <v>0</v>
      </c>
      <c r="AH30" s="479">
        <v>0</v>
      </c>
      <c r="AI30" s="479">
        <v>0</v>
      </c>
      <c r="AJ30" s="479">
        <v>0</v>
      </c>
      <c r="AK30" s="479">
        <v>0</v>
      </c>
      <c r="AL30" s="479">
        <v>0</v>
      </c>
      <c r="AM30" s="479">
        <v>0</v>
      </c>
      <c r="AN30" s="479">
        <v>0</v>
      </c>
      <c r="AO30" s="479">
        <v>0</v>
      </c>
      <c r="AP30" s="475"/>
      <c r="AQ30" s="478"/>
    </row>
    <row r="31" spans="1:43" ht="12.75" customHeight="1" x14ac:dyDescent="0.25">
      <c r="A31" s="466" t="s">
        <v>456</v>
      </c>
      <c r="B31" s="479">
        <v>0</v>
      </c>
      <c r="C31" s="479">
        <v>0</v>
      </c>
      <c r="D31" s="479">
        <v>0</v>
      </c>
      <c r="E31" s="479">
        <v>0</v>
      </c>
      <c r="F31" s="479">
        <v>0</v>
      </c>
      <c r="G31" s="479">
        <v>0</v>
      </c>
      <c r="H31" s="479">
        <v>0</v>
      </c>
      <c r="I31" s="479">
        <v>0</v>
      </c>
      <c r="J31" s="479">
        <v>0</v>
      </c>
      <c r="K31" s="479">
        <v>0</v>
      </c>
      <c r="L31" s="479">
        <v>0</v>
      </c>
      <c r="M31" s="479">
        <v>0</v>
      </c>
      <c r="N31" s="479">
        <v>0</v>
      </c>
      <c r="O31" s="479">
        <v>0</v>
      </c>
      <c r="P31" s="479">
        <v>0</v>
      </c>
      <c r="Q31" s="479">
        <v>0</v>
      </c>
      <c r="R31" s="479">
        <v>0</v>
      </c>
      <c r="S31" s="479">
        <v>0</v>
      </c>
      <c r="T31" s="479">
        <v>0</v>
      </c>
      <c r="U31" s="479">
        <v>0</v>
      </c>
      <c r="V31" s="479">
        <v>0</v>
      </c>
      <c r="W31" s="479">
        <v>0</v>
      </c>
      <c r="X31" s="479">
        <v>0</v>
      </c>
      <c r="Y31" s="479">
        <v>0</v>
      </c>
      <c r="Z31" s="479">
        <v>0</v>
      </c>
      <c r="AA31" s="479">
        <v>0</v>
      </c>
      <c r="AB31" s="479">
        <v>0</v>
      </c>
      <c r="AC31" s="479">
        <v>0</v>
      </c>
      <c r="AD31" s="479">
        <v>0</v>
      </c>
      <c r="AE31" s="479">
        <v>0</v>
      </c>
      <c r="AF31" s="479">
        <v>0</v>
      </c>
      <c r="AG31" s="479">
        <v>0</v>
      </c>
      <c r="AH31" s="479">
        <v>0</v>
      </c>
      <c r="AI31" s="479">
        <v>0</v>
      </c>
      <c r="AJ31" s="479">
        <v>0</v>
      </c>
      <c r="AK31" s="479">
        <v>0</v>
      </c>
      <c r="AL31" s="479">
        <v>0</v>
      </c>
      <c r="AM31" s="479">
        <v>6327569.71</v>
      </c>
      <c r="AN31" s="479">
        <v>0</v>
      </c>
      <c r="AO31" s="479">
        <v>4773475.4800000004</v>
      </c>
      <c r="AP31" s="475"/>
      <c r="AQ31" s="478"/>
    </row>
    <row r="32" spans="1:43" ht="12.75" customHeight="1" x14ac:dyDescent="0.25">
      <c r="A32" s="466" t="s">
        <v>488</v>
      </c>
      <c r="B32" s="479">
        <v>1251716.3799999999</v>
      </c>
      <c r="C32" s="479">
        <v>0</v>
      </c>
      <c r="D32" s="479">
        <v>0</v>
      </c>
      <c r="E32" s="479">
        <v>0</v>
      </c>
      <c r="F32" s="479">
        <v>0</v>
      </c>
      <c r="G32" s="479">
        <v>0</v>
      </c>
      <c r="H32" s="479">
        <v>0</v>
      </c>
      <c r="I32" s="479">
        <v>0</v>
      </c>
      <c r="J32" s="479">
        <v>0</v>
      </c>
      <c r="K32" s="481">
        <v>0</v>
      </c>
      <c r="L32" s="479">
        <v>0</v>
      </c>
      <c r="M32" s="479">
        <v>0</v>
      </c>
      <c r="N32" s="480">
        <v>0</v>
      </c>
      <c r="O32" s="479">
        <v>0</v>
      </c>
      <c r="P32" s="479">
        <v>0</v>
      </c>
      <c r="Q32" s="479">
        <v>0</v>
      </c>
      <c r="R32" s="479">
        <v>0</v>
      </c>
      <c r="S32" s="479">
        <v>0</v>
      </c>
      <c r="T32" s="479">
        <v>0</v>
      </c>
      <c r="U32" s="479">
        <v>0</v>
      </c>
      <c r="V32" s="479">
        <v>0</v>
      </c>
      <c r="W32" s="479">
        <v>0</v>
      </c>
      <c r="X32" s="479">
        <v>0</v>
      </c>
      <c r="Y32" s="479">
        <v>0</v>
      </c>
      <c r="Z32" s="479">
        <v>0</v>
      </c>
      <c r="AA32" s="479">
        <v>0</v>
      </c>
      <c r="AB32" s="479">
        <v>0</v>
      </c>
      <c r="AC32" s="479">
        <v>0</v>
      </c>
      <c r="AD32" s="479">
        <v>0</v>
      </c>
      <c r="AE32" s="479">
        <v>0</v>
      </c>
      <c r="AF32" s="479">
        <v>0</v>
      </c>
      <c r="AG32" s="479">
        <v>0</v>
      </c>
      <c r="AH32" s="479">
        <v>0</v>
      </c>
      <c r="AI32" s="479">
        <v>0</v>
      </c>
      <c r="AJ32" s="479">
        <v>0</v>
      </c>
      <c r="AK32" s="479">
        <v>0</v>
      </c>
      <c r="AL32" s="479">
        <v>0</v>
      </c>
      <c r="AM32" s="479">
        <v>0</v>
      </c>
      <c r="AN32" s="479">
        <v>0</v>
      </c>
      <c r="AO32" s="479">
        <v>0</v>
      </c>
      <c r="AP32" s="475"/>
      <c r="AQ32" s="478"/>
    </row>
    <row r="33" spans="1:43" ht="12.75" customHeight="1" x14ac:dyDescent="0.25">
      <c r="A33" s="466" t="s">
        <v>418</v>
      </c>
      <c r="B33" s="479">
        <v>0</v>
      </c>
      <c r="C33" s="479">
        <v>0</v>
      </c>
      <c r="D33" s="479">
        <v>0</v>
      </c>
      <c r="E33" s="479">
        <v>0</v>
      </c>
      <c r="F33" s="479">
        <v>0</v>
      </c>
      <c r="G33" s="479">
        <v>0</v>
      </c>
      <c r="H33" s="479">
        <v>0</v>
      </c>
      <c r="I33" s="479">
        <v>0</v>
      </c>
      <c r="J33" s="479">
        <v>-7429.2</v>
      </c>
      <c r="K33" s="481">
        <v>-17.5</v>
      </c>
      <c r="L33" s="479">
        <v>0</v>
      </c>
      <c r="M33" s="479">
        <v>0</v>
      </c>
      <c r="N33" s="480">
        <v>0</v>
      </c>
      <c r="O33" s="479">
        <v>0</v>
      </c>
      <c r="P33" s="479">
        <v>0</v>
      </c>
      <c r="Q33" s="479">
        <v>0</v>
      </c>
      <c r="R33" s="479">
        <v>0</v>
      </c>
      <c r="S33" s="479">
        <v>0</v>
      </c>
      <c r="T33" s="479">
        <v>0</v>
      </c>
      <c r="U33" s="479">
        <v>0</v>
      </c>
      <c r="V33" s="479">
        <v>0</v>
      </c>
      <c r="W33" s="479">
        <v>0</v>
      </c>
      <c r="X33" s="479">
        <v>0</v>
      </c>
      <c r="Y33" s="479">
        <v>0</v>
      </c>
      <c r="Z33" s="479">
        <v>0</v>
      </c>
      <c r="AA33" s="479">
        <v>0</v>
      </c>
      <c r="AB33" s="479">
        <v>0</v>
      </c>
      <c r="AC33" s="479">
        <v>0</v>
      </c>
      <c r="AD33" s="479">
        <v>0</v>
      </c>
      <c r="AE33" s="479">
        <v>0</v>
      </c>
      <c r="AF33" s="479">
        <v>0</v>
      </c>
      <c r="AG33" s="479">
        <v>0</v>
      </c>
      <c r="AH33" s="479">
        <v>0</v>
      </c>
      <c r="AI33" s="479">
        <v>0</v>
      </c>
      <c r="AJ33" s="479">
        <v>0</v>
      </c>
      <c r="AK33" s="479">
        <v>0</v>
      </c>
      <c r="AL33" s="479">
        <v>0</v>
      </c>
      <c r="AM33" s="479">
        <v>0</v>
      </c>
      <c r="AN33" s="479">
        <v>0</v>
      </c>
      <c r="AO33" s="479">
        <v>0</v>
      </c>
      <c r="AP33" s="475"/>
      <c r="AQ33" s="478"/>
    </row>
    <row r="34" spans="1:43" ht="12.75" customHeight="1" x14ac:dyDescent="0.25">
      <c r="A34" s="466" t="s">
        <v>190</v>
      </c>
      <c r="B34" s="479">
        <v>0</v>
      </c>
      <c r="C34" s="479">
        <v>0</v>
      </c>
      <c r="D34" s="479">
        <v>0</v>
      </c>
      <c r="E34" s="479">
        <v>0</v>
      </c>
      <c r="F34" s="479">
        <v>0</v>
      </c>
      <c r="G34" s="479">
        <v>0</v>
      </c>
      <c r="H34" s="479">
        <v>0</v>
      </c>
      <c r="I34" s="479">
        <v>0</v>
      </c>
      <c r="J34" s="479">
        <v>0</v>
      </c>
      <c r="K34" s="481">
        <v>0</v>
      </c>
      <c r="L34" s="479">
        <v>-34.799999999999997</v>
      </c>
      <c r="M34" s="479">
        <v>0</v>
      </c>
      <c r="N34" s="480">
        <v>-0.13</v>
      </c>
      <c r="O34" s="479">
        <v>-2310</v>
      </c>
      <c r="P34" s="479">
        <v>0</v>
      </c>
      <c r="Q34" s="479">
        <v>0</v>
      </c>
      <c r="R34" s="479">
        <v>0</v>
      </c>
      <c r="S34" s="479">
        <v>0</v>
      </c>
      <c r="T34" s="479">
        <v>0</v>
      </c>
      <c r="U34" s="479">
        <v>0</v>
      </c>
      <c r="V34" s="479">
        <v>-0.6</v>
      </c>
      <c r="W34" s="479">
        <v>0</v>
      </c>
      <c r="X34" s="479">
        <v>0</v>
      </c>
      <c r="Y34" s="479">
        <v>0</v>
      </c>
      <c r="Z34" s="479">
        <v>0</v>
      </c>
      <c r="AA34" s="479">
        <v>0</v>
      </c>
      <c r="AB34" s="479">
        <v>0</v>
      </c>
      <c r="AC34" s="479">
        <v>0</v>
      </c>
      <c r="AD34" s="479">
        <v>0</v>
      </c>
      <c r="AE34" s="479">
        <v>0</v>
      </c>
      <c r="AF34" s="479">
        <v>0</v>
      </c>
      <c r="AG34" s="479">
        <v>0</v>
      </c>
      <c r="AH34" s="479">
        <v>0</v>
      </c>
      <c r="AI34" s="479">
        <v>0</v>
      </c>
      <c r="AJ34" s="479">
        <v>0</v>
      </c>
      <c r="AK34" s="479">
        <v>0</v>
      </c>
      <c r="AL34" s="479">
        <v>0</v>
      </c>
      <c r="AM34" s="479">
        <v>0</v>
      </c>
      <c r="AN34" s="479">
        <v>0</v>
      </c>
      <c r="AO34" s="479">
        <v>0</v>
      </c>
      <c r="AP34" s="475"/>
      <c r="AQ34" s="478"/>
    </row>
    <row r="35" spans="1:43" ht="12.75" customHeight="1" x14ac:dyDescent="0.25">
      <c r="A35" s="466" t="s">
        <v>513</v>
      </c>
      <c r="B35" s="479">
        <v>0</v>
      </c>
      <c r="C35" s="479">
        <v>0</v>
      </c>
      <c r="D35" s="479">
        <v>0</v>
      </c>
      <c r="E35" s="479">
        <v>0</v>
      </c>
      <c r="F35" s="479">
        <v>0</v>
      </c>
      <c r="G35" s="479">
        <v>0</v>
      </c>
      <c r="H35" s="479">
        <v>0</v>
      </c>
      <c r="I35" s="479">
        <v>0</v>
      </c>
      <c r="J35" s="479">
        <v>0</v>
      </c>
      <c r="K35" s="481">
        <v>0</v>
      </c>
      <c r="L35" s="479">
        <v>0</v>
      </c>
      <c r="M35" s="479">
        <v>0</v>
      </c>
      <c r="N35" s="480">
        <v>0</v>
      </c>
      <c r="O35" s="479">
        <v>0</v>
      </c>
      <c r="P35" s="479">
        <v>0</v>
      </c>
      <c r="Q35" s="479">
        <v>-320.60000000000002</v>
      </c>
      <c r="R35" s="479">
        <v>-753.4</v>
      </c>
      <c r="S35" s="479">
        <v>-715.73</v>
      </c>
      <c r="T35" s="479">
        <v>-679.95</v>
      </c>
      <c r="U35" s="479">
        <v>-645.95000000000005</v>
      </c>
      <c r="V35" s="479">
        <v>-613.65</v>
      </c>
      <c r="W35" s="479">
        <v>-582.97</v>
      </c>
      <c r="X35" s="479">
        <v>-553.82000000000005</v>
      </c>
      <c r="Y35" s="479">
        <v>-526.13</v>
      </c>
      <c r="Z35" s="479">
        <v>-499.82</v>
      </c>
      <c r="AA35" s="479">
        <v>-474.83</v>
      </c>
      <c r="AB35" s="479">
        <v>-451.09</v>
      </c>
      <c r="AC35" s="479">
        <v>-428.54</v>
      </c>
      <c r="AD35" s="479">
        <v>-407.11</v>
      </c>
      <c r="AE35" s="479">
        <v>-386.75</v>
      </c>
      <c r="AF35" s="479">
        <v>-367.42</v>
      </c>
      <c r="AG35" s="479">
        <v>0</v>
      </c>
      <c r="AH35" s="479">
        <v>0</v>
      </c>
      <c r="AI35" s="479">
        <v>0</v>
      </c>
      <c r="AJ35" s="479">
        <v>0</v>
      </c>
      <c r="AK35" s="479">
        <v>0</v>
      </c>
      <c r="AL35" s="479">
        <v>0</v>
      </c>
      <c r="AM35" s="479">
        <v>0</v>
      </c>
      <c r="AN35" s="479">
        <v>0</v>
      </c>
      <c r="AO35" s="479">
        <v>0</v>
      </c>
      <c r="AP35" s="475"/>
      <c r="AQ35" s="478"/>
    </row>
    <row r="36" spans="1:43" ht="12.75" customHeight="1" x14ac:dyDescent="0.25">
      <c r="A36" s="466" t="s">
        <v>191</v>
      </c>
      <c r="B36" s="479">
        <v>0</v>
      </c>
      <c r="C36" s="479">
        <v>0</v>
      </c>
      <c r="D36" s="479">
        <v>0</v>
      </c>
      <c r="E36" s="479">
        <v>0</v>
      </c>
      <c r="F36" s="479">
        <v>0</v>
      </c>
      <c r="G36" s="479">
        <v>0</v>
      </c>
      <c r="H36" s="479">
        <v>0</v>
      </c>
      <c r="I36" s="479">
        <v>0</v>
      </c>
      <c r="J36" s="479">
        <v>0</v>
      </c>
      <c r="K36" s="481">
        <v>0</v>
      </c>
      <c r="L36" s="479">
        <v>-5516537.9299999997</v>
      </c>
      <c r="M36" s="479">
        <v>0</v>
      </c>
      <c r="N36" s="480">
        <v>0</v>
      </c>
      <c r="O36" s="479">
        <v>0</v>
      </c>
      <c r="P36" s="479">
        <v>-1871998.82</v>
      </c>
      <c r="Q36" s="479">
        <v>0</v>
      </c>
      <c r="R36" s="479">
        <v>0</v>
      </c>
      <c r="S36" s="479">
        <v>0</v>
      </c>
      <c r="T36" s="479">
        <v>-31696.39</v>
      </c>
      <c r="U36" s="479">
        <v>0</v>
      </c>
      <c r="V36" s="479">
        <v>0</v>
      </c>
      <c r="W36" s="479">
        <v>0</v>
      </c>
      <c r="X36" s="479">
        <v>0</v>
      </c>
      <c r="Y36" s="479">
        <v>0</v>
      </c>
      <c r="Z36" s="479">
        <v>0</v>
      </c>
      <c r="AA36" s="479">
        <v>0</v>
      </c>
      <c r="AB36" s="479">
        <v>0</v>
      </c>
      <c r="AC36" s="479">
        <v>-1968.09</v>
      </c>
      <c r="AD36" s="479">
        <v>0</v>
      </c>
      <c r="AE36" s="479">
        <v>0</v>
      </c>
      <c r="AF36" s="479">
        <v>0</v>
      </c>
      <c r="AG36" s="479">
        <v>0</v>
      </c>
      <c r="AH36" s="479">
        <v>-8510.5499999999993</v>
      </c>
      <c r="AI36" s="479">
        <v>-683.18</v>
      </c>
      <c r="AJ36" s="479">
        <v>0</v>
      </c>
      <c r="AK36" s="479">
        <v>-4551.25</v>
      </c>
      <c r="AL36" s="479">
        <v>0</v>
      </c>
      <c r="AM36" s="479">
        <v>0</v>
      </c>
      <c r="AN36" s="479">
        <v>0</v>
      </c>
      <c r="AO36" s="479">
        <v>-630.54</v>
      </c>
      <c r="AP36" s="475"/>
      <c r="AQ36" s="478"/>
    </row>
    <row r="37" spans="1:43" ht="12.75" customHeight="1" x14ac:dyDescent="0.25">
      <c r="A37" s="466" t="s">
        <v>192</v>
      </c>
      <c r="B37" s="479">
        <v>0</v>
      </c>
      <c r="C37" s="479">
        <v>0</v>
      </c>
      <c r="D37" s="479">
        <v>0</v>
      </c>
      <c r="E37" s="479">
        <v>0</v>
      </c>
      <c r="F37" s="479">
        <v>0</v>
      </c>
      <c r="G37" s="479">
        <v>0</v>
      </c>
      <c r="H37" s="479">
        <v>0</v>
      </c>
      <c r="I37" s="479">
        <v>0</v>
      </c>
      <c r="J37" s="479">
        <v>0</v>
      </c>
      <c r="K37" s="481">
        <v>0</v>
      </c>
      <c r="L37" s="479">
        <v>0</v>
      </c>
      <c r="M37" s="479">
        <v>-14131735.51</v>
      </c>
      <c r="N37" s="480">
        <v>0</v>
      </c>
      <c r="O37" s="479">
        <v>-41099124.32</v>
      </c>
      <c r="P37" s="479">
        <v>0</v>
      </c>
      <c r="Q37" s="479">
        <v>0</v>
      </c>
      <c r="R37" s="479">
        <v>0</v>
      </c>
      <c r="S37" s="479">
        <v>-77453844.040000007</v>
      </c>
      <c r="T37" s="479">
        <v>-22482945.960000001</v>
      </c>
      <c r="U37" s="479">
        <v>-17776824.710000001</v>
      </c>
      <c r="V37" s="479">
        <v>0</v>
      </c>
      <c r="W37" s="479">
        <v>0</v>
      </c>
      <c r="X37" s="479">
        <v>-30540650.710000001</v>
      </c>
      <c r="Y37" s="479">
        <v>0</v>
      </c>
      <c r="Z37" s="479">
        <v>0</v>
      </c>
      <c r="AA37" s="479">
        <v>0</v>
      </c>
      <c r="AB37" s="479">
        <v>0</v>
      </c>
      <c r="AC37" s="479">
        <v>0</v>
      </c>
      <c r="AD37" s="479">
        <v>0</v>
      </c>
      <c r="AE37" s="479">
        <v>0</v>
      </c>
      <c r="AF37" s="479">
        <v>0</v>
      </c>
      <c r="AG37" s="479">
        <v>0</v>
      </c>
      <c r="AH37" s="479">
        <v>0</v>
      </c>
      <c r="AI37" s="479">
        <v>0</v>
      </c>
      <c r="AJ37" s="479">
        <v>0</v>
      </c>
      <c r="AK37" s="479">
        <v>0</v>
      </c>
      <c r="AL37" s="479">
        <v>0</v>
      </c>
      <c r="AM37" s="479">
        <v>0</v>
      </c>
      <c r="AN37" s="479">
        <v>0</v>
      </c>
      <c r="AO37" s="479">
        <v>0</v>
      </c>
      <c r="AP37" s="475"/>
      <c r="AQ37" s="478"/>
    </row>
    <row r="38" spans="1:43" ht="12.75" customHeight="1" x14ac:dyDescent="0.25">
      <c r="A38" s="466" t="s">
        <v>410</v>
      </c>
      <c r="B38" s="479">
        <v>0</v>
      </c>
      <c r="C38" s="479">
        <v>0</v>
      </c>
      <c r="D38" s="479">
        <v>0</v>
      </c>
      <c r="E38" s="479">
        <v>0</v>
      </c>
      <c r="F38" s="479">
        <v>-1735477.8</v>
      </c>
      <c r="G38" s="479">
        <v>0</v>
      </c>
      <c r="H38" s="479">
        <v>0</v>
      </c>
      <c r="I38" s="479">
        <v>0</v>
      </c>
      <c r="J38" s="479">
        <v>0</v>
      </c>
      <c r="K38" s="481">
        <v>0</v>
      </c>
      <c r="L38" s="479">
        <v>0</v>
      </c>
      <c r="M38" s="479">
        <v>0</v>
      </c>
      <c r="N38" s="480">
        <v>0</v>
      </c>
      <c r="O38" s="479">
        <v>0</v>
      </c>
      <c r="P38" s="479">
        <v>0</v>
      </c>
      <c r="Q38" s="479">
        <v>0</v>
      </c>
      <c r="R38" s="479">
        <v>0</v>
      </c>
      <c r="S38" s="479">
        <v>0</v>
      </c>
      <c r="T38" s="479">
        <v>0</v>
      </c>
      <c r="U38" s="479">
        <v>0</v>
      </c>
      <c r="V38" s="479">
        <v>0</v>
      </c>
      <c r="W38" s="479">
        <v>0</v>
      </c>
      <c r="X38" s="479">
        <v>0</v>
      </c>
      <c r="Y38" s="479">
        <v>0</v>
      </c>
      <c r="Z38" s="479">
        <v>0</v>
      </c>
      <c r="AA38" s="479">
        <v>0</v>
      </c>
      <c r="AB38" s="479">
        <v>0</v>
      </c>
      <c r="AC38" s="479">
        <v>0</v>
      </c>
      <c r="AD38" s="479">
        <v>0</v>
      </c>
      <c r="AE38" s="479">
        <v>0</v>
      </c>
      <c r="AF38" s="479">
        <v>0</v>
      </c>
      <c r="AG38" s="479">
        <v>0</v>
      </c>
      <c r="AH38" s="479">
        <v>0</v>
      </c>
      <c r="AI38" s="479">
        <v>0</v>
      </c>
      <c r="AJ38" s="479">
        <v>0</v>
      </c>
      <c r="AK38" s="479">
        <v>0</v>
      </c>
      <c r="AL38" s="479">
        <v>0</v>
      </c>
      <c r="AM38" s="479">
        <v>0</v>
      </c>
      <c r="AN38" s="479">
        <v>0</v>
      </c>
      <c r="AO38" s="479">
        <v>0</v>
      </c>
      <c r="AP38" s="475"/>
      <c r="AQ38" s="478"/>
    </row>
    <row r="39" spans="1:43" ht="12.75" customHeight="1" x14ac:dyDescent="0.25">
      <c r="A39" s="466" t="s">
        <v>411</v>
      </c>
      <c r="B39" s="479">
        <v>0</v>
      </c>
      <c r="C39" s="479">
        <v>0</v>
      </c>
      <c r="D39" s="479">
        <v>0</v>
      </c>
      <c r="E39" s="479">
        <v>0</v>
      </c>
      <c r="F39" s="479">
        <v>-848300.13</v>
      </c>
      <c r="G39" s="479">
        <v>0</v>
      </c>
      <c r="H39" s="479">
        <v>0</v>
      </c>
      <c r="I39" s="479">
        <v>0</v>
      </c>
      <c r="J39" s="479">
        <v>0</v>
      </c>
      <c r="K39" s="481">
        <v>0</v>
      </c>
      <c r="L39" s="479">
        <v>0</v>
      </c>
      <c r="M39" s="479">
        <v>0</v>
      </c>
      <c r="N39" s="480">
        <v>0</v>
      </c>
      <c r="O39" s="479">
        <v>0</v>
      </c>
      <c r="P39" s="479">
        <v>0</v>
      </c>
      <c r="Q39" s="479">
        <v>0</v>
      </c>
      <c r="R39" s="479">
        <v>0</v>
      </c>
      <c r="S39" s="479">
        <v>0</v>
      </c>
      <c r="T39" s="479">
        <v>0</v>
      </c>
      <c r="U39" s="479">
        <v>0</v>
      </c>
      <c r="V39" s="479">
        <v>0</v>
      </c>
      <c r="W39" s="479">
        <v>0</v>
      </c>
      <c r="X39" s="479">
        <v>0</v>
      </c>
      <c r="Y39" s="479">
        <v>0</v>
      </c>
      <c r="Z39" s="479">
        <v>0</v>
      </c>
      <c r="AA39" s="479">
        <v>0</v>
      </c>
      <c r="AB39" s="479">
        <v>0</v>
      </c>
      <c r="AC39" s="479">
        <v>0</v>
      </c>
      <c r="AD39" s="479">
        <v>0</v>
      </c>
      <c r="AE39" s="479">
        <v>0</v>
      </c>
      <c r="AF39" s="479">
        <v>0</v>
      </c>
      <c r="AG39" s="479">
        <v>0</v>
      </c>
      <c r="AH39" s="479">
        <v>0</v>
      </c>
      <c r="AI39" s="479">
        <v>0</v>
      </c>
      <c r="AJ39" s="479">
        <v>0</v>
      </c>
      <c r="AK39" s="479">
        <v>0</v>
      </c>
      <c r="AL39" s="479">
        <v>0</v>
      </c>
      <c r="AM39" s="479">
        <v>0</v>
      </c>
      <c r="AN39" s="479">
        <v>0</v>
      </c>
      <c r="AO39" s="479">
        <v>0</v>
      </c>
      <c r="AP39" s="475"/>
      <c r="AQ39" s="478"/>
    </row>
    <row r="40" spans="1:43" ht="12.75" customHeight="1" x14ac:dyDescent="0.25">
      <c r="A40" s="466" t="s">
        <v>193</v>
      </c>
      <c r="B40" s="479">
        <v>0</v>
      </c>
      <c r="C40" s="479">
        <v>0</v>
      </c>
      <c r="D40" s="479">
        <v>0</v>
      </c>
      <c r="E40" s="479">
        <v>-21377.25</v>
      </c>
      <c r="F40" s="479">
        <v>-268430.90000000002</v>
      </c>
      <c r="G40" s="479">
        <v>-1237529.17</v>
      </c>
      <c r="H40" s="479">
        <v>-544834.39</v>
      </c>
      <c r="I40" s="479">
        <v>-639619.17000000004</v>
      </c>
      <c r="J40" s="479">
        <v>-147969.32</v>
      </c>
      <c r="K40" s="481">
        <v>-45873.5</v>
      </c>
      <c r="L40" s="479">
        <v>-411759.03</v>
      </c>
      <c r="M40" s="479">
        <v>-423697</v>
      </c>
      <c r="N40" s="480">
        <v>-530849.67000000004</v>
      </c>
      <c r="O40" s="479">
        <v>-571531.53</v>
      </c>
      <c r="P40" s="479">
        <v>-5146569.95</v>
      </c>
      <c r="Q40" s="479">
        <v>-939529.75</v>
      </c>
      <c r="R40" s="479">
        <v>-478794.71</v>
      </c>
      <c r="S40" s="479">
        <v>-5762120.6399999997</v>
      </c>
      <c r="T40" s="479">
        <v>-3851427.36</v>
      </c>
      <c r="U40" s="479">
        <v>-2678564.79</v>
      </c>
      <c r="V40" s="479">
        <v>-2948144.07</v>
      </c>
      <c r="W40" s="479">
        <v>-670483.71</v>
      </c>
      <c r="X40" s="479">
        <v>-14452540.720000001</v>
      </c>
      <c r="Y40" s="479">
        <v>-19577764.510000002</v>
      </c>
      <c r="Z40" s="479">
        <v>0</v>
      </c>
      <c r="AA40" s="479">
        <v>0</v>
      </c>
      <c r="AB40" s="479">
        <v>0</v>
      </c>
      <c r="AC40" s="479">
        <v>0</v>
      </c>
      <c r="AD40" s="479">
        <v>0</v>
      </c>
      <c r="AE40" s="479">
        <v>0</v>
      </c>
      <c r="AF40" s="479">
        <v>0</v>
      </c>
      <c r="AG40" s="479">
        <v>0</v>
      </c>
      <c r="AH40" s="479">
        <v>0</v>
      </c>
      <c r="AI40" s="479">
        <v>0</v>
      </c>
      <c r="AJ40" s="479">
        <v>0</v>
      </c>
      <c r="AK40" s="479">
        <v>0</v>
      </c>
      <c r="AL40" s="479">
        <v>0</v>
      </c>
      <c r="AM40" s="479">
        <v>0</v>
      </c>
      <c r="AN40" s="479">
        <v>0</v>
      </c>
      <c r="AO40" s="479">
        <v>0</v>
      </c>
      <c r="AP40" s="475"/>
      <c r="AQ40" s="478"/>
    </row>
    <row r="41" spans="1:43" ht="12.75" customHeight="1" x14ac:dyDescent="0.25">
      <c r="A41" s="466" t="s">
        <v>406</v>
      </c>
      <c r="B41" s="479">
        <v>0</v>
      </c>
      <c r="C41" s="479">
        <v>0</v>
      </c>
      <c r="D41" s="479">
        <v>0</v>
      </c>
      <c r="E41" s="479">
        <v>-2098928.5699999998</v>
      </c>
      <c r="F41" s="479">
        <v>0</v>
      </c>
      <c r="G41" s="479">
        <v>0</v>
      </c>
      <c r="H41" s="479">
        <v>0</v>
      </c>
      <c r="I41" s="479">
        <v>0</v>
      </c>
      <c r="J41" s="479">
        <v>0</v>
      </c>
      <c r="K41" s="481">
        <v>0</v>
      </c>
      <c r="L41" s="479">
        <v>-3671411.79</v>
      </c>
      <c r="M41" s="479">
        <v>-152821.81</v>
      </c>
      <c r="N41" s="480">
        <v>0</v>
      </c>
      <c r="O41" s="479">
        <v>0</v>
      </c>
      <c r="P41" s="479">
        <v>-8173.88</v>
      </c>
      <c r="Q41" s="479">
        <v>0</v>
      </c>
      <c r="R41" s="479">
        <v>0</v>
      </c>
      <c r="S41" s="479">
        <v>0</v>
      </c>
      <c r="T41" s="479">
        <v>0</v>
      </c>
      <c r="U41" s="479">
        <v>0</v>
      </c>
      <c r="V41" s="479">
        <v>0</v>
      </c>
      <c r="W41" s="479">
        <v>0</v>
      </c>
      <c r="X41" s="479">
        <v>0</v>
      </c>
      <c r="Y41" s="479">
        <v>0</v>
      </c>
      <c r="Z41" s="479">
        <v>0</v>
      </c>
      <c r="AA41" s="479">
        <v>0</v>
      </c>
      <c r="AB41" s="479">
        <v>0</v>
      </c>
      <c r="AC41" s="479">
        <v>0</v>
      </c>
      <c r="AD41" s="479">
        <v>0</v>
      </c>
      <c r="AE41" s="479">
        <v>0</v>
      </c>
      <c r="AF41" s="479">
        <v>0</v>
      </c>
      <c r="AG41" s="479">
        <v>0</v>
      </c>
      <c r="AH41" s="479">
        <v>0</v>
      </c>
      <c r="AI41" s="479">
        <v>0</v>
      </c>
      <c r="AJ41" s="479">
        <v>0</v>
      </c>
      <c r="AK41" s="479">
        <v>0</v>
      </c>
      <c r="AL41" s="479">
        <v>0</v>
      </c>
      <c r="AM41" s="479">
        <v>0</v>
      </c>
      <c r="AN41" s="479">
        <v>0</v>
      </c>
      <c r="AO41" s="479">
        <v>0</v>
      </c>
      <c r="AP41" s="475"/>
      <c r="AQ41" s="478"/>
    </row>
    <row r="42" spans="1:43" ht="12.75" customHeight="1" x14ac:dyDescent="0.25">
      <c r="A42" s="466" t="s">
        <v>407</v>
      </c>
      <c r="B42" s="479">
        <v>0</v>
      </c>
      <c r="C42" s="479">
        <v>0</v>
      </c>
      <c r="D42" s="479">
        <v>0</v>
      </c>
      <c r="E42" s="479">
        <v>-247084.64</v>
      </c>
      <c r="F42" s="479">
        <v>-514934.14</v>
      </c>
      <c r="G42" s="479">
        <v>-802636.89</v>
      </c>
      <c r="H42" s="479">
        <v>-604079.04</v>
      </c>
      <c r="I42" s="479">
        <v>0</v>
      </c>
      <c r="J42" s="479">
        <v>0</v>
      </c>
      <c r="K42" s="481">
        <v>-351811.57</v>
      </c>
      <c r="L42" s="479">
        <v>0</v>
      </c>
      <c r="M42" s="479">
        <v>-847288.27</v>
      </c>
      <c r="N42" s="480">
        <v>-25707.29</v>
      </c>
      <c r="O42" s="479">
        <v>-248695.05</v>
      </c>
      <c r="P42" s="479">
        <v>-2111420.54</v>
      </c>
      <c r="Q42" s="479">
        <v>-1836.75</v>
      </c>
      <c r="R42" s="479">
        <v>-1328859.43</v>
      </c>
      <c r="S42" s="479">
        <v>-198411.03</v>
      </c>
      <c r="T42" s="479">
        <v>-848739.79</v>
      </c>
      <c r="U42" s="479">
        <v>-1186757.1499999999</v>
      </c>
      <c r="V42" s="479">
        <v>-956517.14</v>
      </c>
      <c r="W42" s="479">
        <v>-259560.93</v>
      </c>
      <c r="X42" s="479">
        <v>-200766.57</v>
      </c>
      <c r="Y42" s="479">
        <v>-1078013.68</v>
      </c>
      <c r="Z42" s="479">
        <v>-869708.9</v>
      </c>
      <c r="AA42" s="479">
        <v>-355973.57</v>
      </c>
      <c r="AB42" s="479">
        <v>-1054341.42</v>
      </c>
      <c r="AC42" s="479">
        <v>-682495.72</v>
      </c>
      <c r="AD42" s="479">
        <v>-894285.71</v>
      </c>
      <c r="AE42" s="479">
        <v>0</v>
      </c>
      <c r="AF42" s="479">
        <v>0</v>
      </c>
      <c r="AG42" s="479">
        <v>0</v>
      </c>
      <c r="AH42" s="479">
        <v>0</v>
      </c>
      <c r="AI42" s="479">
        <v>0</v>
      </c>
      <c r="AJ42" s="479">
        <v>0</v>
      </c>
      <c r="AK42" s="479">
        <v>0</v>
      </c>
      <c r="AL42" s="479">
        <v>0</v>
      </c>
      <c r="AM42" s="479">
        <v>0</v>
      </c>
      <c r="AN42" s="479">
        <v>0</v>
      </c>
      <c r="AO42" s="479">
        <v>0</v>
      </c>
      <c r="AP42" s="475"/>
      <c r="AQ42" s="478"/>
    </row>
    <row r="43" spans="1:43" ht="12.75" customHeight="1" x14ac:dyDescent="0.25">
      <c r="A43" s="466" t="s">
        <v>194</v>
      </c>
      <c r="B43" s="479">
        <v>0</v>
      </c>
      <c r="C43" s="479">
        <v>0</v>
      </c>
      <c r="D43" s="479">
        <v>0</v>
      </c>
      <c r="E43" s="479">
        <v>0</v>
      </c>
      <c r="F43" s="479">
        <v>0</v>
      </c>
      <c r="G43" s="479">
        <v>0</v>
      </c>
      <c r="H43" s="479">
        <v>0</v>
      </c>
      <c r="I43" s="479">
        <v>0</v>
      </c>
      <c r="J43" s="479">
        <v>0</v>
      </c>
      <c r="K43" s="481">
        <v>0</v>
      </c>
      <c r="L43" s="479">
        <v>0</v>
      </c>
      <c r="M43" s="479">
        <v>0</v>
      </c>
      <c r="N43" s="480">
        <v>0</v>
      </c>
      <c r="O43" s="479">
        <v>0</v>
      </c>
      <c r="P43" s="479">
        <v>-8590937.0500000007</v>
      </c>
      <c r="Q43" s="479">
        <v>0</v>
      </c>
      <c r="R43" s="479">
        <v>-29916.79</v>
      </c>
      <c r="S43" s="479">
        <v>0</v>
      </c>
      <c r="T43" s="479">
        <v>0</v>
      </c>
      <c r="U43" s="479">
        <v>0</v>
      </c>
      <c r="V43" s="479">
        <v>0</v>
      </c>
      <c r="W43" s="479">
        <v>0</v>
      </c>
      <c r="X43" s="479">
        <v>0</v>
      </c>
      <c r="Y43" s="479">
        <v>0</v>
      </c>
      <c r="Z43" s="479">
        <v>0</v>
      </c>
      <c r="AA43" s="479">
        <v>0</v>
      </c>
      <c r="AB43" s="479">
        <v>0</v>
      </c>
      <c r="AC43" s="479">
        <v>0</v>
      </c>
      <c r="AD43" s="479">
        <v>0</v>
      </c>
      <c r="AE43" s="479">
        <v>0</v>
      </c>
      <c r="AF43" s="479">
        <v>0</v>
      </c>
      <c r="AG43" s="479">
        <v>0</v>
      </c>
      <c r="AH43" s="479">
        <v>0</v>
      </c>
      <c r="AI43" s="479">
        <v>0</v>
      </c>
      <c r="AJ43" s="479">
        <v>0</v>
      </c>
      <c r="AK43" s="479">
        <v>0</v>
      </c>
      <c r="AL43" s="479">
        <v>0</v>
      </c>
      <c r="AM43" s="479">
        <v>0</v>
      </c>
      <c r="AN43" s="479">
        <v>0</v>
      </c>
      <c r="AO43" s="479">
        <v>0</v>
      </c>
      <c r="AP43" s="475"/>
      <c r="AQ43" s="478"/>
    </row>
    <row r="44" spans="1:43" ht="12.75" customHeight="1" x14ac:dyDescent="0.25">
      <c r="A44" s="466" t="s">
        <v>480</v>
      </c>
      <c r="B44" s="479">
        <v>0</v>
      </c>
      <c r="C44" s="479">
        <v>0</v>
      </c>
      <c r="D44" s="479">
        <v>0</v>
      </c>
      <c r="E44" s="479">
        <v>0</v>
      </c>
      <c r="F44" s="479">
        <v>0</v>
      </c>
      <c r="G44" s="479">
        <v>0</v>
      </c>
      <c r="H44" s="479">
        <v>0</v>
      </c>
      <c r="I44" s="479">
        <v>0</v>
      </c>
      <c r="J44" s="479">
        <v>0</v>
      </c>
      <c r="K44" s="481">
        <v>0</v>
      </c>
      <c r="L44" s="479">
        <v>0</v>
      </c>
      <c r="M44" s="479">
        <v>0</v>
      </c>
      <c r="N44" s="480">
        <v>0</v>
      </c>
      <c r="O44" s="479">
        <v>0</v>
      </c>
      <c r="P44" s="479">
        <v>0</v>
      </c>
      <c r="Q44" s="479">
        <v>0</v>
      </c>
      <c r="R44" s="479">
        <v>0</v>
      </c>
      <c r="S44" s="479">
        <v>0</v>
      </c>
      <c r="T44" s="479">
        <v>0</v>
      </c>
      <c r="U44" s="479">
        <v>0</v>
      </c>
      <c r="V44" s="479">
        <v>0</v>
      </c>
      <c r="W44" s="479">
        <v>0</v>
      </c>
      <c r="X44" s="479">
        <v>0</v>
      </c>
      <c r="Y44" s="479">
        <v>-1316.07</v>
      </c>
      <c r="Z44" s="479">
        <v>0</v>
      </c>
      <c r="AA44" s="479">
        <v>0</v>
      </c>
      <c r="AB44" s="479">
        <v>0</v>
      </c>
      <c r="AC44" s="479">
        <v>0</v>
      </c>
      <c r="AD44" s="479">
        <v>0</v>
      </c>
      <c r="AE44" s="479">
        <v>0</v>
      </c>
      <c r="AF44" s="479">
        <v>0</v>
      </c>
      <c r="AG44" s="479">
        <v>0</v>
      </c>
      <c r="AH44" s="479">
        <v>0</v>
      </c>
      <c r="AI44" s="479">
        <v>0</v>
      </c>
      <c r="AJ44" s="479">
        <v>0</v>
      </c>
      <c r="AK44" s="479">
        <v>0</v>
      </c>
      <c r="AL44" s="479">
        <v>0</v>
      </c>
      <c r="AM44" s="479">
        <v>0</v>
      </c>
      <c r="AN44" s="479">
        <v>0</v>
      </c>
      <c r="AO44" s="479">
        <v>0</v>
      </c>
      <c r="AP44" s="475"/>
      <c r="AQ44" s="478"/>
    </row>
    <row r="45" spans="1:43" ht="12.75" customHeight="1" x14ac:dyDescent="0.25">
      <c r="A45" s="466" t="s">
        <v>414</v>
      </c>
      <c r="B45" s="479">
        <v>0</v>
      </c>
      <c r="C45" s="479">
        <v>0</v>
      </c>
      <c r="D45" s="479">
        <v>0</v>
      </c>
      <c r="E45" s="479">
        <v>0</v>
      </c>
      <c r="F45" s="479">
        <v>0</v>
      </c>
      <c r="G45" s="479">
        <v>0</v>
      </c>
      <c r="H45" s="479">
        <v>0</v>
      </c>
      <c r="I45" s="479">
        <v>0</v>
      </c>
      <c r="J45" s="479">
        <v>0</v>
      </c>
      <c r="K45" s="481">
        <v>0</v>
      </c>
      <c r="L45" s="479">
        <v>0</v>
      </c>
      <c r="M45" s="479">
        <v>0</v>
      </c>
      <c r="N45" s="480">
        <v>0</v>
      </c>
      <c r="O45" s="479">
        <v>0</v>
      </c>
      <c r="P45" s="479">
        <v>0</v>
      </c>
      <c r="Q45" s="479">
        <v>0</v>
      </c>
      <c r="R45" s="479">
        <v>0</v>
      </c>
      <c r="S45" s="479">
        <v>0</v>
      </c>
      <c r="T45" s="479">
        <v>0</v>
      </c>
      <c r="U45" s="479">
        <v>0</v>
      </c>
      <c r="V45" s="479">
        <v>0</v>
      </c>
      <c r="W45" s="479">
        <v>0</v>
      </c>
      <c r="X45" s="479">
        <v>0</v>
      </c>
      <c r="Y45" s="479">
        <v>0</v>
      </c>
      <c r="Z45" s="479">
        <v>0</v>
      </c>
      <c r="AA45" s="479">
        <v>0</v>
      </c>
      <c r="AB45" s="479">
        <v>0</v>
      </c>
      <c r="AC45" s="479">
        <v>0</v>
      </c>
      <c r="AD45" s="479">
        <v>-10379.780000000001</v>
      </c>
      <c r="AE45" s="479">
        <v>0</v>
      </c>
      <c r="AF45" s="479">
        <v>0</v>
      </c>
      <c r="AG45" s="479">
        <v>0</v>
      </c>
      <c r="AH45" s="479">
        <v>0</v>
      </c>
      <c r="AI45" s="479">
        <v>0</v>
      </c>
      <c r="AJ45" s="479">
        <v>0</v>
      </c>
      <c r="AK45" s="479">
        <v>0</v>
      </c>
      <c r="AL45" s="479">
        <v>0</v>
      </c>
      <c r="AM45" s="479">
        <v>0</v>
      </c>
      <c r="AN45" s="479">
        <v>0</v>
      </c>
      <c r="AO45" s="479">
        <v>0</v>
      </c>
      <c r="AP45" s="475"/>
      <c r="AQ45" s="478"/>
    </row>
    <row r="46" spans="1:43" ht="12.75" customHeight="1" x14ac:dyDescent="0.25">
      <c r="A46" s="466" t="s">
        <v>415</v>
      </c>
      <c r="B46" s="479">
        <v>0</v>
      </c>
      <c r="C46" s="479">
        <v>0</v>
      </c>
      <c r="D46" s="479">
        <v>0</v>
      </c>
      <c r="E46" s="479">
        <v>0</v>
      </c>
      <c r="F46" s="479">
        <v>0</v>
      </c>
      <c r="G46" s="479">
        <v>0</v>
      </c>
      <c r="H46" s="479">
        <v>-15.96</v>
      </c>
      <c r="I46" s="479">
        <v>0</v>
      </c>
      <c r="J46" s="479">
        <v>0</v>
      </c>
      <c r="K46" s="481">
        <v>0</v>
      </c>
      <c r="L46" s="479">
        <v>0</v>
      </c>
      <c r="M46" s="479">
        <v>0</v>
      </c>
      <c r="N46" s="480">
        <v>0</v>
      </c>
      <c r="O46" s="479">
        <v>0</v>
      </c>
      <c r="P46" s="479">
        <v>0</v>
      </c>
      <c r="Q46" s="479">
        <v>0</v>
      </c>
      <c r="R46" s="479">
        <v>0</v>
      </c>
      <c r="S46" s="479">
        <v>0</v>
      </c>
      <c r="T46" s="479">
        <v>0</v>
      </c>
      <c r="U46" s="479">
        <v>0</v>
      </c>
      <c r="V46" s="479">
        <v>0</v>
      </c>
      <c r="W46" s="479">
        <v>0</v>
      </c>
      <c r="X46" s="479">
        <v>0</v>
      </c>
      <c r="Y46" s="479">
        <v>0</v>
      </c>
      <c r="Z46" s="479">
        <v>0</v>
      </c>
      <c r="AA46" s="479">
        <v>0</v>
      </c>
      <c r="AB46" s="479">
        <v>0</v>
      </c>
      <c r="AC46" s="479">
        <v>0</v>
      </c>
      <c r="AD46" s="479">
        <v>0</v>
      </c>
      <c r="AE46" s="479">
        <v>0</v>
      </c>
      <c r="AF46" s="479">
        <v>0</v>
      </c>
      <c r="AG46" s="479">
        <v>0</v>
      </c>
      <c r="AH46" s="479">
        <v>0</v>
      </c>
      <c r="AI46" s="479">
        <v>0</v>
      </c>
      <c r="AJ46" s="479">
        <v>0</v>
      </c>
      <c r="AK46" s="479">
        <v>0</v>
      </c>
      <c r="AL46" s="479">
        <v>0</v>
      </c>
      <c r="AM46" s="479">
        <v>0</v>
      </c>
      <c r="AN46" s="479">
        <v>0</v>
      </c>
      <c r="AO46" s="479">
        <v>0</v>
      </c>
      <c r="AP46" s="475"/>
      <c r="AQ46" s="478"/>
    </row>
    <row r="47" spans="1:43" ht="12.75" customHeight="1" x14ac:dyDescent="0.25">
      <c r="A47" s="466" t="s">
        <v>481</v>
      </c>
      <c r="B47" s="479">
        <v>0</v>
      </c>
      <c r="C47" s="479">
        <v>0</v>
      </c>
      <c r="D47" s="479">
        <v>0</v>
      </c>
      <c r="E47" s="479">
        <v>0</v>
      </c>
      <c r="F47" s="479">
        <v>0</v>
      </c>
      <c r="G47" s="479">
        <v>0</v>
      </c>
      <c r="H47" s="479">
        <v>0</v>
      </c>
      <c r="I47" s="479">
        <v>0</v>
      </c>
      <c r="J47" s="479">
        <v>0</v>
      </c>
      <c r="K47" s="481">
        <v>0</v>
      </c>
      <c r="L47" s="479">
        <v>0</v>
      </c>
      <c r="M47" s="479">
        <v>-3341838.52</v>
      </c>
      <c r="N47" s="480">
        <v>0</v>
      </c>
      <c r="O47" s="479">
        <v>0</v>
      </c>
      <c r="P47" s="479">
        <v>0</v>
      </c>
      <c r="Q47" s="479">
        <v>0</v>
      </c>
      <c r="R47" s="479">
        <v>0</v>
      </c>
      <c r="S47" s="479">
        <v>0</v>
      </c>
      <c r="T47" s="479">
        <v>0</v>
      </c>
      <c r="U47" s="479">
        <v>0</v>
      </c>
      <c r="V47" s="479">
        <v>0</v>
      </c>
      <c r="W47" s="479">
        <v>0</v>
      </c>
      <c r="X47" s="479">
        <v>0</v>
      </c>
      <c r="Y47" s="479">
        <v>0</v>
      </c>
      <c r="Z47" s="479">
        <v>0</v>
      </c>
      <c r="AA47" s="479">
        <v>0</v>
      </c>
      <c r="AB47" s="479">
        <v>0</v>
      </c>
      <c r="AC47" s="479">
        <v>0</v>
      </c>
      <c r="AD47" s="479">
        <v>0</v>
      </c>
      <c r="AE47" s="479">
        <v>0</v>
      </c>
      <c r="AF47" s="479">
        <v>0</v>
      </c>
      <c r="AG47" s="479">
        <v>0</v>
      </c>
      <c r="AH47" s="479">
        <v>0</v>
      </c>
      <c r="AI47" s="479">
        <v>0</v>
      </c>
      <c r="AJ47" s="479">
        <v>0</v>
      </c>
      <c r="AK47" s="479">
        <v>0</v>
      </c>
      <c r="AL47" s="479">
        <v>0</v>
      </c>
      <c r="AM47" s="479">
        <v>0</v>
      </c>
      <c r="AN47" s="479">
        <v>0</v>
      </c>
      <c r="AO47" s="479">
        <v>0</v>
      </c>
      <c r="AP47" s="475"/>
      <c r="AQ47" s="478"/>
    </row>
    <row r="48" spans="1:43" ht="12.75" customHeight="1" x14ac:dyDescent="0.25">
      <c r="A48" s="466" t="s">
        <v>482</v>
      </c>
      <c r="B48" s="479">
        <v>0</v>
      </c>
      <c r="C48" s="479">
        <v>0</v>
      </c>
      <c r="D48" s="479">
        <v>0</v>
      </c>
      <c r="E48" s="479">
        <v>0</v>
      </c>
      <c r="F48" s="479">
        <v>0</v>
      </c>
      <c r="G48" s="479">
        <v>0</v>
      </c>
      <c r="H48" s="479">
        <v>0</v>
      </c>
      <c r="I48" s="479">
        <v>0</v>
      </c>
      <c r="J48" s="479">
        <v>0</v>
      </c>
      <c r="K48" s="481">
        <v>-24734916.140000001</v>
      </c>
      <c r="L48" s="479">
        <v>0</v>
      </c>
      <c r="M48" s="479">
        <v>0</v>
      </c>
      <c r="N48" s="480">
        <v>0</v>
      </c>
      <c r="O48" s="479">
        <v>0</v>
      </c>
      <c r="P48" s="479">
        <v>0</v>
      </c>
      <c r="Q48" s="479">
        <v>0</v>
      </c>
      <c r="R48" s="479">
        <v>0</v>
      </c>
      <c r="S48" s="479">
        <v>0</v>
      </c>
      <c r="T48" s="479">
        <v>0</v>
      </c>
      <c r="U48" s="479">
        <v>0</v>
      </c>
      <c r="V48" s="479">
        <v>0</v>
      </c>
      <c r="W48" s="479">
        <v>0</v>
      </c>
      <c r="X48" s="479">
        <v>0</v>
      </c>
      <c r="Y48" s="479">
        <v>0</v>
      </c>
      <c r="Z48" s="479">
        <v>-1847718.18</v>
      </c>
      <c r="AA48" s="479">
        <v>-368226.49</v>
      </c>
      <c r="AB48" s="479">
        <v>0</v>
      </c>
      <c r="AC48" s="479">
        <v>0</v>
      </c>
      <c r="AD48" s="479">
        <v>-234584.82</v>
      </c>
      <c r="AE48" s="479">
        <v>0</v>
      </c>
      <c r="AF48" s="479">
        <v>0</v>
      </c>
      <c r="AG48" s="479">
        <v>0</v>
      </c>
      <c r="AH48" s="479">
        <v>0</v>
      </c>
      <c r="AI48" s="479">
        <v>0</v>
      </c>
      <c r="AJ48" s="479">
        <v>0</v>
      </c>
      <c r="AK48" s="479">
        <v>0</v>
      </c>
      <c r="AL48" s="479">
        <v>0</v>
      </c>
      <c r="AM48" s="479">
        <v>0</v>
      </c>
      <c r="AN48" s="479">
        <v>0</v>
      </c>
      <c r="AO48" s="479">
        <v>0</v>
      </c>
      <c r="AP48" s="475"/>
      <c r="AQ48" s="478"/>
    </row>
    <row r="49" spans="1:43" ht="12.75" customHeight="1" x14ac:dyDescent="0.25">
      <c r="A49" s="466" t="s">
        <v>483</v>
      </c>
      <c r="B49" s="479">
        <v>0</v>
      </c>
      <c r="C49" s="479">
        <v>0</v>
      </c>
      <c r="D49" s="479">
        <v>0</v>
      </c>
      <c r="E49" s="479">
        <v>0</v>
      </c>
      <c r="F49" s="479">
        <v>0</v>
      </c>
      <c r="G49" s="479">
        <v>0</v>
      </c>
      <c r="H49" s="479">
        <v>0</v>
      </c>
      <c r="I49" s="479">
        <v>0</v>
      </c>
      <c r="J49" s="479">
        <v>0</v>
      </c>
      <c r="K49" s="481">
        <v>0</v>
      </c>
      <c r="L49" s="479">
        <v>0</v>
      </c>
      <c r="M49" s="479">
        <v>0</v>
      </c>
      <c r="N49" s="480">
        <v>0</v>
      </c>
      <c r="O49" s="479">
        <v>0</v>
      </c>
      <c r="P49" s="479">
        <v>0</v>
      </c>
      <c r="Q49" s="479">
        <v>0</v>
      </c>
      <c r="R49" s="479">
        <v>0</v>
      </c>
      <c r="S49" s="479">
        <v>0</v>
      </c>
      <c r="T49" s="479">
        <v>0</v>
      </c>
      <c r="U49" s="479">
        <v>0</v>
      </c>
      <c r="V49" s="479">
        <v>0</v>
      </c>
      <c r="W49" s="479">
        <v>0</v>
      </c>
      <c r="X49" s="479">
        <v>0</v>
      </c>
      <c r="Y49" s="479">
        <v>0</v>
      </c>
      <c r="Z49" s="479">
        <v>0</v>
      </c>
      <c r="AA49" s="479">
        <v>0</v>
      </c>
      <c r="AB49" s="479">
        <v>-38606016.619999997</v>
      </c>
      <c r="AC49" s="479">
        <v>0</v>
      </c>
      <c r="AD49" s="479">
        <v>0</v>
      </c>
      <c r="AE49" s="479">
        <v>0</v>
      </c>
      <c r="AF49" s="479">
        <v>0</v>
      </c>
      <c r="AG49" s="479">
        <v>-2227744.29</v>
      </c>
      <c r="AH49" s="479">
        <v>8660455.4399999995</v>
      </c>
      <c r="AI49" s="479">
        <v>13462826.970000001</v>
      </c>
      <c r="AJ49" s="479">
        <v>0</v>
      </c>
      <c r="AK49" s="479">
        <v>1525896.42</v>
      </c>
      <c r="AL49" s="479">
        <v>0</v>
      </c>
      <c r="AM49" s="479">
        <v>4358747.41</v>
      </c>
      <c r="AN49" s="479">
        <v>0</v>
      </c>
      <c r="AO49" s="479">
        <v>1358109</v>
      </c>
      <c r="AP49" s="475"/>
      <c r="AQ49" s="478"/>
    </row>
    <row r="50" spans="1:43" ht="12.75" customHeight="1" x14ac:dyDescent="0.25">
      <c r="A50" s="466" t="s">
        <v>484</v>
      </c>
      <c r="B50" s="479">
        <v>0</v>
      </c>
      <c r="C50" s="479">
        <v>0</v>
      </c>
      <c r="D50" s="479">
        <v>0</v>
      </c>
      <c r="E50" s="479">
        <v>0</v>
      </c>
      <c r="F50" s="479">
        <v>0</v>
      </c>
      <c r="G50" s="479">
        <v>0</v>
      </c>
      <c r="H50" s="479">
        <v>0</v>
      </c>
      <c r="I50" s="479">
        <v>0</v>
      </c>
      <c r="J50" s="479">
        <v>0</v>
      </c>
      <c r="K50" s="481">
        <v>0</v>
      </c>
      <c r="L50" s="479">
        <v>0</v>
      </c>
      <c r="M50" s="479">
        <v>0</v>
      </c>
      <c r="N50" s="480">
        <v>0</v>
      </c>
      <c r="O50" s="479">
        <v>0</v>
      </c>
      <c r="P50" s="479">
        <v>0</v>
      </c>
      <c r="Q50" s="479">
        <v>0</v>
      </c>
      <c r="R50" s="479">
        <v>0</v>
      </c>
      <c r="S50" s="479">
        <v>810</v>
      </c>
      <c r="T50" s="479">
        <v>0</v>
      </c>
      <c r="U50" s="479">
        <v>0</v>
      </c>
      <c r="V50" s="479">
        <v>0</v>
      </c>
      <c r="W50" s="479">
        <v>0</v>
      </c>
      <c r="X50" s="479">
        <v>0</v>
      </c>
      <c r="Y50" s="479">
        <v>0</v>
      </c>
      <c r="Z50" s="479">
        <v>0</v>
      </c>
      <c r="AA50" s="479">
        <v>0</v>
      </c>
      <c r="AB50" s="479">
        <v>0</v>
      </c>
      <c r="AC50" s="479">
        <v>0</v>
      </c>
      <c r="AD50" s="479">
        <v>0</v>
      </c>
      <c r="AE50" s="479">
        <v>0</v>
      </c>
      <c r="AF50" s="479">
        <v>0</v>
      </c>
      <c r="AG50" s="479">
        <v>0</v>
      </c>
      <c r="AH50" s="479">
        <v>0</v>
      </c>
      <c r="AI50" s="479">
        <v>0</v>
      </c>
      <c r="AJ50" s="479">
        <v>0</v>
      </c>
      <c r="AK50" s="479">
        <v>0</v>
      </c>
      <c r="AL50" s="479">
        <v>0</v>
      </c>
      <c r="AM50" s="479">
        <v>0</v>
      </c>
      <c r="AN50" s="479">
        <v>0</v>
      </c>
      <c r="AO50" s="479">
        <v>0</v>
      </c>
      <c r="AP50" s="475"/>
      <c r="AQ50" s="478"/>
    </row>
    <row r="51" spans="1:43" ht="12.75" customHeight="1" x14ac:dyDescent="0.25">
      <c r="A51" s="466" t="s">
        <v>451</v>
      </c>
      <c r="B51" s="479">
        <v>0</v>
      </c>
      <c r="C51" s="479">
        <v>0</v>
      </c>
      <c r="D51" s="479">
        <v>0</v>
      </c>
      <c r="E51" s="479">
        <v>1049318.54</v>
      </c>
      <c r="F51" s="479">
        <v>537806.85</v>
      </c>
      <c r="G51" s="479">
        <v>982622.58</v>
      </c>
      <c r="H51" s="479">
        <v>647407.88</v>
      </c>
      <c r="I51" s="479">
        <v>279567.28000000003</v>
      </c>
      <c r="J51" s="479">
        <v>10765968.41</v>
      </c>
      <c r="K51" s="481">
        <v>-11878387.720000001</v>
      </c>
      <c r="L51" s="479">
        <v>3487781.79</v>
      </c>
      <c r="M51" s="479">
        <v>0</v>
      </c>
      <c r="N51" s="480">
        <v>4584600.1100000003</v>
      </c>
      <c r="O51" s="479">
        <v>0</v>
      </c>
      <c r="P51" s="479">
        <v>3676322.71</v>
      </c>
      <c r="Q51" s="479">
        <v>28162310.260000002</v>
      </c>
      <c r="R51" s="479">
        <v>13806779.390000001</v>
      </c>
      <c r="S51" s="479">
        <v>0</v>
      </c>
      <c r="T51" s="479">
        <v>0</v>
      </c>
      <c r="U51" s="479">
        <v>0</v>
      </c>
      <c r="V51" s="479">
        <v>48783068.170000002</v>
      </c>
      <c r="W51" s="479">
        <v>10718002</v>
      </c>
      <c r="X51" s="479">
        <v>0</v>
      </c>
      <c r="Y51" s="479">
        <v>0</v>
      </c>
      <c r="Z51" s="479">
        <v>0</v>
      </c>
      <c r="AA51" s="479">
        <v>0</v>
      </c>
      <c r="AB51" s="479">
        <v>0</v>
      </c>
      <c r="AC51" s="479">
        <v>0</v>
      </c>
      <c r="AD51" s="479">
        <v>0</v>
      </c>
      <c r="AE51" s="479">
        <v>0</v>
      </c>
      <c r="AF51" s="479">
        <v>0</v>
      </c>
      <c r="AG51" s="479">
        <v>0</v>
      </c>
      <c r="AH51" s="479">
        <v>0</v>
      </c>
      <c r="AI51" s="479">
        <v>0</v>
      </c>
      <c r="AJ51" s="479">
        <v>0</v>
      </c>
      <c r="AK51" s="479">
        <v>0</v>
      </c>
      <c r="AL51" s="479">
        <v>0</v>
      </c>
      <c r="AM51" s="479">
        <v>0</v>
      </c>
      <c r="AN51" s="479">
        <v>0</v>
      </c>
      <c r="AO51" s="479">
        <v>0</v>
      </c>
      <c r="AP51" s="475"/>
      <c r="AQ51" s="478"/>
    </row>
    <row r="52" spans="1:43" ht="12.75" customHeight="1" x14ac:dyDescent="0.25">
      <c r="A52" s="466" t="s">
        <v>446</v>
      </c>
      <c r="B52" s="479">
        <v>0</v>
      </c>
      <c r="C52" s="479">
        <v>0</v>
      </c>
      <c r="D52" s="479">
        <v>0</v>
      </c>
      <c r="E52" s="479">
        <v>2083879.86</v>
      </c>
      <c r="F52" s="479">
        <v>0</v>
      </c>
      <c r="G52" s="479">
        <v>0</v>
      </c>
      <c r="H52" s="479">
        <v>0</v>
      </c>
      <c r="I52" s="479">
        <v>7122994.6699999999</v>
      </c>
      <c r="J52" s="479">
        <v>6182857.7000000002</v>
      </c>
      <c r="K52" s="481">
        <v>-5241984.38</v>
      </c>
      <c r="L52" s="479">
        <v>0</v>
      </c>
      <c r="M52" s="479">
        <v>9921115.5</v>
      </c>
      <c r="N52" s="480">
        <v>2491487.81</v>
      </c>
      <c r="O52" s="479">
        <v>3006594.02</v>
      </c>
      <c r="P52" s="479">
        <v>4641.45</v>
      </c>
      <c r="Q52" s="479">
        <v>21111.27</v>
      </c>
      <c r="R52" s="479">
        <v>0</v>
      </c>
      <c r="S52" s="479">
        <v>38875.47</v>
      </c>
      <c r="T52" s="479">
        <v>0</v>
      </c>
      <c r="U52" s="479">
        <v>3360.06</v>
      </c>
      <c r="V52" s="479">
        <v>4458.1499999999996</v>
      </c>
      <c r="W52" s="479">
        <v>16772.939999999999</v>
      </c>
      <c r="X52" s="479">
        <v>2274.1799999999998</v>
      </c>
      <c r="Y52" s="479">
        <v>25560.77</v>
      </c>
      <c r="Z52" s="479">
        <v>44711.91</v>
      </c>
      <c r="AA52" s="479">
        <v>23052.44</v>
      </c>
      <c r="AB52" s="479">
        <v>989.71</v>
      </c>
      <c r="AC52" s="479">
        <v>0</v>
      </c>
      <c r="AD52" s="479">
        <v>2027.8</v>
      </c>
      <c r="AE52" s="479">
        <v>9849.19</v>
      </c>
      <c r="AF52" s="479">
        <v>40960.61</v>
      </c>
      <c r="AG52" s="479">
        <v>38736.559999999998</v>
      </c>
      <c r="AH52" s="479">
        <v>0</v>
      </c>
      <c r="AI52" s="479">
        <v>0</v>
      </c>
      <c r="AJ52" s="479">
        <v>0</v>
      </c>
      <c r="AK52" s="479">
        <v>0</v>
      </c>
      <c r="AL52" s="479">
        <v>0</v>
      </c>
      <c r="AM52" s="479">
        <v>1052.3</v>
      </c>
      <c r="AN52" s="479">
        <v>0</v>
      </c>
      <c r="AO52" s="479">
        <v>0</v>
      </c>
      <c r="AP52" s="475"/>
      <c r="AQ52" s="478"/>
    </row>
    <row r="53" spans="1:43" ht="12.75" customHeight="1" x14ac:dyDescent="0.25">
      <c r="A53" s="466" t="s">
        <v>195</v>
      </c>
      <c r="B53" s="479">
        <v>0</v>
      </c>
      <c r="C53" s="479">
        <v>0</v>
      </c>
      <c r="D53" s="479">
        <v>0</v>
      </c>
      <c r="E53" s="479">
        <v>158111.51999999999</v>
      </c>
      <c r="F53" s="479">
        <v>208525.82</v>
      </c>
      <c r="G53" s="479">
        <v>157440.19</v>
      </c>
      <c r="H53" s="479">
        <v>442481.08</v>
      </c>
      <c r="I53" s="479">
        <v>3926.46</v>
      </c>
      <c r="J53" s="479">
        <v>50266.7</v>
      </c>
      <c r="K53" s="481">
        <v>456317.46</v>
      </c>
      <c r="L53" s="479">
        <v>106939</v>
      </c>
      <c r="M53" s="479">
        <v>579375.18000000005</v>
      </c>
      <c r="N53" s="480">
        <v>916426.52</v>
      </c>
      <c r="O53" s="479">
        <v>250948.21</v>
      </c>
      <c r="P53" s="479">
        <v>365041.62</v>
      </c>
      <c r="Q53" s="479">
        <v>187531.86</v>
      </c>
      <c r="R53" s="479">
        <v>3507277.24</v>
      </c>
      <c r="S53" s="479">
        <v>380528.67</v>
      </c>
      <c r="T53" s="479">
        <v>183744.93</v>
      </c>
      <c r="U53" s="479">
        <v>283223.43</v>
      </c>
      <c r="V53" s="479">
        <v>2826761.21</v>
      </c>
      <c r="W53" s="479">
        <v>1834621.18</v>
      </c>
      <c r="X53" s="479">
        <v>3393241.86</v>
      </c>
      <c r="Y53" s="479">
        <v>1237498.8600000001</v>
      </c>
      <c r="Z53" s="479">
        <v>0</v>
      </c>
      <c r="AA53" s="479">
        <v>0</v>
      </c>
      <c r="AB53" s="479">
        <v>0</v>
      </c>
      <c r="AC53" s="479">
        <v>0</v>
      </c>
      <c r="AD53" s="479">
        <v>0</v>
      </c>
      <c r="AE53" s="479">
        <v>0</v>
      </c>
      <c r="AF53" s="479">
        <v>0</v>
      </c>
      <c r="AG53" s="479">
        <v>0</v>
      </c>
      <c r="AH53" s="479">
        <v>0</v>
      </c>
      <c r="AI53" s="479">
        <v>0</v>
      </c>
      <c r="AJ53" s="479">
        <v>0</v>
      </c>
      <c r="AK53" s="479">
        <v>0</v>
      </c>
      <c r="AL53" s="479">
        <v>0</v>
      </c>
      <c r="AM53" s="479">
        <v>0</v>
      </c>
      <c r="AN53" s="479">
        <v>0</v>
      </c>
      <c r="AO53" s="479">
        <v>0</v>
      </c>
      <c r="AP53" s="475"/>
      <c r="AQ53" s="478"/>
    </row>
    <row r="54" spans="1:43" ht="12.75" customHeight="1" x14ac:dyDescent="0.25">
      <c r="A54" s="466" t="s">
        <v>417</v>
      </c>
      <c r="B54" s="479">
        <v>0</v>
      </c>
      <c r="C54" s="479">
        <v>0</v>
      </c>
      <c r="D54" s="479">
        <v>0</v>
      </c>
      <c r="E54" s="479">
        <v>0</v>
      </c>
      <c r="F54" s="479">
        <v>0</v>
      </c>
      <c r="G54" s="479">
        <v>0</v>
      </c>
      <c r="H54" s="479">
        <v>0</v>
      </c>
      <c r="I54" s="479">
        <v>2513781.59</v>
      </c>
      <c r="J54" s="479">
        <v>3162328.67</v>
      </c>
      <c r="K54" s="481">
        <v>0</v>
      </c>
      <c r="L54" s="479">
        <v>5186207.32</v>
      </c>
      <c r="M54" s="479">
        <v>0</v>
      </c>
      <c r="N54" s="480">
        <v>92764.17</v>
      </c>
      <c r="O54" s="479">
        <v>0</v>
      </c>
      <c r="P54" s="479">
        <v>0</v>
      </c>
      <c r="Q54" s="479">
        <v>0</v>
      </c>
      <c r="R54" s="479">
        <v>256211.07</v>
      </c>
      <c r="S54" s="479">
        <v>0</v>
      </c>
      <c r="T54" s="479">
        <v>0</v>
      </c>
      <c r="U54" s="479">
        <v>0</v>
      </c>
      <c r="V54" s="479">
        <v>0</v>
      </c>
      <c r="W54" s="479">
        <v>0</v>
      </c>
      <c r="X54" s="479">
        <v>0</v>
      </c>
      <c r="Y54" s="479">
        <v>0</v>
      </c>
      <c r="Z54" s="479">
        <v>0</v>
      </c>
      <c r="AA54" s="479">
        <v>0</v>
      </c>
      <c r="AB54" s="479">
        <v>0</v>
      </c>
      <c r="AC54" s="479">
        <v>0</v>
      </c>
      <c r="AD54" s="479">
        <v>0</v>
      </c>
      <c r="AE54" s="479">
        <v>0</v>
      </c>
      <c r="AF54" s="479">
        <v>0</v>
      </c>
      <c r="AG54" s="479">
        <v>0</v>
      </c>
      <c r="AH54" s="479">
        <v>0</v>
      </c>
      <c r="AI54" s="479">
        <v>0</v>
      </c>
      <c r="AJ54" s="479">
        <v>0</v>
      </c>
      <c r="AK54" s="479">
        <v>0</v>
      </c>
      <c r="AL54" s="479">
        <v>0</v>
      </c>
      <c r="AM54" s="479">
        <v>0</v>
      </c>
      <c r="AN54" s="479">
        <v>0</v>
      </c>
      <c r="AO54" s="479">
        <v>0</v>
      </c>
      <c r="AP54" s="475"/>
      <c r="AQ54" s="478"/>
    </row>
    <row r="55" spans="1:43" ht="12.75" customHeight="1" x14ac:dyDescent="0.25">
      <c r="A55" s="466" t="s">
        <v>196</v>
      </c>
      <c r="B55" s="479">
        <v>0</v>
      </c>
      <c r="C55" s="479">
        <v>0</v>
      </c>
      <c r="D55" s="479">
        <v>0</v>
      </c>
      <c r="E55" s="479">
        <v>0</v>
      </c>
      <c r="F55" s="479">
        <v>0</v>
      </c>
      <c r="G55" s="479">
        <v>0</v>
      </c>
      <c r="H55" s="479">
        <v>0</v>
      </c>
      <c r="I55" s="479">
        <v>0</v>
      </c>
      <c r="J55" s="479">
        <v>0</v>
      </c>
      <c r="K55" s="481">
        <v>0</v>
      </c>
      <c r="L55" s="479">
        <v>0</v>
      </c>
      <c r="M55" s="479">
        <v>0</v>
      </c>
      <c r="N55" s="480">
        <v>0</v>
      </c>
      <c r="O55" s="479">
        <v>96030</v>
      </c>
      <c r="P55" s="479">
        <v>0</v>
      </c>
      <c r="Q55" s="479">
        <v>0</v>
      </c>
      <c r="R55" s="479">
        <v>0</v>
      </c>
      <c r="S55" s="479">
        <v>0</v>
      </c>
      <c r="T55" s="479">
        <v>9554.83</v>
      </c>
      <c r="U55" s="479">
        <v>0</v>
      </c>
      <c r="V55" s="479">
        <v>0</v>
      </c>
      <c r="W55" s="479">
        <v>0</v>
      </c>
      <c r="X55" s="479">
        <v>0</v>
      </c>
      <c r="Y55" s="479">
        <v>0</v>
      </c>
      <c r="Z55" s="479">
        <v>0</v>
      </c>
      <c r="AA55" s="479">
        <v>0</v>
      </c>
      <c r="AB55" s="479">
        <v>0</v>
      </c>
      <c r="AC55" s="479">
        <v>0</v>
      </c>
      <c r="AD55" s="479">
        <v>0</v>
      </c>
      <c r="AE55" s="479">
        <v>0</v>
      </c>
      <c r="AF55" s="479">
        <v>0</v>
      </c>
      <c r="AG55" s="479">
        <v>0</v>
      </c>
      <c r="AH55" s="479">
        <v>0</v>
      </c>
      <c r="AI55" s="479">
        <v>0</v>
      </c>
      <c r="AJ55" s="479">
        <v>0</v>
      </c>
      <c r="AK55" s="479">
        <v>0</v>
      </c>
      <c r="AL55" s="479">
        <v>0</v>
      </c>
      <c r="AM55" s="479">
        <v>0</v>
      </c>
      <c r="AN55" s="479">
        <v>0</v>
      </c>
      <c r="AO55" s="479">
        <v>0</v>
      </c>
      <c r="AP55" s="475"/>
      <c r="AQ55" s="478"/>
    </row>
    <row r="56" spans="1:43" ht="12.75" customHeight="1" x14ac:dyDescent="0.25">
      <c r="A56" s="466" t="s">
        <v>487</v>
      </c>
      <c r="B56" s="479">
        <v>0</v>
      </c>
      <c r="C56" s="479">
        <v>0</v>
      </c>
      <c r="D56" s="479">
        <v>0</v>
      </c>
      <c r="E56" s="479">
        <v>0</v>
      </c>
      <c r="F56" s="479">
        <v>0</v>
      </c>
      <c r="G56" s="479">
        <v>0</v>
      </c>
      <c r="H56" s="479">
        <v>0</v>
      </c>
      <c r="I56" s="479">
        <v>0</v>
      </c>
      <c r="J56" s="479">
        <v>0</v>
      </c>
      <c r="K56" s="481">
        <v>0</v>
      </c>
      <c r="L56" s="479">
        <v>0</v>
      </c>
      <c r="M56" s="479">
        <v>0</v>
      </c>
      <c r="N56" s="480">
        <v>0</v>
      </c>
      <c r="O56" s="479">
        <v>0</v>
      </c>
      <c r="P56" s="479">
        <v>0</v>
      </c>
      <c r="Q56" s="479">
        <v>0</v>
      </c>
      <c r="R56" s="479">
        <v>0</v>
      </c>
      <c r="S56" s="479">
        <v>0</v>
      </c>
      <c r="T56" s="479">
        <v>0</v>
      </c>
      <c r="U56" s="479">
        <v>0</v>
      </c>
      <c r="V56" s="479">
        <v>0</v>
      </c>
      <c r="W56" s="479">
        <v>0</v>
      </c>
      <c r="X56" s="479">
        <v>32753.14</v>
      </c>
      <c r="Y56" s="479">
        <v>0</v>
      </c>
      <c r="Z56" s="479">
        <v>0</v>
      </c>
      <c r="AA56" s="479">
        <v>0</v>
      </c>
      <c r="AB56" s="479">
        <v>0</v>
      </c>
      <c r="AC56" s="479">
        <v>0</v>
      </c>
      <c r="AD56" s="479">
        <v>0</v>
      </c>
      <c r="AE56" s="479">
        <v>0</v>
      </c>
      <c r="AF56" s="479">
        <v>0</v>
      </c>
      <c r="AG56" s="479">
        <v>0</v>
      </c>
      <c r="AH56" s="479">
        <v>0</v>
      </c>
      <c r="AI56" s="479">
        <v>0</v>
      </c>
      <c r="AJ56" s="479">
        <v>0</v>
      </c>
      <c r="AK56" s="479">
        <v>0</v>
      </c>
      <c r="AL56" s="479">
        <v>0</v>
      </c>
      <c r="AM56" s="479">
        <v>0</v>
      </c>
      <c r="AN56" s="479">
        <v>0</v>
      </c>
      <c r="AO56" s="479">
        <v>0</v>
      </c>
      <c r="AP56" s="475"/>
      <c r="AQ56" s="478"/>
    </row>
    <row r="57" spans="1:43" ht="12.75" customHeight="1" x14ac:dyDescent="0.25">
      <c r="A57" s="466" t="s">
        <v>198</v>
      </c>
      <c r="B57" s="479">
        <v>0</v>
      </c>
      <c r="C57" s="479">
        <v>0</v>
      </c>
      <c r="D57" s="479">
        <v>0</v>
      </c>
      <c r="E57" s="479">
        <v>0</v>
      </c>
      <c r="F57" s="479">
        <v>0</v>
      </c>
      <c r="G57" s="479">
        <v>0</v>
      </c>
      <c r="H57" s="479">
        <v>0</v>
      </c>
      <c r="I57" s="479">
        <v>0</v>
      </c>
      <c r="J57" s="479">
        <v>0</v>
      </c>
      <c r="K57" s="481">
        <v>0</v>
      </c>
      <c r="L57" s="479">
        <v>0</v>
      </c>
      <c r="M57" s="479">
        <v>0</v>
      </c>
      <c r="N57" s="480">
        <v>0</v>
      </c>
      <c r="O57" s="479">
        <v>0</v>
      </c>
      <c r="P57" s="479">
        <v>0</v>
      </c>
      <c r="Q57" s="479">
        <v>0</v>
      </c>
      <c r="R57" s="479">
        <v>0</v>
      </c>
      <c r="S57" s="479">
        <v>0</v>
      </c>
      <c r="T57" s="479">
        <v>0</v>
      </c>
      <c r="U57" s="479">
        <v>0</v>
      </c>
      <c r="V57" s="479">
        <v>0</v>
      </c>
      <c r="W57" s="479">
        <v>0</v>
      </c>
      <c r="X57" s="479">
        <v>0</v>
      </c>
      <c r="Y57" s="479">
        <v>0</v>
      </c>
      <c r="Z57" s="479">
        <v>0</v>
      </c>
      <c r="AA57" s="479">
        <v>0</v>
      </c>
      <c r="AB57" s="479">
        <v>0</v>
      </c>
      <c r="AC57" s="479">
        <v>0</v>
      </c>
      <c r="AD57" s="479">
        <v>0</v>
      </c>
      <c r="AE57" s="479">
        <v>522382.95</v>
      </c>
      <c r="AF57" s="479">
        <v>2069745.92</v>
      </c>
      <c r="AG57" s="479">
        <v>5064565.87</v>
      </c>
      <c r="AH57" s="479">
        <v>480404.64</v>
      </c>
      <c r="AI57" s="479">
        <v>88277.94</v>
      </c>
      <c r="AJ57" s="479">
        <v>0</v>
      </c>
      <c r="AK57" s="479">
        <v>0</v>
      </c>
      <c r="AL57" s="479">
        <v>0</v>
      </c>
      <c r="AM57" s="479">
        <v>0</v>
      </c>
      <c r="AN57" s="479">
        <v>0</v>
      </c>
      <c r="AO57" s="479">
        <v>0</v>
      </c>
      <c r="AP57" s="475"/>
      <c r="AQ57" s="478"/>
    </row>
    <row r="58" spans="1:43" ht="12.75" customHeight="1" x14ac:dyDescent="0.25">
      <c r="A58" s="466" t="s">
        <v>199</v>
      </c>
      <c r="B58" s="479">
        <v>0</v>
      </c>
      <c r="C58" s="479">
        <v>0</v>
      </c>
      <c r="D58" s="479">
        <v>0</v>
      </c>
      <c r="E58" s="479">
        <v>0</v>
      </c>
      <c r="F58" s="479">
        <v>0</v>
      </c>
      <c r="G58" s="479">
        <v>0</v>
      </c>
      <c r="H58" s="479">
        <v>0</v>
      </c>
      <c r="I58" s="479">
        <v>0</v>
      </c>
      <c r="J58" s="479">
        <v>0</v>
      </c>
      <c r="K58" s="481">
        <v>0</v>
      </c>
      <c r="L58" s="479">
        <v>0</v>
      </c>
      <c r="M58" s="479">
        <v>0</v>
      </c>
      <c r="N58" s="480">
        <v>0</v>
      </c>
      <c r="O58" s="479">
        <v>0</v>
      </c>
      <c r="P58" s="479">
        <v>0</v>
      </c>
      <c r="Q58" s="479">
        <v>0</v>
      </c>
      <c r="R58" s="479">
        <v>0</v>
      </c>
      <c r="S58" s="479">
        <v>0</v>
      </c>
      <c r="T58" s="479">
        <v>0</v>
      </c>
      <c r="U58" s="479">
        <v>0</v>
      </c>
      <c r="V58" s="479">
        <v>0</v>
      </c>
      <c r="W58" s="479">
        <v>0</v>
      </c>
      <c r="X58" s="479">
        <v>0</v>
      </c>
      <c r="Y58" s="479">
        <v>0</v>
      </c>
      <c r="Z58" s="479">
        <v>0</v>
      </c>
      <c r="AA58" s="479">
        <v>0</v>
      </c>
      <c r="AB58" s="479">
        <v>0</v>
      </c>
      <c r="AC58" s="479">
        <v>0</v>
      </c>
      <c r="AD58" s="479">
        <v>0</v>
      </c>
      <c r="AE58" s="479">
        <v>36389.1</v>
      </c>
      <c r="AF58" s="479">
        <v>221.25</v>
      </c>
      <c r="AG58" s="479">
        <v>0</v>
      </c>
      <c r="AH58" s="479">
        <v>0</v>
      </c>
      <c r="AI58" s="479">
        <v>0</v>
      </c>
      <c r="AJ58" s="479">
        <v>0</v>
      </c>
      <c r="AK58" s="479">
        <v>0</v>
      </c>
      <c r="AL58" s="479">
        <v>0</v>
      </c>
      <c r="AM58" s="479">
        <v>0</v>
      </c>
      <c r="AN58" s="479">
        <v>0</v>
      </c>
      <c r="AO58" s="479">
        <v>0</v>
      </c>
      <c r="AP58" s="475"/>
      <c r="AQ58" s="478"/>
    </row>
    <row r="59" spans="1:43" ht="12.75" customHeight="1" x14ac:dyDescent="0.25">
      <c r="A59" s="466" t="s">
        <v>197</v>
      </c>
      <c r="B59" s="479">
        <v>0</v>
      </c>
      <c r="C59" s="479">
        <v>0</v>
      </c>
      <c r="D59" s="479">
        <v>0</v>
      </c>
      <c r="E59" s="479">
        <v>0</v>
      </c>
      <c r="F59" s="479">
        <v>0</v>
      </c>
      <c r="G59" s="479">
        <v>0</v>
      </c>
      <c r="H59" s="479">
        <v>0</v>
      </c>
      <c r="I59" s="479">
        <v>0</v>
      </c>
      <c r="J59" s="479">
        <v>0</v>
      </c>
      <c r="K59" s="481">
        <v>0</v>
      </c>
      <c r="L59" s="479">
        <v>0</v>
      </c>
      <c r="M59" s="479">
        <v>0</v>
      </c>
      <c r="N59" s="480">
        <v>0</v>
      </c>
      <c r="O59" s="479">
        <v>0</v>
      </c>
      <c r="P59" s="479">
        <v>0</v>
      </c>
      <c r="Q59" s="479">
        <v>0</v>
      </c>
      <c r="R59" s="479">
        <v>0</v>
      </c>
      <c r="S59" s="479">
        <v>0</v>
      </c>
      <c r="T59" s="479">
        <v>0</v>
      </c>
      <c r="U59" s="479">
        <v>0</v>
      </c>
      <c r="V59" s="479">
        <v>0</v>
      </c>
      <c r="W59" s="479">
        <v>0</v>
      </c>
      <c r="X59" s="479">
        <v>0</v>
      </c>
      <c r="Y59" s="479">
        <v>20031357.390000001</v>
      </c>
      <c r="Z59" s="479">
        <v>62388248.590000004</v>
      </c>
      <c r="AA59" s="479">
        <v>5370682.7800000003</v>
      </c>
      <c r="AB59" s="479">
        <v>0</v>
      </c>
      <c r="AC59" s="479">
        <v>27968230.93</v>
      </c>
      <c r="AD59" s="479">
        <v>12548634.539999999</v>
      </c>
      <c r="AE59" s="479">
        <v>18801730.68</v>
      </c>
      <c r="AF59" s="479">
        <v>1237707.46</v>
      </c>
      <c r="AG59" s="479">
        <v>0</v>
      </c>
      <c r="AH59" s="479">
        <v>0</v>
      </c>
      <c r="AI59" s="479">
        <v>0</v>
      </c>
      <c r="AJ59" s="479">
        <v>0</v>
      </c>
      <c r="AK59" s="479">
        <v>0</v>
      </c>
      <c r="AL59" s="479">
        <v>0</v>
      </c>
      <c r="AM59" s="479">
        <v>0</v>
      </c>
      <c r="AN59" s="479">
        <v>0</v>
      </c>
      <c r="AO59" s="479">
        <v>0</v>
      </c>
      <c r="AP59" s="475"/>
      <c r="AQ59" s="478"/>
    </row>
    <row r="60" spans="1:43" ht="12.75" customHeight="1" x14ac:dyDescent="0.25">
      <c r="A60" s="466" t="s">
        <v>486</v>
      </c>
      <c r="B60" s="479">
        <v>0</v>
      </c>
      <c r="C60" s="479">
        <v>0</v>
      </c>
      <c r="D60" s="479">
        <v>0</v>
      </c>
      <c r="E60" s="479">
        <v>0</v>
      </c>
      <c r="F60" s="479">
        <v>0</v>
      </c>
      <c r="G60" s="479">
        <v>0</v>
      </c>
      <c r="H60" s="479">
        <v>0</v>
      </c>
      <c r="I60" s="479">
        <v>0</v>
      </c>
      <c r="J60" s="479">
        <v>0</v>
      </c>
      <c r="K60" s="481">
        <v>0</v>
      </c>
      <c r="L60" s="479">
        <v>0</v>
      </c>
      <c r="M60" s="479">
        <v>0</v>
      </c>
      <c r="N60" s="480">
        <v>0</v>
      </c>
      <c r="O60" s="479">
        <v>0</v>
      </c>
      <c r="P60" s="479">
        <v>0</v>
      </c>
      <c r="Q60" s="479">
        <v>0</v>
      </c>
      <c r="R60" s="479">
        <v>0</v>
      </c>
      <c r="S60" s="479">
        <v>0</v>
      </c>
      <c r="T60" s="479">
        <v>0</v>
      </c>
      <c r="U60" s="479">
        <v>0</v>
      </c>
      <c r="V60" s="479">
        <v>0</v>
      </c>
      <c r="W60" s="479">
        <v>0</v>
      </c>
      <c r="X60" s="479">
        <v>0</v>
      </c>
      <c r="Y60" s="479">
        <v>0</v>
      </c>
      <c r="Z60" s="479">
        <v>0</v>
      </c>
      <c r="AA60" s="479">
        <v>0</v>
      </c>
      <c r="AB60" s="479">
        <v>0</v>
      </c>
      <c r="AC60" s="479">
        <v>0</v>
      </c>
      <c r="AD60" s="479">
        <v>0</v>
      </c>
      <c r="AE60" s="479">
        <v>0</v>
      </c>
      <c r="AF60" s="479">
        <v>0</v>
      </c>
      <c r="AG60" s="479">
        <v>4685.78</v>
      </c>
      <c r="AH60" s="479">
        <v>0</v>
      </c>
      <c r="AI60" s="479">
        <v>0</v>
      </c>
      <c r="AJ60" s="479">
        <v>0</v>
      </c>
      <c r="AK60" s="479">
        <v>0</v>
      </c>
      <c r="AL60" s="479">
        <v>0</v>
      </c>
      <c r="AM60" s="479">
        <v>0</v>
      </c>
      <c r="AN60" s="479">
        <v>0</v>
      </c>
      <c r="AO60" s="479">
        <v>0</v>
      </c>
      <c r="AP60" s="475"/>
      <c r="AQ60" s="478"/>
    </row>
    <row r="61" spans="1:43" ht="12.75" customHeight="1" x14ac:dyDescent="0.25">
      <c r="A61" s="466" t="s">
        <v>452</v>
      </c>
      <c r="B61" s="479">
        <v>0</v>
      </c>
      <c r="C61" s="479">
        <v>0</v>
      </c>
      <c r="D61" s="479">
        <v>0</v>
      </c>
      <c r="E61" s="479">
        <v>2621957.2799999998</v>
      </c>
      <c r="F61" s="479">
        <v>2669918.9300000002</v>
      </c>
      <c r="G61" s="479">
        <v>2690170.11</v>
      </c>
      <c r="H61" s="479">
        <v>2865903.73</v>
      </c>
      <c r="I61" s="479">
        <v>4728383.29</v>
      </c>
      <c r="J61" s="479">
        <v>4977502.38</v>
      </c>
      <c r="K61" s="481">
        <v>4672638.09</v>
      </c>
      <c r="L61" s="479">
        <v>4726966.0599999996</v>
      </c>
      <c r="M61" s="479">
        <v>4716426.49</v>
      </c>
      <c r="N61" s="480">
        <v>7193170.0300000003</v>
      </c>
      <c r="O61" s="479">
        <v>8180899.6799999997</v>
      </c>
      <c r="P61" s="479">
        <v>8157959.4900000002</v>
      </c>
      <c r="Q61" s="479">
        <v>8021519.6299999999</v>
      </c>
      <c r="R61" s="479">
        <v>8674033</v>
      </c>
      <c r="S61" s="479">
        <v>9377887.1199999992</v>
      </c>
      <c r="T61" s="479">
        <v>9566934.4299999997</v>
      </c>
      <c r="U61" s="479">
        <v>9662119.4299999997</v>
      </c>
      <c r="V61" s="479">
        <v>10417882.58</v>
      </c>
      <c r="W61" s="479">
        <v>11956246.42</v>
      </c>
      <c r="X61" s="479">
        <v>12258654.060000001</v>
      </c>
      <c r="Y61" s="479">
        <v>12412456.189999999</v>
      </c>
      <c r="Z61" s="479">
        <v>0</v>
      </c>
      <c r="AA61" s="479">
        <v>0</v>
      </c>
      <c r="AB61" s="479">
        <v>14667873.84</v>
      </c>
      <c r="AC61" s="479">
        <v>16196347.09</v>
      </c>
      <c r="AD61" s="479">
        <v>0</v>
      </c>
      <c r="AE61" s="479">
        <v>0</v>
      </c>
      <c r="AF61" s="479">
        <v>0</v>
      </c>
      <c r="AG61" s="479">
        <v>0</v>
      </c>
      <c r="AH61" s="479">
        <v>0</v>
      </c>
      <c r="AI61" s="479">
        <v>0</v>
      </c>
      <c r="AJ61" s="479">
        <v>0</v>
      </c>
      <c r="AK61" s="479">
        <v>0</v>
      </c>
      <c r="AL61" s="479">
        <v>0</v>
      </c>
      <c r="AM61" s="479">
        <v>0</v>
      </c>
      <c r="AN61" s="479">
        <v>0</v>
      </c>
      <c r="AO61" s="479">
        <v>0</v>
      </c>
      <c r="AP61" s="475"/>
      <c r="AQ61" s="478"/>
    </row>
    <row r="62" spans="1:43" ht="12.75" customHeight="1" x14ac:dyDescent="0.25">
      <c r="A62" s="466" t="s">
        <v>485</v>
      </c>
      <c r="B62" s="479">
        <v>9148273.4199999999</v>
      </c>
      <c r="C62" s="479">
        <v>0</v>
      </c>
      <c r="D62" s="479">
        <v>0</v>
      </c>
      <c r="E62" s="479">
        <v>0</v>
      </c>
      <c r="F62" s="479">
        <v>0</v>
      </c>
      <c r="G62" s="479">
        <v>0</v>
      </c>
      <c r="H62" s="479">
        <v>0</v>
      </c>
      <c r="I62" s="479">
        <v>0</v>
      </c>
      <c r="J62" s="479">
        <v>0</v>
      </c>
      <c r="K62" s="481">
        <v>0</v>
      </c>
      <c r="L62" s="479">
        <v>0</v>
      </c>
      <c r="M62" s="479">
        <v>0</v>
      </c>
      <c r="N62" s="480">
        <v>0</v>
      </c>
      <c r="O62" s="479">
        <v>0</v>
      </c>
      <c r="P62" s="479">
        <v>0</v>
      </c>
      <c r="Q62" s="479">
        <v>0</v>
      </c>
      <c r="R62" s="479">
        <v>0</v>
      </c>
      <c r="S62" s="479">
        <v>3658199.66</v>
      </c>
      <c r="T62" s="479">
        <v>17455255.260000002</v>
      </c>
      <c r="U62" s="479">
        <v>11694089.68</v>
      </c>
      <c r="V62" s="479">
        <v>0</v>
      </c>
      <c r="W62" s="479">
        <v>0</v>
      </c>
      <c r="X62" s="479">
        <v>0</v>
      </c>
      <c r="Y62" s="479">
        <v>0</v>
      </c>
      <c r="Z62" s="479">
        <v>0</v>
      </c>
      <c r="AA62" s="479">
        <v>0</v>
      </c>
      <c r="AB62" s="479">
        <v>0</v>
      </c>
      <c r="AC62" s="479">
        <v>0</v>
      </c>
      <c r="AD62" s="479">
        <v>0</v>
      </c>
      <c r="AE62" s="479">
        <v>0</v>
      </c>
      <c r="AF62" s="479">
        <v>0</v>
      </c>
      <c r="AG62" s="479">
        <v>0</v>
      </c>
      <c r="AH62" s="479">
        <v>0</v>
      </c>
      <c r="AI62" s="479">
        <v>0</v>
      </c>
      <c r="AJ62" s="479">
        <v>0</v>
      </c>
      <c r="AK62" s="479">
        <v>-2020759.8</v>
      </c>
      <c r="AL62" s="479">
        <v>0</v>
      </c>
      <c r="AM62" s="479">
        <v>0</v>
      </c>
      <c r="AN62" s="479">
        <v>0</v>
      </c>
      <c r="AO62" s="479">
        <v>0</v>
      </c>
      <c r="AP62" s="475"/>
      <c r="AQ62" s="478"/>
    </row>
    <row r="63" spans="1:43" ht="12.75" customHeight="1" x14ac:dyDescent="0.25">
      <c r="A63" s="466" t="s">
        <v>412</v>
      </c>
      <c r="B63" s="479">
        <v>0</v>
      </c>
      <c r="C63" s="479">
        <v>0</v>
      </c>
      <c r="D63" s="479">
        <v>0</v>
      </c>
      <c r="E63" s="479">
        <v>0</v>
      </c>
      <c r="F63" s="479">
        <v>8662.99</v>
      </c>
      <c r="G63" s="479">
        <v>0</v>
      </c>
      <c r="H63" s="479">
        <v>0</v>
      </c>
      <c r="I63" s="479">
        <v>0</v>
      </c>
      <c r="J63" s="479">
        <v>0</v>
      </c>
      <c r="K63" s="481">
        <v>0</v>
      </c>
      <c r="L63" s="479">
        <v>0</v>
      </c>
      <c r="M63" s="479">
        <v>0</v>
      </c>
      <c r="N63" s="480">
        <v>0</v>
      </c>
      <c r="O63" s="479">
        <v>0</v>
      </c>
      <c r="P63" s="479">
        <v>0</v>
      </c>
      <c r="Q63" s="479">
        <v>0</v>
      </c>
      <c r="R63" s="479">
        <v>0</v>
      </c>
      <c r="S63" s="479">
        <v>0</v>
      </c>
      <c r="T63" s="479">
        <v>0</v>
      </c>
      <c r="U63" s="479">
        <v>0</v>
      </c>
      <c r="V63" s="479">
        <v>0</v>
      </c>
      <c r="W63" s="479">
        <v>0</v>
      </c>
      <c r="X63" s="479">
        <v>0</v>
      </c>
      <c r="Y63" s="479">
        <v>0</v>
      </c>
      <c r="Z63" s="479">
        <v>0</v>
      </c>
      <c r="AA63" s="479">
        <v>0</v>
      </c>
      <c r="AB63" s="479">
        <v>0</v>
      </c>
      <c r="AC63" s="479">
        <v>0</v>
      </c>
      <c r="AD63" s="479">
        <v>0</v>
      </c>
      <c r="AE63" s="479">
        <v>0</v>
      </c>
      <c r="AF63" s="479">
        <v>0</v>
      </c>
      <c r="AG63" s="479">
        <v>0</v>
      </c>
      <c r="AH63" s="479">
        <v>0</v>
      </c>
      <c r="AI63" s="479">
        <v>0</v>
      </c>
      <c r="AJ63" s="479">
        <v>0</v>
      </c>
      <c r="AK63" s="479">
        <v>0</v>
      </c>
      <c r="AL63" s="479">
        <v>0</v>
      </c>
      <c r="AM63" s="479">
        <v>0</v>
      </c>
      <c r="AN63" s="479">
        <v>0</v>
      </c>
      <c r="AO63" s="479">
        <v>0</v>
      </c>
      <c r="AP63" s="475"/>
      <c r="AQ63" s="478"/>
    </row>
    <row r="64" spans="1:43" ht="12.75" customHeight="1" x14ac:dyDescent="0.25">
      <c r="A64" s="485" t="s">
        <v>447</v>
      </c>
      <c r="B64" s="479">
        <v>0</v>
      </c>
      <c r="C64" s="486">
        <v>50000000</v>
      </c>
      <c r="D64" s="486">
        <v>50000000</v>
      </c>
      <c r="E64" s="479">
        <v>0</v>
      </c>
      <c r="F64" s="479">
        <v>0</v>
      </c>
      <c r="G64" s="479">
        <v>0</v>
      </c>
      <c r="H64" s="479">
        <v>0</v>
      </c>
      <c r="I64" s="479">
        <v>0</v>
      </c>
      <c r="J64" s="479">
        <v>0</v>
      </c>
      <c r="K64" s="479">
        <v>0</v>
      </c>
      <c r="L64" s="479">
        <v>0</v>
      </c>
      <c r="M64" s="479">
        <v>0</v>
      </c>
      <c r="N64" s="479">
        <v>0</v>
      </c>
      <c r="O64" s="479">
        <v>0</v>
      </c>
      <c r="P64" s="479">
        <v>0</v>
      </c>
      <c r="Q64" s="479">
        <v>0</v>
      </c>
      <c r="R64" s="479">
        <v>0</v>
      </c>
      <c r="S64" s="479">
        <v>0</v>
      </c>
      <c r="T64" s="479">
        <v>0</v>
      </c>
      <c r="U64" s="479">
        <v>0</v>
      </c>
      <c r="V64" s="479">
        <v>0</v>
      </c>
      <c r="W64" s="479">
        <v>0</v>
      </c>
      <c r="X64" s="479">
        <v>0</v>
      </c>
      <c r="Y64" s="479">
        <v>0</v>
      </c>
      <c r="Z64" s="479">
        <v>0</v>
      </c>
      <c r="AA64" s="479">
        <v>0</v>
      </c>
      <c r="AB64" s="479">
        <v>0</v>
      </c>
      <c r="AC64" s="479">
        <v>0</v>
      </c>
      <c r="AD64" s="479">
        <v>0</v>
      </c>
      <c r="AE64" s="479">
        <v>0</v>
      </c>
      <c r="AF64" s="479">
        <v>0</v>
      </c>
      <c r="AG64" s="479">
        <v>0</v>
      </c>
      <c r="AH64" s="479">
        <v>0</v>
      </c>
      <c r="AI64" s="479">
        <v>0</v>
      </c>
      <c r="AJ64" s="479">
        <v>0</v>
      </c>
      <c r="AK64" s="479">
        <v>0</v>
      </c>
      <c r="AL64" s="479">
        <v>0</v>
      </c>
      <c r="AM64" s="479">
        <v>0</v>
      </c>
      <c r="AN64" s="479">
        <v>0</v>
      </c>
      <c r="AO64" s="479">
        <v>0</v>
      </c>
      <c r="AP64" s="475"/>
      <c r="AQ64" s="478"/>
    </row>
    <row r="65" spans="1:43" ht="12.75" customHeight="1" x14ac:dyDescent="0.25">
      <c r="A65" s="485" t="s">
        <v>200</v>
      </c>
      <c r="B65" s="479">
        <v>0</v>
      </c>
      <c r="C65" s="479">
        <v>0</v>
      </c>
      <c r="D65" s="479">
        <v>0</v>
      </c>
      <c r="E65" s="479">
        <v>0</v>
      </c>
      <c r="F65" s="479">
        <v>0</v>
      </c>
      <c r="G65" s="479">
        <v>0</v>
      </c>
      <c r="H65" s="479">
        <v>0</v>
      </c>
      <c r="I65" s="479">
        <v>0</v>
      </c>
      <c r="J65" s="479">
        <v>0</v>
      </c>
      <c r="K65" s="481">
        <v>0</v>
      </c>
      <c r="L65" s="479">
        <v>0</v>
      </c>
      <c r="M65" s="479">
        <v>0</v>
      </c>
      <c r="N65" s="480">
        <v>0</v>
      </c>
      <c r="O65" s="479">
        <v>0</v>
      </c>
      <c r="P65" s="479">
        <v>0</v>
      </c>
      <c r="Q65" s="479">
        <v>0</v>
      </c>
      <c r="R65" s="479">
        <v>0</v>
      </c>
      <c r="S65" s="479">
        <v>0</v>
      </c>
      <c r="T65" s="479">
        <v>0</v>
      </c>
      <c r="U65" s="479">
        <v>0</v>
      </c>
      <c r="V65" s="479">
        <v>0</v>
      </c>
      <c r="W65" s="479">
        <v>0</v>
      </c>
      <c r="X65" s="479">
        <v>0</v>
      </c>
      <c r="Y65" s="479">
        <v>0</v>
      </c>
      <c r="Z65" s="479">
        <v>0</v>
      </c>
      <c r="AA65" s="479">
        <v>0</v>
      </c>
      <c r="AB65" s="479">
        <v>0</v>
      </c>
      <c r="AC65" s="479">
        <v>0</v>
      </c>
      <c r="AD65" s="479">
        <v>0</v>
      </c>
      <c r="AE65" s="479">
        <v>0</v>
      </c>
      <c r="AF65" s="479">
        <v>0</v>
      </c>
      <c r="AG65" s="486">
        <v>-0.02</v>
      </c>
      <c r="AH65" s="479">
        <v>0</v>
      </c>
      <c r="AI65" s="479">
        <v>0</v>
      </c>
      <c r="AJ65" s="479">
        <v>0</v>
      </c>
      <c r="AK65" s="479">
        <v>0</v>
      </c>
      <c r="AL65" s="479">
        <v>0</v>
      </c>
      <c r="AM65" s="479">
        <v>0</v>
      </c>
      <c r="AN65" s="479">
        <v>0</v>
      </c>
      <c r="AO65" s="479">
        <v>0</v>
      </c>
      <c r="AP65" s="475"/>
      <c r="AQ65" s="478"/>
    </row>
    <row r="66" spans="1:43" ht="12.75" customHeight="1" x14ac:dyDescent="0.25">
      <c r="B66" s="479"/>
      <c r="C66" s="479"/>
      <c r="D66" s="479"/>
      <c r="E66" s="479"/>
      <c r="G66" s="479"/>
      <c r="H66" s="479"/>
      <c r="I66" s="479"/>
      <c r="J66" s="479"/>
      <c r="K66" s="481"/>
      <c r="L66" s="479"/>
      <c r="M66" s="479"/>
      <c r="N66" s="480"/>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5"/>
      <c r="AQ66" s="478"/>
    </row>
    <row r="67" spans="1:43" ht="12.75" customHeight="1" x14ac:dyDescent="0.25">
      <c r="A67" s="471" t="s">
        <v>201</v>
      </c>
      <c r="B67" s="476">
        <f>SUM(B68:B109)</f>
        <v>147914758.86000001</v>
      </c>
      <c r="C67" s="477">
        <f>SUM(C68:C109)</f>
        <v>176215108.75</v>
      </c>
      <c r="D67" s="477">
        <f>SUM(D68:D109)</f>
        <v>214578896</v>
      </c>
      <c r="E67" s="476">
        <f>SUM(E68:E109)</f>
        <v>264871924.44999999</v>
      </c>
      <c r="F67" s="476">
        <f t="shared" ref="F67:AO67" si="1">SUM(F68:F109)</f>
        <v>271968695.90000004</v>
      </c>
      <c r="G67" s="476">
        <f t="shared" si="1"/>
        <v>274015864.41999996</v>
      </c>
      <c r="H67" s="476">
        <f t="shared" si="1"/>
        <v>291766760.00999999</v>
      </c>
      <c r="I67" s="476">
        <f t="shared" si="1"/>
        <v>479878995.94000006</v>
      </c>
      <c r="J67" s="476">
        <f t="shared" si="1"/>
        <v>504350692.94999987</v>
      </c>
      <c r="K67" s="476">
        <f t="shared" si="1"/>
        <v>473117568.38</v>
      </c>
      <c r="L67" s="476">
        <f t="shared" si="1"/>
        <v>483265016.14999998</v>
      </c>
      <c r="M67" s="476">
        <f t="shared" si="1"/>
        <v>482603178.24000007</v>
      </c>
      <c r="N67" s="476">
        <f t="shared" si="1"/>
        <v>732515733.86000001</v>
      </c>
      <c r="O67" s="476">
        <f t="shared" si="1"/>
        <v>835924790.22999978</v>
      </c>
      <c r="P67" s="476">
        <f t="shared" si="1"/>
        <v>836225283.00999999</v>
      </c>
      <c r="Q67" s="476">
        <f t="shared" si="1"/>
        <v>827029966.31000006</v>
      </c>
      <c r="R67" s="476">
        <f t="shared" si="1"/>
        <v>891808407.54999995</v>
      </c>
      <c r="S67" s="476">
        <f t="shared" si="1"/>
        <v>965108887.56000006</v>
      </c>
      <c r="T67" s="476">
        <f t="shared" si="1"/>
        <v>992351935.63</v>
      </c>
      <c r="U67" s="476">
        <f t="shared" si="1"/>
        <v>1003568166.25</v>
      </c>
      <c r="V67" s="476">
        <f t="shared" si="1"/>
        <v>1082026838.0699999</v>
      </c>
      <c r="W67" s="476">
        <f t="shared" si="1"/>
        <v>1241531498.75</v>
      </c>
      <c r="X67" s="476">
        <f t="shared" si="1"/>
        <v>1275291111.3399999</v>
      </c>
      <c r="Y67" s="476">
        <f t="shared" si="1"/>
        <v>1306982851.8500001</v>
      </c>
      <c r="Z67" s="476">
        <f t="shared" si="1"/>
        <v>1443141248.54</v>
      </c>
      <c r="AA67" s="476">
        <f t="shared" si="1"/>
        <v>1488538111.8</v>
      </c>
      <c r="AB67" s="476">
        <f t="shared" si="1"/>
        <v>1529584281.97</v>
      </c>
      <c r="AC67" s="476">
        <f t="shared" si="1"/>
        <v>1688805598.02</v>
      </c>
      <c r="AD67" s="476">
        <f t="shared" si="1"/>
        <v>1849703025.02</v>
      </c>
      <c r="AE67" s="476">
        <f t="shared" si="1"/>
        <v>473829134.70999998</v>
      </c>
      <c r="AF67" s="476">
        <f t="shared" si="1"/>
        <v>270332170.90999997</v>
      </c>
      <c r="AG67" s="476">
        <f t="shared" si="1"/>
        <v>279266719.06999999</v>
      </c>
      <c r="AH67" s="476">
        <f t="shared" si="1"/>
        <v>308266566.81</v>
      </c>
      <c r="AI67" s="476">
        <f t="shared" si="1"/>
        <v>341746697.07999998</v>
      </c>
      <c r="AJ67" s="476">
        <f t="shared" si="1"/>
        <v>0</v>
      </c>
      <c r="AK67" s="476">
        <f t="shared" si="1"/>
        <v>54467887.149999999</v>
      </c>
      <c r="AL67" s="476">
        <f t="shared" si="1"/>
        <v>0</v>
      </c>
      <c r="AM67" s="476">
        <f t="shared" si="1"/>
        <v>72711908.129999995</v>
      </c>
      <c r="AN67" s="476">
        <f t="shared" si="1"/>
        <v>0</v>
      </c>
      <c r="AO67" s="476">
        <f t="shared" si="1"/>
        <v>86862938.63000001</v>
      </c>
      <c r="AP67" s="475"/>
      <c r="AQ67" s="478"/>
    </row>
    <row r="68" spans="1:43" ht="12.75" customHeight="1" x14ac:dyDescent="0.25">
      <c r="A68" s="466" t="s">
        <v>491</v>
      </c>
      <c r="B68" s="479">
        <v>8026.21</v>
      </c>
      <c r="C68" s="479">
        <v>0</v>
      </c>
      <c r="D68" s="479">
        <v>0</v>
      </c>
      <c r="E68" s="479">
        <v>0</v>
      </c>
      <c r="F68" s="479">
        <v>0</v>
      </c>
      <c r="G68" s="479">
        <v>0</v>
      </c>
      <c r="H68" s="479">
        <v>0</v>
      </c>
      <c r="I68" s="479">
        <v>0</v>
      </c>
      <c r="J68" s="479">
        <v>0</v>
      </c>
      <c r="K68" s="481">
        <v>0</v>
      </c>
      <c r="L68" s="479">
        <v>0</v>
      </c>
      <c r="M68" s="479">
        <v>0</v>
      </c>
      <c r="N68" s="480">
        <v>0</v>
      </c>
      <c r="O68" s="479">
        <v>0</v>
      </c>
      <c r="P68" s="479">
        <v>0</v>
      </c>
      <c r="Q68" s="479">
        <v>0</v>
      </c>
      <c r="R68" s="479">
        <v>0</v>
      </c>
      <c r="S68" s="479">
        <v>0</v>
      </c>
      <c r="T68" s="479">
        <v>0</v>
      </c>
      <c r="U68" s="479">
        <v>0</v>
      </c>
      <c r="V68" s="479">
        <v>0</v>
      </c>
      <c r="W68" s="479">
        <v>0</v>
      </c>
      <c r="X68" s="479">
        <v>0</v>
      </c>
      <c r="Y68" s="479">
        <v>0</v>
      </c>
      <c r="Z68" s="479">
        <v>0</v>
      </c>
      <c r="AA68" s="479">
        <v>0</v>
      </c>
      <c r="AB68" s="479">
        <v>0</v>
      </c>
      <c r="AC68" s="479">
        <v>0</v>
      </c>
      <c r="AD68" s="479">
        <v>0</v>
      </c>
      <c r="AE68" s="479">
        <v>0</v>
      </c>
      <c r="AF68" s="479">
        <v>0</v>
      </c>
      <c r="AG68" s="479">
        <v>0</v>
      </c>
      <c r="AH68" s="479">
        <v>0</v>
      </c>
      <c r="AI68" s="479">
        <v>0</v>
      </c>
      <c r="AJ68" s="479">
        <v>0</v>
      </c>
      <c r="AK68" s="479">
        <v>0</v>
      </c>
      <c r="AL68" s="479">
        <v>0</v>
      </c>
      <c r="AM68" s="479">
        <v>0</v>
      </c>
      <c r="AN68" s="479">
        <v>0</v>
      </c>
      <c r="AO68" s="479">
        <v>0</v>
      </c>
      <c r="AP68" s="475"/>
      <c r="AQ68" s="478"/>
    </row>
    <row r="69" spans="1:43" ht="12.75" customHeight="1" x14ac:dyDescent="0.25">
      <c r="A69" s="466" t="s">
        <v>492</v>
      </c>
      <c r="B69" s="479">
        <v>118.71</v>
      </c>
      <c r="C69" s="479">
        <v>0</v>
      </c>
      <c r="D69" s="479">
        <v>0</v>
      </c>
      <c r="E69" s="479">
        <v>0</v>
      </c>
      <c r="F69" s="479">
        <v>0</v>
      </c>
      <c r="G69" s="479">
        <v>0</v>
      </c>
      <c r="H69" s="479">
        <v>0</v>
      </c>
      <c r="I69" s="479">
        <v>0</v>
      </c>
      <c r="J69" s="479">
        <v>0</v>
      </c>
      <c r="K69" s="481">
        <v>0</v>
      </c>
      <c r="L69" s="479">
        <v>0</v>
      </c>
      <c r="M69" s="479">
        <v>0</v>
      </c>
      <c r="N69" s="480">
        <v>0</v>
      </c>
      <c r="O69" s="479">
        <v>0</v>
      </c>
      <c r="P69" s="479">
        <v>0</v>
      </c>
      <c r="Q69" s="479">
        <v>0</v>
      </c>
      <c r="R69" s="479">
        <v>0</v>
      </c>
      <c r="S69" s="479">
        <v>0</v>
      </c>
      <c r="T69" s="479">
        <v>0</v>
      </c>
      <c r="U69" s="479">
        <v>0</v>
      </c>
      <c r="V69" s="479">
        <v>0</v>
      </c>
      <c r="W69" s="479">
        <v>0</v>
      </c>
      <c r="X69" s="479">
        <v>0</v>
      </c>
      <c r="Y69" s="479">
        <v>0</v>
      </c>
      <c r="Z69" s="479">
        <v>0</v>
      </c>
      <c r="AA69" s="479">
        <v>0</v>
      </c>
      <c r="AB69" s="479">
        <v>0</v>
      </c>
      <c r="AC69" s="479">
        <v>0</v>
      </c>
      <c r="AD69" s="479">
        <v>0</v>
      </c>
      <c r="AE69" s="479">
        <v>0</v>
      </c>
      <c r="AF69" s="479">
        <v>0</v>
      </c>
      <c r="AG69" s="479">
        <v>0</v>
      </c>
      <c r="AH69" s="479">
        <v>0</v>
      </c>
      <c r="AI69" s="479">
        <v>0</v>
      </c>
      <c r="AJ69" s="479">
        <v>0</v>
      </c>
      <c r="AK69" s="479">
        <v>0</v>
      </c>
      <c r="AL69" s="479">
        <v>0</v>
      </c>
      <c r="AM69" s="479">
        <v>0</v>
      </c>
      <c r="AN69" s="479">
        <v>0</v>
      </c>
      <c r="AO69" s="479">
        <v>0</v>
      </c>
      <c r="AP69" s="475"/>
      <c r="AQ69" s="478"/>
    </row>
    <row r="70" spans="1:43" ht="12.75" customHeight="1" x14ac:dyDescent="0.25">
      <c r="A70" s="466" t="s">
        <v>514</v>
      </c>
      <c r="B70" s="479">
        <v>0</v>
      </c>
      <c r="C70" s="479">
        <v>0</v>
      </c>
      <c r="D70" s="479">
        <v>0</v>
      </c>
      <c r="E70" s="479">
        <v>0</v>
      </c>
      <c r="F70" s="479">
        <v>0</v>
      </c>
      <c r="G70" s="479">
        <v>0</v>
      </c>
      <c r="H70" s="479">
        <v>0</v>
      </c>
      <c r="I70" s="479">
        <v>0</v>
      </c>
      <c r="J70" s="479">
        <v>0</v>
      </c>
      <c r="K70" s="481">
        <v>0</v>
      </c>
      <c r="L70" s="479">
        <v>0</v>
      </c>
      <c r="M70" s="479">
        <v>0</v>
      </c>
      <c r="N70" s="480">
        <v>0</v>
      </c>
      <c r="O70" s="479">
        <v>0</v>
      </c>
      <c r="P70" s="479">
        <v>0</v>
      </c>
      <c r="Q70" s="479">
        <v>15068.07</v>
      </c>
      <c r="R70" s="479">
        <v>14314.67</v>
      </c>
      <c r="S70" s="479">
        <v>13598.94</v>
      </c>
      <c r="T70" s="479">
        <v>12918.99</v>
      </c>
      <c r="U70" s="479">
        <v>12273.04</v>
      </c>
      <c r="V70" s="479">
        <v>11659.39</v>
      </c>
      <c r="W70" s="479">
        <v>11076.42</v>
      </c>
      <c r="X70" s="479">
        <v>10522.6</v>
      </c>
      <c r="Y70" s="479">
        <v>9996.4699999999993</v>
      </c>
      <c r="Z70" s="479">
        <v>9496.65</v>
      </c>
      <c r="AA70" s="479">
        <v>9021.82</v>
      </c>
      <c r="AB70" s="479">
        <v>8570.73</v>
      </c>
      <c r="AC70" s="479">
        <v>8142.19</v>
      </c>
      <c r="AD70" s="479">
        <v>7735.08</v>
      </c>
      <c r="AE70" s="479">
        <v>7348.33</v>
      </c>
      <c r="AF70" s="479">
        <v>6980.91</v>
      </c>
      <c r="AG70" s="479">
        <v>0</v>
      </c>
      <c r="AH70" s="479">
        <v>0</v>
      </c>
      <c r="AI70" s="479">
        <v>0</v>
      </c>
      <c r="AJ70" s="479">
        <v>0</v>
      </c>
      <c r="AK70" s="479">
        <v>0</v>
      </c>
      <c r="AL70" s="479">
        <v>0</v>
      </c>
      <c r="AM70" s="479">
        <v>0</v>
      </c>
      <c r="AN70" s="479">
        <v>0</v>
      </c>
      <c r="AO70" s="479">
        <v>0</v>
      </c>
      <c r="AP70" s="475"/>
      <c r="AQ70" s="478"/>
    </row>
    <row r="71" spans="1:43" ht="12.75" customHeight="1" x14ac:dyDescent="0.25">
      <c r="A71" s="466" t="s">
        <v>493</v>
      </c>
      <c r="B71" s="479">
        <v>0</v>
      </c>
      <c r="C71" s="479">
        <v>0</v>
      </c>
      <c r="D71" s="479">
        <v>0</v>
      </c>
      <c r="E71" s="479">
        <v>0</v>
      </c>
      <c r="F71" s="479">
        <v>0</v>
      </c>
      <c r="G71" s="479">
        <v>0</v>
      </c>
      <c r="H71" s="479">
        <v>0</v>
      </c>
      <c r="I71" s="479">
        <v>0</v>
      </c>
      <c r="J71" s="479">
        <v>0</v>
      </c>
      <c r="K71" s="481">
        <v>0</v>
      </c>
      <c r="L71" s="479">
        <v>0</v>
      </c>
      <c r="M71" s="479">
        <v>0</v>
      </c>
      <c r="N71" s="480">
        <v>0</v>
      </c>
      <c r="O71" s="479">
        <v>0</v>
      </c>
      <c r="P71" s="479">
        <v>0</v>
      </c>
      <c r="Q71" s="479">
        <v>0</v>
      </c>
      <c r="R71" s="479">
        <v>0</v>
      </c>
      <c r="S71" s="479">
        <v>0</v>
      </c>
      <c r="T71" s="479">
        <v>0</v>
      </c>
      <c r="U71" s="479">
        <v>0</v>
      </c>
      <c r="V71" s="479">
        <v>0</v>
      </c>
      <c r="W71" s="479">
        <v>0</v>
      </c>
      <c r="X71" s="479">
        <v>0</v>
      </c>
      <c r="Y71" s="479">
        <v>0</v>
      </c>
      <c r="Z71" s="479">
        <v>0</v>
      </c>
      <c r="AA71" s="479">
        <v>0</v>
      </c>
      <c r="AB71" s="479">
        <v>0</v>
      </c>
      <c r="AC71" s="479">
        <v>0</v>
      </c>
      <c r="AD71" s="479">
        <v>0</v>
      </c>
      <c r="AE71" s="479">
        <v>0</v>
      </c>
      <c r="AF71" s="479">
        <v>0</v>
      </c>
      <c r="AG71" s="479">
        <v>98571428.579999998</v>
      </c>
      <c r="AH71" s="479">
        <v>137142857.13999999</v>
      </c>
      <c r="AI71" s="479">
        <v>227142857.13999999</v>
      </c>
      <c r="AJ71" s="479">
        <v>0</v>
      </c>
      <c r="AK71" s="479">
        <v>12000000</v>
      </c>
      <c r="AL71" s="479">
        <v>0</v>
      </c>
      <c r="AM71" s="479">
        <v>51428571.420000002</v>
      </c>
      <c r="AN71" s="479">
        <v>0</v>
      </c>
      <c r="AO71" s="479">
        <v>66174372</v>
      </c>
      <c r="AP71" s="475"/>
      <c r="AQ71" s="478"/>
    </row>
    <row r="72" spans="1:43" ht="12.75" customHeight="1" x14ac:dyDescent="0.25">
      <c r="A72" s="466" t="s">
        <v>515</v>
      </c>
      <c r="B72" s="479">
        <v>0</v>
      </c>
      <c r="C72" s="479">
        <v>0</v>
      </c>
      <c r="D72" s="479">
        <v>0</v>
      </c>
      <c r="E72" s="479">
        <v>67555653.700000003</v>
      </c>
      <c r="F72" s="479">
        <v>73206025.219999999</v>
      </c>
      <c r="G72" s="479">
        <v>74332947.379999995</v>
      </c>
      <c r="H72" s="479">
        <v>91453904.579999998</v>
      </c>
      <c r="I72" s="479">
        <v>249818989.71000001</v>
      </c>
      <c r="J72" s="479">
        <v>272493028.30000001</v>
      </c>
      <c r="K72" s="481">
        <v>256511420.50999999</v>
      </c>
      <c r="L72" s="479">
        <v>182919662.86000001</v>
      </c>
      <c r="M72" s="479">
        <v>147667628.06999999</v>
      </c>
      <c r="N72" s="480">
        <v>306316449.93000001</v>
      </c>
      <c r="O72" s="479">
        <v>259235174.53999999</v>
      </c>
      <c r="P72" s="479">
        <v>97512242.640000001</v>
      </c>
      <c r="Q72" s="479">
        <v>59796410.43</v>
      </c>
      <c r="R72" s="479">
        <v>108899612.70999999</v>
      </c>
      <c r="S72" s="479">
        <v>118706891.61</v>
      </c>
      <c r="T72" s="479">
        <v>119269993.56999999</v>
      </c>
      <c r="U72" s="479">
        <v>125719534.89</v>
      </c>
      <c r="V72" s="479">
        <v>167179315</v>
      </c>
      <c r="W72" s="479">
        <v>237751786.5</v>
      </c>
      <c r="X72" s="479">
        <v>176175307.65000001</v>
      </c>
      <c r="Y72" s="479">
        <v>135373040.71000001</v>
      </c>
      <c r="Z72" s="479">
        <v>163190737.06999999</v>
      </c>
      <c r="AA72" s="479">
        <v>213250632.56999999</v>
      </c>
      <c r="AB72" s="479">
        <v>298908274.06999999</v>
      </c>
      <c r="AC72" s="479">
        <v>642184819.96000004</v>
      </c>
      <c r="AD72" s="479">
        <v>843343648.75</v>
      </c>
      <c r="AE72" s="479">
        <v>2224579.8199999998</v>
      </c>
      <c r="AF72" s="479">
        <v>76838672.109999999</v>
      </c>
      <c r="AG72" s="479">
        <v>5088307.26</v>
      </c>
      <c r="AH72" s="479">
        <v>8911376.6799999997</v>
      </c>
      <c r="AI72" s="479">
        <v>9097428.5199999996</v>
      </c>
      <c r="AJ72" s="479">
        <v>0</v>
      </c>
      <c r="AK72" s="479">
        <v>1467548.4</v>
      </c>
      <c r="AL72" s="479">
        <v>0</v>
      </c>
      <c r="AM72" s="479">
        <v>768258.94</v>
      </c>
      <c r="AN72" s="479">
        <v>0</v>
      </c>
      <c r="AO72" s="479">
        <v>271949.48</v>
      </c>
      <c r="AP72" s="475"/>
      <c r="AQ72" s="478"/>
    </row>
    <row r="73" spans="1:43" ht="12.75" customHeight="1" x14ac:dyDescent="0.25">
      <c r="A73" s="466" t="s">
        <v>489</v>
      </c>
      <c r="B73" s="479">
        <v>0</v>
      </c>
      <c r="C73" s="479">
        <v>0</v>
      </c>
      <c r="D73" s="479">
        <v>0</v>
      </c>
      <c r="E73" s="479">
        <v>0</v>
      </c>
      <c r="F73" s="479">
        <v>0</v>
      </c>
      <c r="G73" s="479">
        <v>0</v>
      </c>
      <c r="H73" s="479">
        <v>0</v>
      </c>
      <c r="I73" s="479">
        <v>0</v>
      </c>
      <c r="J73" s="479">
        <v>0</v>
      </c>
      <c r="K73" s="481">
        <v>0</v>
      </c>
      <c r="L73" s="479">
        <v>0</v>
      </c>
      <c r="M73" s="479">
        <v>0</v>
      </c>
      <c r="N73" s="480">
        <v>0</v>
      </c>
      <c r="O73" s="479">
        <v>0</v>
      </c>
      <c r="P73" s="479">
        <v>0</v>
      </c>
      <c r="Q73" s="479">
        <v>0</v>
      </c>
      <c r="R73" s="479">
        <v>0</v>
      </c>
      <c r="S73" s="479">
        <v>0</v>
      </c>
      <c r="T73" s="479">
        <v>0</v>
      </c>
      <c r="U73" s="479">
        <v>0</v>
      </c>
      <c r="V73" s="479">
        <v>0</v>
      </c>
      <c r="W73" s="479">
        <v>0</v>
      </c>
      <c r="X73" s="479">
        <v>0</v>
      </c>
      <c r="Y73" s="479">
        <v>0</v>
      </c>
      <c r="Z73" s="479">
        <v>0</v>
      </c>
      <c r="AA73" s="479">
        <v>0</v>
      </c>
      <c r="AB73" s="479">
        <v>0</v>
      </c>
      <c r="AC73" s="479">
        <v>0</v>
      </c>
      <c r="AD73" s="479">
        <v>0</v>
      </c>
      <c r="AE73" s="479">
        <v>0</v>
      </c>
      <c r="AF73" s="479">
        <v>0</v>
      </c>
      <c r="AG73" s="479">
        <v>0</v>
      </c>
      <c r="AH73" s="479">
        <v>0</v>
      </c>
      <c r="AI73" s="479">
        <v>0</v>
      </c>
      <c r="AJ73" s="479">
        <v>0</v>
      </c>
      <c r="AK73" s="479">
        <v>0</v>
      </c>
      <c r="AL73" s="479">
        <v>0</v>
      </c>
      <c r="AM73" s="479">
        <v>0</v>
      </c>
      <c r="AN73" s="479">
        <v>0</v>
      </c>
      <c r="AO73" s="479">
        <v>9969668.5700000003</v>
      </c>
      <c r="AP73" s="475"/>
      <c r="AQ73" s="478"/>
    </row>
    <row r="74" spans="1:43" ht="12.75" customHeight="1" x14ac:dyDescent="0.25">
      <c r="A74" s="466" t="s">
        <v>490</v>
      </c>
      <c r="B74" s="479">
        <v>0</v>
      </c>
      <c r="C74" s="479">
        <v>0</v>
      </c>
      <c r="D74" s="479">
        <v>0</v>
      </c>
      <c r="E74" s="479">
        <v>0</v>
      </c>
      <c r="F74" s="479">
        <v>0</v>
      </c>
      <c r="G74" s="479">
        <v>0</v>
      </c>
      <c r="H74" s="479">
        <v>0</v>
      </c>
      <c r="I74" s="479">
        <v>0</v>
      </c>
      <c r="J74" s="479">
        <v>0</v>
      </c>
      <c r="K74" s="481">
        <v>0</v>
      </c>
      <c r="L74" s="479">
        <v>0</v>
      </c>
      <c r="M74" s="479">
        <v>0</v>
      </c>
      <c r="N74" s="480">
        <v>0</v>
      </c>
      <c r="O74" s="479">
        <v>0</v>
      </c>
      <c r="P74" s="479">
        <v>0</v>
      </c>
      <c r="Q74" s="479">
        <v>0</v>
      </c>
      <c r="R74" s="479">
        <v>0</v>
      </c>
      <c r="S74" s="479">
        <v>0</v>
      </c>
      <c r="T74" s="479">
        <v>0</v>
      </c>
      <c r="U74" s="479">
        <v>0</v>
      </c>
      <c r="V74" s="479">
        <v>0</v>
      </c>
      <c r="W74" s="479">
        <v>0</v>
      </c>
      <c r="X74" s="479">
        <v>0</v>
      </c>
      <c r="Y74" s="479">
        <v>0</v>
      </c>
      <c r="Z74" s="479">
        <v>0</v>
      </c>
      <c r="AA74" s="479">
        <v>0</v>
      </c>
      <c r="AB74" s="479">
        <v>0</v>
      </c>
      <c r="AC74" s="479">
        <v>0</v>
      </c>
      <c r="AD74" s="479">
        <v>0</v>
      </c>
      <c r="AE74" s="479">
        <v>0</v>
      </c>
      <c r="AF74" s="479">
        <v>0</v>
      </c>
      <c r="AG74" s="479">
        <v>0</v>
      </c>
      <c r="AH74" s="479">
        <v>0</v>
      </c>
      <c r="AI74" s="479">
        <v>0</v>
      </c>
      <c r="AJ74" s="479">
        <v>0</v>
      </c>
      <c r="AK74" s="479">
        <v>0</v>
      </c>
      <c r="AL74" s="479">
        <v>0</v>
      </c>
      <c r="AM74" s="479">
        <v>0</v>
      </c>
      <c r="AN74" s="479">
        <v>0</v>
      </c>
      <c r="AO74" s="479">
        <v>10430314.289999999</v>
      </c>
      <c r="AP74" s="475"/>
      <c r="AQ74" s="478"/>
    </row>
    <row r="75" spans="1:43" ht="12.75" customHeight="1" x14ac:dyDescent="0.25">
      <c r="A75" s="466" t="s">
        <v>494</v>
      </c>
      <c r="B75" s="479">
        <v>190778.33</v>
      </c>
      <c r="C75" s="479">
        <v>0</v>
      </c>
      <c r="D75" s="479">
        <v>0</v>
      </c>
      <c r="E75" s="479">
        <v>58943.14</v>
      </c>
      <c r="F75" s="479">
        <v>0</v>
      </c>
      <c r="G75" s="479">
        <v>0</v>
      </c>
      <c r="H75" s="479">
        <v>0</v>
      </c>
      <c r="I75" s="479">
        <v>0</v>
      </c>
      <c r="J75" s="479">
        <v>47.52</v>
      </c>
      <c r="K75" s="481">
        <v>55.97</v>
      </c>
      <c r="L75" s="479">
        <v>3521.07</v>
      </c>
      <c r="M75" s="479">
        <v>80.92</v>
      </c>
      <c r="N75" s="480">
        <v>185.56</v>
      </c>
      <c r="O75" s="479">
        <v>596.66999999999996</v>
      </c>
      <c r="P75" s="479">
        <v>563.70000000000005</v>
      </c>
      <c r="Q75" s="479">
        <v>0</v>
      </c>
      <c r="R75" s="479">
        <v>0</v>
      </c>
      <c r="S75" s="479">
        <v>0</v>
      </c>
      <c r="T75" s="479">
        <v>0</v>
      </c>
      <c r="U75" s="479">
        <v>0</v>
      </c>
      <c r="V75" s="479">
        <v>0</v>
      </c>
      <c r="W75" s="479">
        <v>0</v>
      </c>
      <c r="X75" s="479">
        <v>0</v>
      </c>
      <c r="Y75" s="479">
        <v>0</v>
      </c>
      <c r="Z75" s="479">
        <v>0</v>
      </c>
      <c r="AA75" s="479">
        <v>0</v>
      </c>
      <c r="AB75" s="479">
        <v>0</v>
      </c>
      <c r="AC75" s="479">
        <v>0</v>
      </c>
      <c r="AD75" s="479">
        <v>0</v>
      </c>
      <c r="AE75" s="479">
        <v>0</v>
      </c>
      <c r="AF75" s="479">
        <v>0</v>
      </c>
      <c r="AG75" s="479">
        <v>0</v>
      </c>
      <c r="AH75" s="479">
        <v>0</v>
      </c>
      <c r="AI75" s="479">
        <v>0</v>
      </c>
      <c r="AJ75" s="479">
        <v>0</v>
      </c>
      <c r="AK75" s="479">
        <v>0</v>
      </c>
      <c r="AL75" s="479">
        <v>0</v>
      </c>
      <c r="AM75" s="479">
        <v>0</v>
      </c>
      <c r="AN75" s="479">
        <v>0</v>
      </c>
      <c r="AO75" s="479">
        <v>0</v>
      </c>
      <c r="AP75" s="475"/>
      <c r="AQ75" s="478"/>
    </row>
    <row r="76" spans="1:43" ht="12.75" customHeight="1" x14ac:dyDescent="0.25">
      <c r="A76" s="466" t="s">
        <v>495</v>
      </c>
      <c r="B76" s="479">
        <v>2054585.08</v>
      </c>
      <c r="C76" s="479">
        <v>0</v>
      </c>
      <c r="D76" s="479">
        <v>0</v>
      </c>
      <c r="E76" s="479">
        <v>127915.4</v>
      </c>
      <c r="F76" s="479">
        <v>188.92</v>
      </c>
      <c r="G76" s="479">
        <v>188.92</v>
      </c>
      <c r="H76" s="479">
        <v>188.92</v>
      </c>
      <c r="I76" s="479">
        <v>353.72</v>
      </c>
      <c r="J76" s="479">
        <v>601.78</v>
      </c>
      <c r="K76" s="481">
        <v>488.39</v>
      </c>
      <c r="L76" s="479">
        <v>5500.4</v>
      </c>
      <c r="M76" s="479">
        <v>11470.22</v>
      </c>
      <c r="N76" s="480">
        <v>7269.01</v>
      </c>
      <c r="O76" s="479">
        <v>8178.04</v>
      </c>
      <c r="P76" s="479">
        <v>9271.34</v>
      </c>
      <c r="Q76" s="479">
        <v>2784.99</v>
      </c>
      <c r="R76" s="479">
        <v>0</v>
      </c>
      <c r="S76" s="479">
        <v>0</v>
      </c>
      <c r="T76" s="479">
        <v>0</v>
      </c>
      <c r="U76" s="479">
        <v>0</v>
      </c>
      <c r="V76" s="479">
        <v>0</v>
      </c>
      <c r="W76" s="479">
        <v>0</v>
      </c>
      <c r="X76" s="479">
        <v>0</v>
      </c>
      <c r="Y76" s="479">
        <v>0</v>
      </c>
      <c r="Z76" s="479">
        <v>0</v>
      </c>
      <c r="AA76" s="479">
        <v>0</v>
      </c>
      <c r="AB76" s="479">
        <v>0</v>
      </c>
      <c r="AC76" s="479">
        <v>0</v>
      </c>
      <c r="AD76" s="479">
        <v>0</v>
      </c>
      <c r="AE76" s="479">
        <v>0</v>
      </c>
      <c r="AF76" s="479">
        <v>0</v>
      </c>
      <c r="AG76" s="479">
        <v>0</v>
      </c>
      <c r="AH76" s="479">
        <v>0</v>
      </c>
      <c r="AI76" s="479">
        <v>0</v>
      </c>
      <c r="AJ76" s="479">
        <v>0</v>
      </c>
      <c r="AK76" s="479">
        <v>0</v>
      </c>
      <c r="AL76" s="479">
        <v>0</v>
      </c>
      <c r="AM76" s="479">
        <v>0</v>
      </c>
      <c r="AN76" s="479">
        <v>0</v>
      </c>
      <c r="AO76" s="479">
        <v>0</v>
      </c>
      <c r="AP76" s="475"/>
      <c r="AQ76" s="478"/>
    </row>
    <row r="77" spans="1:43" ht="12.75" customHeight="1" x14ac:dyDescent="0.25">
      <c r="A77" s="466" t="s">
        <v>496</v>
      </c>
      <c r="B77" s="479">
        <v>106907.37</v>
      </c>
      <c r="C77" s="479">
        <v>0</v>
      </c>
      <c r="D77" s="479">
        <v>0</v>
      </c>
      <c r="E77" s="479">
        <v>36516.49</v>
      </c>
      <c r="F77" s="479">
        <v>27.18</v>
      </c>
      <c r="G77" s="479">
        <v>27.18</v>
      </c>
      <c r="H77" s="479">
        <v>27.18</v>
      </c>
      <c r="I77" s="479">
        <v>47.12</v>
      </c>
      <c r="J77" s="479">
        <v>61.45</v>
      </c>
      <c r="K77" s="481">
        <v>49.84</v>
      </c>
      <c r="L77" s="479">
        <v>0</v>
      </c>
      <c r="M77" s="479">
        <v>6231.35</v>
      </c>
      <c r="N77" s="480">
        <v>8519.48</v>
      </c>
      <c r="O77" s="479">
        <v>2342.9699999999998</v>
      </c>
      <c r="P77" s="479">
        <v>2656.2</v>
      </c>
      <c r="Q77" s="479">
        <v>0</v>
      </c>
      <c r="R77" s="479">
        <v>0</v>
      </c>
      <c r="S77" s="479">
        <v>0</v>
      </c>
      <c r="T77" s="479">
        <v>0</v>
      </c>
      <c r="U77" s="479">
        <v>0</v>
      </c>
      <c r="V77" s="479">
        <v>0</v>
      </c>
      <c r="W77" s="479">
        <v>0</v>
      </c>
      <c r="X77" s="479">
        <v>0</v>
      </c>
      <c r="Y77" s="479">
        <v>0</v>
      </c>
      <c r="Z77" s="479">
        <v>0</v>
      </c>
      <c r="AA77" s="479">
        <v>0</v>
      </c>
      <c r="AB77" s="479">
        <v>0</v>
      </c>
      <c r="AC77" s="479">
        <v>0</v>
      </c>
      <c r="AD77" s="479">
        <v>0</v>
      </c>
      <c r="AE77" s="479">
        <v>0</v>
      </c>
      <c r="AF77" s="479">
        <v>0</v>
      </c>
      <c r="AG77" s="479">
        <v>0</v>
      </c>
      <c r="AH77" s="479">
        <v>0</v>
      </c>
      <c r="AI77" s="479">
        <v>0</v>
      </c>
      <c r="AJ77" s="479">
        <v>0</v>
      </c>
      <c r="AK77" s="479">
        <v>0</v>
      </c>
      <c r="AL77" s="479">
        <v>0</v>
      </c>
      <c r="AM77" s="479">
        <v>0</v>
      </c>
      <c r="AN77" s="479">
        <v>0</v>
      </c>
      <c r="AO77" s="479">
        <v>0</v>
      </c>
      <c r="AP77" s="475"/>
      <c r="AQ77" s="478"/>
    </row>
    <row r="78" spans="1:43" ht="12.75" customHeight="1" x14ac:dyDescent="0.25">
      <c r="A78" s="466" t="s">
        <v>497</v>
      </c>
      <c r="B78" s="479">
        <v>0</v>
      </c>
      <c r="C78" s="479">
        <v>0</v>
      </c>
      <c r="D78" s="479">
        <v>0</v>
      </c>
      <c r="E78" s="479">
        <v>566791.16</v>
      </c>
      <c r="F78" s="479">
        <v>1033.53</v>
      </c>
      <c r="G78" s="479">
        <v>1033.53</v>
      </c>
      <c r="H78" s="479">
        <v>1033.53</v>
      </c>
      <c r="I78" s="479">
        <v>232725.68</v>
      </c>
      <c r="J78" s="479">
        <v>302100.33</v>
      </c>
      <c r="K78" s="481">
        <v>244970.62</v>
      </c>
      <c r="L78" s="479">
        <v>22091.31</v>
      </c>
      <c r="M78" s="479">
        <v>96066.93</v>
      </c>
      <c r="N78" s="480">
        <v>59103.91</v>
      </c>
      <c r="O78" s="479">
        <v>7468.23</v>
      </c>
      <c r="P78" s="479">
        <v>19091.45</v>
      </c>
      <c r="Q78" s="479">
        <v>13464.37</v>
      </c>
      <c r="R78" s="479">
        <v>0</v>
      </c>
      <c r="S78" s="479">
        <v>0</v>
      </c>
      <c r="T78" s="479">
        <v>0</v>
      </c>
      <c r="U78" s="479">
        <v>0</v>
      </c>
      <c r="V78" s="479">
        <v>0</v>
      </c>
      <c r="W78" s="479">
        <v>0</v>
      </c>
      <c r="X78" s="479">
        <v>0</v>
      </c>
      <c r="Y78" s="479">
        <v>0</v>
      </c>
      <c r="Z78" s="479">
        <v>0</v>
      </c>
      <c r="AA78" s="479">
        <v>0</v>
      </c>
      <c r="AB78" s="479">
        <v>0</v>
      </c>
      <c r="AC78" s="479">
        <v>0</v>
      </c>
      <c r="AD78" s="479">
        <v>0</v>
      </c>
      <c r="AE78" s="479">
        <v>0</v>
      </c>
      <c r="AF78" s="479">
        <v>0</v>
      </c>
      <c r="AG78" s="479">
        <v>0</v>
      </c>
      <c r="AH78" s="479">
        <v>0</v>
      </c>
      <c r="AI78" s="479">
        <v>0</v>
      </c>
      <c r="AJ78" s="479">
        <v>0</v>
      </c>
      <c r="AK78" s="479">
        <v>0</v>
      </c>
      <c r="AL78" s="479">
        <v>0</v>
      </c>
      <c r="AM78" s="479">
        <v>0</v>
      </c>
      <c r="AN78" s="479">
        <v>0</v>
      </c>
      <c r="AO78" s="479">
        <v>0</v>
      </c>
      <c r="AP78" s="475"/>
      <c r="AQ78" s="478"/>
    </row>
    <row r="79" spans="1:43" ht="12.75" customHeight="1" x14ac:dyDescent="0.25">
      <c r="A79" s="466" t="s">
        <v>498</v>
      </c>
      <c r="B79" s="479">
        <v>621642.56000000006</v>
      </c>
      <c r="C79" s="479">
        <v>0</v>
      </c>
      <c r="D79" s="479">
        <v>0</v>
      </c>
      <c r="E79" s="479">
        <v>39856.69</v>
      </c>
      <c r="F79" s="479">
        <v>561.24</v>
      </c>
      <c r="G79" s="479">
        <v>561.24</v>
      </c>
      <c r="H79" s="479">
        <v>561.24</v>
      </c>
      <c r="I79" s="479">
        <v>972.97</v>
      </c>
      <c r="J79" s="479">
        <v>55685.95</v>
      </c>
      <c r="K79" s="481">
        <v>45158.58</v>
      </c>
      <c r="L79" s="479">
        <v>27931.75</v>
      </c>
      <c r="M79" s="479">
        <v>88212.5</v>
      </c>
      <c r="N79" s="480">
        <v>148238.97</v>
      </c>
      <c r="O79" s="479">
        <v>7380.36</v>
      </c>
      <c r="P79" s="479">
        <v>29882.26</v>
      </c>
      <c r="Q79" s="479">
        <v>102329.2</v>
      </c>
      <c r="R79" s="479">
        <v>0</v>
      </c>
      <c r="S79" s="479">
        <v>0</v>
      </c>
      <c r="T79" s="479">
        <v>0</v>
      </c>
      <c r="U79" s="479">
        <v>0</v>
      </c>
      <c r="V79" s="479">
        <v>0</v>
      </c>
      <c r="W79" s="479">
        <v>0</v>
      </c>
      <c r="X79" s="479">
        <v>0</v>
      </c>
      <c r="Y79" s="479">
        <v>0</v>
      </c>
      <c r="Z79" s="479">
        <v>0</v>
      </c>
      <c r="AA79" s="479">
        <v>0</v>
      </c>
      <c r="AB79" s="479">
        <v>0</v>
      </c>
      <c r="AC79" s="479">
        <v>0</v>
      </c>
      <c r="AD79" s="479">
        <v>0</v>
      </c>
      <c r="AE79" s="479">
        <v>0</v>
      </c>
      <c r="AF79" s="479">
        <v>0</v>
      </c>
      <c r="AG79" s="479">
        <v>0</v>
      </c>
      <c r="AH79" s="479">
        <v>0</v>
      </c>
      <c r="AI79" s="479">
        <v>0</v>
      </c>
      <c r="AJ79" s="479">
        <v>0</v>
      </c>
      <c r="AK79" s="479">
        <v>0</v>
      </c>
      <c r="AL79" s="479">
        <v>0</v>
      </c>
      <c r="AM79" s="479">
        <v>0</v>
      </c>
      <c r="AN79" s="479">
        <v>0</v>
      </c>
      <c r="AO79" s="479">
        <v>0</v>
      </c>
      <c r="AP79" s="475"/>
      <c r="AQ79" s="478"/>
    </row>
    <row r="80" spans="1:43" ht="12.75" customHeight="1" x14ac:dyDescent="0.25">
      <c r="A80" s="466" t="s">
        <v>495</v>
      </c>
      <c r="B80" s="479">
        <v>0</v>
      </c>
      <c r="C80" s="479">
        <v>0</v>
      </c>
      <c r="D80" s="479">
        <v>0</v>
      </c>
      <c r="E80" s="479">
        <v>0</v>
      </c>
      <c r="F80" s="479">
        <v>0</v>
      </c>
      <c r="G80" s="479">
        <v>0</v>
      </c>
      <c r="H80" s="479">
        <v>0</v>
      </c>
      <c r="I80" s="479">
        <v>1675691.1</v>
      </c>
      <c r="J80" s="479">
        <v>4504891.8899999997</v>
      </c>
      <c r="K80" s="481">
        <v>3651727.81</v>
      </c>
      <c r="L80" s="479">
        <v>27854.240000000002</v>
      </c>
      <c r="M80" s="479">
        <v>76528.73</v>
      </c>
      <c r="N80" s="480">
        <v>43662.34</v>
      </c>
      <c r="O80" s="479">
        <v>25186.95</v>
      </c>
      <c r="P80" s="479">
        <v>30158.95</v>
      </c>
      <c r="Q80" s="479">
        <v>8976.24</v>
      </c>
      <c r="R80" s="479">
        <v>0</v>
      </c>
      <c r="S80" s="479">
        <v>0</v>
      </c>
      <c r="T80" s="479">
        <v>0</v>
      </c>
      <c r="U80" s="479">
        <v>0</v>
      </c>
      <c r="V80" s="479">
        <v>0</v>
      </c>
      <c r="W80" s="479">
        <v>0</v>
      </c>
      <c r="X80" s="479">
        <v>0</v>
      </c>
      <c r="Y80" s="479">
        <v>0</v>
      </c>
      <c r="Z80" s="479">
        <v>0</v>
      </c>
      <c r="AA80" s="479">
        <v>0</v>
      </c>
      <c r="AB80" s="479">
        <v>0</v>
      </c>
      <c r="AC80" s="479">
        <v>0</v>
      </c>
      <c r="AD80" s="479">
        <v>0</v>
      </c>
      <c r="AE80" s="479">
        <v>0</v>
      </c>
      <c r="AF80" s="479">
        <v>0</v>
      </c>
      <c r="AG80" s="479">
        <v>0</v>
      </c>
      <c r="AH80" s="479">
        <v>0</v>
      </c>
      <c r="AI80" s="479">
        <v>0</v>
      </c>
      <c r="AJ80" s="479">
        <v>0</v>
      </c>
      <c r="AK80" s="479">
        <v>0</v>
      </c>
      <c r="AL80" s="479">
        <v>0</v>
      </c>
      <c r="AM80" s="479">
        <v>0</v>
      </c>
      <c r="AN80" s="479">
        <v>0</v>
      </c>
      <c r="AO80" s="479">
        <v>0</v>
      </c>
      <c r="AP80" s="475"/>
      <c r="AQ80" s="478"/>
    </row>
    <row r="81" spans="1:43" ht="12.75" customHeight="1" x14ac:dyDescent="0.25">
      <c r="A81" s="466" t="s">
        <v>499</v>
      </c>
      <c r="B81" s="479">
        <v>337582.29</v>
      </c>
      <c r="C81" s="479">
        <v>0</v>
      </c>
      <c r="D81" s="479">
        <v>0</v>
      </c>
      <c r="E81" s="479">
        <v>32297.35</v>
      </c>
      <c r="F81" s="479">
        <v>98.18</v>
      </c>
      <c r="G81" s="479">
        <v>98.18</v>
      </c>
      <c r="H81" s="479">
        <v>113.57</v>
      </c>
      <c r="I81" s="479">
        <v>196.87</v>
      </c>
      <c r="J81" s="479">
        <v>266.36</v>
      </c>
      <c r="K81" s="481">
        <v>216</v>
      </c>
      <c r="L81" s="479">
        <v>3620.78</v>
      </c>
      <c r="M81" s="479">
        <v>35051.33</v>
      </c>
      <c r="N81" s="480">
        <v>40041.56</v>
      </c>
      <c r="O81" s="479">
        <v>46390.85</v>
      </c>
      <c r="P81" s="479">
        <v>47811.62</v>
      </c>
      <c r="Q81" s="479">
        <v>14361.99</v>
      </c>
      <c r="R81" s="479">
        <v>0</v>
      </c>
      <c r="S81" s="479">
        <v>0</v>
      </c>
      <c r="T81" s="479">
        <v>0</v>
      </c>
      <c r="U81" s="479">
        <v>0</v>
      </c>
      <c r="V81" s="479">
        <v>0</v>
      </c>
      <c r="W81" s="479">
        <v>0</v>
      </c>
      <c r="X81" s="479">
        <v>0</v>
      </c>
      <c r="Y81" s="479">
        <v>0</v>
      </c>
      <c r="Z81" s="479">
        <v>0</v>
      </c>
      <c r="AA81" s="479">
        <v>0</v>
      </c>
      <c r="AB81" s="479">
        <v>0</v>
      </c>
      <c r="AC81" s="479">
        <v>0</v>
      </c>
      <c r="AD81" s="479">
        <v>0</v>
      </c>
      <c r="AE81" s="479">
        <v>0</v>
      </c>
      <c r="AF81" s="479">
        <v>0</v>
      </c>
      <c r="AG81" s="479">
        <v>0</v>
      </c>
      <c r="AH81" s="479">
        <v>0</v>
      </c>
      <c r="AI81" s="479">
        <v>0</v>
      </c>
      <c r="AJ81" s="479">
        <v>0</v>
      </c>
      <c r="AK81" s="479">
        <v>0</v>
      </c>
      <c r="AL81" s="479">
        <v>0</v>
      </c>
      <c r="AM81" s="479">
        <v>0</v>
      </c>
      <c r="AN81" s="479">
        <v>0</v>
      </c>
      <c r="AO81" s="479">
        <v>0</v>
      </c>
      <c r="AP81" s="475"/>
      <c r="AQ81" s="478"/>
    </row>
    <row r="82" spans="1:43" ht="12.75" customHeight="1" x14ac:dyDescent="0.25">
      <c r="A82" s="466" t="s">
        <v>500</v>
      </c>
      <c r="B82" s="479">
        <v>0</v>
      </c>
      <c r="C82" s="479">
        <v>0</v>
      </c>
      <c r="D82" s="479">
        <v>0</v>
      </c>
      <c r="E82" s="479">
        <v>25.56</v>
      </c>
      <c r="F82" s="479">
        <v>1.04</v>
      </c>
      <c r="G82" s="479">
        <v>1.04</v>
      </c>
      <c r="H82" s="479">
        <v>1.04</v>
      </c>
      <c r="I82" s="479">
        <v>1.04</v>
      </c>
      <c r="J82" s="479">
        <v>1.04</v>
      </c>
      <c r="K82" s="481">
        <v>1.62</v>
      </c>
      <c r="L82" s="479">
        <v>213686.38</v>
      </c>
      <c r="M82" s="479">
        <v>0</v>
      </c>
      <c r="N82" s="480">
        <v>0</v>
      </c>
      <c r="O82" s="479">
        <v>0</v>
      </c>
      <c r="P82" s="479">
        <v>0</v>
      </c>
      <c r="Q82" s="479">
        <v>0</v>
      </c>
      <c r="R82" s="479">
        <v>0</v>
      </c>
      <c r="S82" s="479">
        <v>0</v>
      </c>
      <c r="T82" s="479">
        <v>0</v>
      </c>
      <c r="U82" s="479">
        <v>0</v>
      </c>
      <c r="V82" s="479">
        <v>0</v>
      </c>
      <c r="W82" s="479">
        <v>0</v>
      </c>
      <c r="X82" s="479">
        <v>0</v>
      </c>
      <c r="Y82" s="479">
        <v>0</v>
      </c>
      <c r="Z82" s="479">
        <v>0</v>
      </c>
      <c r="AA82" s="479">
        <v>0</v>
      </c>
      <c r="AB82" s="479">
        <v>0</v>
      </c>
      <c r="AC82" s="479">
        <v>0</v>
      </c>
      <c r="AD82" s="479">
        <v>0</v>
      </c>
      <c r="AE82" s="479">
        <v>0</v>
      </c>
      <c r="AF82" s="479">
        <v>0</v>
      </c>
      <c r="AG82" s="479">
        <v>0</v>
      </c>
      <c r="AH82" s="479">
        <v>0</v>
      </c>
      <c r="AI82" s="479">
        <v>0</v>
      </c>
      <c r="AJ82" s="479">
        <v>0</v>
      </c>
      <c r="AK82" s="479">
        <v>0</v>
      </c>
      <c r="AL82" s="479">
        <v>0</v>
      </c>
      <c r="AM82" s="479">
        <v>0</v>
      </c>
      <c r="AN82" s="479">
        <v>0</v>
      </c>
      <c r="AO82" s="479">
        <v>0</v>
      </c>
      <c r="AP82" s="475"/>
      <c r="AQ82" s="478"/>
    </row>
    <row r="83" spans="1:43" ht="12.75" customHeight="1" x14ac:dyDescent="0.25">
      <c r="A83" s="466" t="s">
        <v>501</v>
      </c>
      <c r="B83" s="479">
        <v>0</v>
      </c>
      <c r="C83" s="479">
        <v>0</v>
      </c>
      <c r="D83" s="479">
        <v>0</v>
      </c>
      <c r="E83" s="479">
        <v>21277.99</v>
      </c>
      <c r="F83" s="479">
        <v>1.46</v>
      </c>
      <c r="G83" s="479">
        <v>1.46</v>
      </c>
      <c r="H83" s="479">
        <v>25.54</v>
      </c>
      <c r="I83" s="479">
        <v>113658.27</v>
      </c>
      <c r="J83" s="479">
        <v>288774.98</v>
      </c>
      <c r="K83" s="481">
        <v>363197.3</v>
      </c>
      <c r="L83" s="479">
        <v>327535.78000000003</v>
      </c>
      <c r="M83" s="479">
        <v>0</v>
      </c>
      <c r="N83" s="480">
        <v>0</v>
      </c>
      <c r="O83" s="479">
        <v>0</v>
      </c>
      <c r="P83" s="479">
        <v>0</v>
      </c>
      <c r="Q83" s="479">
        <v>0</v>
      </c>
      <c r="R83" s="479">
        <v>0</v>
      </c>
      <c r="S83" s="479">
        <v>0</v>
      </c>
      <c r="T83" s="479">
        <v>0</v>
      </c>
      <c r="U83" s="479">
        <v>0</v>
      </c>
      <c r="V83" s="479">
        <v>0</v>
      </c>
      <c r="W83" s="479">
        <v>0</v>
      </c>
      <c r="X83" s="479">
        <v>0</v>
      </c>
      <c r="Y83" s="479">
        <v>0</v>
      </c>
      <c r="Z83" s="479">
        <v>0</v>
      </c>
      <c r="AA83" s="479">
        <v>0</v>
      </c>
      <c r="AB83" s="479">
        <v>0</v>
      </c>
      <c r="AC83" s="479">
        <v>0</v>
      </c>
      <c r="AD83" s="479">
        <v>0</v>
      </c>
      <c r="AE83" s="479">
        <v>0</v>
      </c>
      <c r="AF83" s="479">
        <v>0</v>
      </c>
      <c r="AG83" s="479">
        <v>0</v>
      </c>
      <c r="AH83" s="479">
        <v>0</v>
      </c>
      <c r="AI83" s="479">
        <v>0</v>
      </c>
      <c r="AJ83" s="479">
        <v>0</v>
      </c>
      <c r="AK83" s="479">
        <v>0</v>
      </c>
      <c r="AL83" s="479">
        <v>0</v>
      </c>
      <c r="AM83" s="479">
        <v>0</v>
      </c>
      <c r="AN83" s="479">
        <v>0</v>
      </c>
      <c r="AO83" s="479">
        <v>0</v>
      </c>
      <c r="AP83" s="475"/>
      <c r="AQ83" s="478"/>
    </row>
    <row r="84" spans="1:43" ht="12.75" customHeight="1" x14ac:dyDescent="0.25">
      <c r="A84" s="466" t="s">
        <v>384</v>
      </c>
      <c r="B84" s="479">
        <v>39808</v>
      </c>
      <c r="C84" s="479">
        <v>0</v>
      </c>
      <c r="D84" s="479">
        <v>0</v>
      </c>
      <c r="E84" s="479">
        <v>0</v>
      </c>
      <c r="F84" s="479">
        <v>0</v>
      </c>
      <c r="G84" s="479">
        <v>0</v>
      </c>
      <c r="H84" s="479">
        <v>0</v>
      </c>
      <c r="I84" s="479">
        <v>0</v>
      </c>
      <c r="J84" s="479">
        <v>0</v>
      </c>
      <c r="K84" s="481">
        <v>0</v>
      </c>
      <c r="L84" s="479">
        <v>0</v>
      </c>
      <c r="M84" s="479">
        <v>0</v>
      </c>
      <c r="N84" s="480">
        <v>0</v>
      </c>
      <c r="O84" s="479">
        <v>0</v>
      </c>
      <c r="P84" s="479">
        <v>0</v>
      </c>
      <c r="Q84" s="479">
        <v>0</v>
      </c>
      <c r="R84" s="479">
        <v>0</v>
      </c>
      <c r="S84" s="479">
        <v>0</v>
      </c>
      <c r="T84" s="479">
        <v>0</v>
      </c>
      <c r="U84" s="479">
        <v>0</v>
      </c>
      <c r="V84" s="479">
        <v>0</v>
      </c>
      <c r="W84" s="479">
        <v>0</v>
      </c>
      <c r="X84" s="479">
        <v>0</v>
      </c>
      <c r="Y84" s="479">
        <v>0</v>
      </c>
      <c r="Z84" s="479">
        <v>0</v>
      </c>
      <c r="AA84" s="479">
        <v>0</v>
      </c>
      <c r="AB84" s="479">
        <v>0</v>
      </c>
      <c r="AC84" s="479">
        <v>0</v>
      </c>
      <c r="AD84" s="479">
        <v>0</v>
      </c>
      <c r="AE84" s="479">
        <v>0</v>
      </c>
      <c r="AF84" s="479">
        <v>0</v>
      </c>
      <c r="AG84" s="479">
        <v>0</v>
      </c>
      <c r="AH84" s="479">
        <v>0</v>
      </c>
      <c r="AI84" s="479">
        <v>0</v>
      </c>
      <c r="AJ84" s="479">
        <v>0</v>
      </c>
      <c r="AK84" s="479">
        <v>0</v>
      </c>
      <c r="AL84" s="479">
        <v>0</v>
      </c>
      <c r="AM84" s="479">
        <v>0</v>
      </c>
      <c r="AN84" s="479">
        <v>0</v>
      </c>
      <c r="AO84" s="479">
        <v>0</v>
      </c>
      <c r="AP84" s="475"/>
      <c r="AQ84" s="478"/>
    </row>
    <row r="85" spans="1:43" ht="12.75" customHeight="1" x14ac:dyDescent="0.25">
      <c r="A85" s="466" t="s">
        <v>502</v>
      </c>
      <c r="B85" s="479">
        <v>0</v>
      </c>
      <c r="C85" s="479">
        <v>0</v>
      </c>
      <c r="D85" s="479">
        <v>0</v>
      </c>
      <c r="E85" s="479">
        <v>0</v>
      </c>
      <c r="F85" s="479">
        <v>0</v>
      </c>
      <c r="G85" s="479">
        <v>0</v>
      </c>
      <c r="H85" s="479">
        <v>0</v>
      </c>
      <c r="I85" s="479">
        <v>0</v>
      </c>
      <c r="J85" s="479">
        <v>0</v>
      </c>
      <c r="K85" s="481">
        <v>0</v>
      </c>
      <c r="L85" s="479">
        <v>-69986.820000000007</v>
      </c>
      <c r="M85" s="479">
        <v>0</v>
      </c>
      <c r="N85" s="480">
        <v>0</v>
      </c>
      <c r="O85" s="479">
        <v>0</v>
      </c>
      <c r="P85" s="479">
        <v>0</v>
      </c>
      <c r="Q85" s="479">
        <v>0</v>
      </c>
      <c r="R85" s="479">
        <v>0</v>
      </c>
      <c r="S85" s="479">
        <v>0</v>
      </c>
      <c r="T85" s="479">
        <v>0</v>
      </c>
      <c r="U85" s="479">
        <v>0</v>
      </c>
      <c r="V85" s="479">
        <v>0</v>
      </c>
      <c r="W85" s="479">
        <v>0</v>
      </c>
      <c r="X85" s="479">
        <v>0</v>
      </c>
      <c r="Y85" s="479">
        <v>0</v>
      </c>
      <c r="Z85" s="479">
        <v>0</v>
      </c>
      <c r="AA85" s="479">
        <v>0</v>
      </c>
      <c r="AB85" s="479">
        <v>0</v>
      </c>
      <c r="AC85" s="479">
        <v>0</v>
      </c>
      <c r="AD85" s="479">
        <v>0</v>
      </c>
      <c r="AE85" s="479">
        <v>0</v>
      </c>
      <c r="AF85" s="479">
        <v>0</v>
      </c>
      <c r="AG85" s="479">
        <v>0</v>
      </c>
      <c r="AH85" s="479">
        <v>0</v>
      </c>
      <c r="AI85" s="479">
        <v>0</v>
      </c>
      <c r="AJ85" s="479">
        <v>0</v>
      </c>
      <c r="AK85" s="479">
        <v>0</v>
      </c>
      <c r="AL85" s="479">
        <v>0</v>
      </c>
      <c r="AM85" s="479">
        <v>0</v>
      </c>
      <c r="AN85" s="479">
        <v>0</v>
      </c>
      <c r="AO85" s="479">
        <v>0</v>
      </c>
      <c r="AP85" s="475"/>
      <c r="AQ85" s="478"/>
    </row>
    <row r="86" spans="1:43" ht="12.75" customHeight="1" x14ac:dyDescent="0.25">
      <c r="A86" s="466" t="s">
        <v>503</v>
      </c>
      <c r="B86" s="479">
        <v>26494.06</v>
      </c>
      <c r="C86" s="479">
        <v>0</v>
      </c>
      <c r="D86" s="479">
        <v>0</v>
      </c>
      <c r="E86" s="479">
        <v>50796.79</v>
      </c>
      <c r="F86" s="479">
        <v>54782.02</v>
      </c>
      <c r="G86" s="479">
        <v>54782.02</v>
      </c>
      <c r="H86" s="479">
        <v>54782.02</v>
      </c>
      <c r="I86" s="479">
        <v>54782.02</v>
      </c>
      <c r="J86" s="479">
        <v>57375.38</v>
      </c>
      <c r="K86" s="481">
        <v>70399.789999999994</v>
      </c>
      <c r="L86" s="479">
        <v>8700.24</v>
      </c>
      <c r="M86" s="479">
        <v>29143.72</v>
      </c>
      <c r="N86" s="480">
        <v>21777.200000000001</v>
      </c>
      <c r="O86" s="479">
        <v>14126.59</v>
      </c>
      <c r="P86" s="479">
        <v>47059.96</v>
      </c>
      <c r="Q86" s="479">
        <v>22955.52</v>
      </c>
      <c r="R86" s="479">
        <v>612.38</v>
      </c>
      <c r="S86" s="479">
        <v>3581.27</v>
      </c>
      <c r="T86" s="479">
        <v>2110.13</v>
      </c>
      <c r="U86" s="479">
        <v>13500.07</v>
      </c>
      <c r="V86" s="479">
        <v>18303.32</v>
      </c>
      <c r="W86" s="479">
        <v>21970.03</v>
      </c>
      <c r="X86" s="479">
        <v>57235.360000000001</v>
      </c>
      <c r="Y86" s="479">
        <v>11258.71</v>
      </c>
      <c r="Z86" s="479">
        <v>20522.86</v>
      </c>
      <c r="AA86" s="479">
        <v>590.69000000000005</v>
      </c>
      <c r="AB86" s="479">
        <v>10739.75</v>
      </c>
      <c r="AC86" s="479">
        <v>68336.53</v>
      </c>
      <c r="AD86" s="479">
        <v>25181.77</v>
      </c>
      <c r="AE86" s="479">
        <v>8968.7800000000007</v>
      </c>
      <c r="AF86" s="479">
        <v>7357.74</v>
      </c>
      <c r="AG86" s="479">
        <v>2838.34</v>
      </c>
      <c r="AH86" s="479">
        <v>1431.57</v>
      </c>
      <c r="AI86" s="479">
        <v>158.35</v>
      </c>
      <c r="AJ86" s="479">
        <v>0</v>
      </c>
      <c r="AK86" s="479">
        <v>398.77</v>
      </c>
      <c r="AL86" s="479">
        <v>0</v>
      </c>
      <c r="AM86" s="479">
        <v>445</v>
      </c>
      <c r="AN86" s="479">
        <v>0</v>
      </c>
      <c r="AO86" s="479">
        <v>314.92</v>
      </c>
      <c r="AP86" s="475"/>
      <c r="AQ86" s="478"/>
    </row>
    <row r="87" spans="1:43" ht="12.75" customHeight="1" x14ac:dyDescent="0.25">
      <c r="A87" s="466" t="s">
        <v>202</v>
      </c>
      <c r="B87" s="479">
        <v>150</v>
      </c>
      <c r="C87" s="479">
        <v>0</v>
      </c>
      <c r="D87" s="479">
        <v>0</v>
      </c>
      <c r="E87" s="479">
        <v>325</v>
      </c>
      <c r="F87" s="479">
        <v>0</v>
      </c>
      <c r="G87" s="479">
        <v>0</v>
      </c>
      <c r="H87" s="479">
        <v>0</v>
      </c>
      <c r="I87" s="479">
        <v>0</v>
      </c>
      <c r="J87" s="479">
        <v>500</v>
      </c>
      <c r="K87" s="479">
        <v>500</v>
      </c>
      <c r="L87" s="479">
        <v>500</v>
      </c>
      <c r="M87" s="479">
        <v>500</v>
      </c>
      <c r="N87" s="480">
        <v>600</v>
      </c>
      <c r="O87" s="479">
        <v>700</v>
      </c>
      <c r="P87" s="479">
        <v>700</v>
      </c>
      <c r="Q87" s="479">
        <v>700</v>
      </c>
      <c r="R87" s="479">
        <v>700</v>
      </c>
      <c r="S87" s="479">
        <v>700</v>
      </c>
      <c r="T87" s="479">
        <v>700</v>
      </c>
      <c r="U87" s="479">
        <v>700</v>
      </c>
      <c r="V87" s="479">
        <v>700</v>
      </c>
      <c r="W87" s="479">
        <v>700</v>
      </c>
      <c r="X87" s="479">
        <v>700</v>
      </c>
      <c r="Y87" s="479">
        <v>700</v>
      </c>
      <c r="Z87" s="479">
        <v>800</v>
      </c>
      <c r="AA87" s="479">
        <v>800</v>
      </c>
      <c r="AB87" s="479">
        <v>800</v>
      </c>
      <c r="AC87" s="479">
        <v>900</v>
      </c>
      <c r="AD87" s="479">
        <v>900</v>
      </c>
      <c r="AE87" s="479">
        <v>900</v>
      </c>
      <c r="AF87" s="479">
        <v>900</v>
      </c>
      <c r="AG87" s="479">
        <v>0</v>
      </c>
      <c r="AH87" s="479">
        <v>0</v>
      </c>
      <c r="AI87" s="479">
        <v>0</v>
      </c>
      <c r="AJ87" s="479">
        <v>0</v>
      </c>
      <c r="AK87" s="479">
        <v>0</v>
      </c>
      <c r="AL87" s="479">
        <v>0</v>
      </c>
      <c r="AM87" s="479">
        <v>0</v>
      </c>
      <c r="AN87" s="479">
        <v>0</v>
      </c>
      <c r="AO87" s="479">
        <v>0</v>
      </c>
      <c r="AP87" s="475"/>
      <c r="AQ87" s="478"/>
    </row>
    <row r="88" spans="1:43" ht="12.75" customHeight="1" x14ac:dyDescent="0.25">
      <c r="A88" s="466" t="s">
        <v>504</v>
      </c>
      <c r="B88" s="479">
        <v>0</v>
      </c>
      <c r="C88" s="479">
        <v>0</v>
      </c>
      <c r="D88" s="479">
        <v>0</v>
      </c>
      <c r="E88" s="479">
        <v>0</v>
      </c>
      <c r="F88" s="479">
        <v>703359.59</v>
      </c>
      <c r="G88" s="479">
        <v>703359.59</v>
      </c>
      <c r="H88" s="479">
        <v>703359.59</v>
      </c>
      <c r="I88" s="479">
        <v>19329859.59</v>
      </c>
      <c r="J88" s="479">
        <v>899659.59</v>
      </c>
      <c r="K88" s="481">
        <v>640000</v>
      </c>
      <c r="L88" s="479">
        <v>679927.72</v>
      </c>
      <c r="M88" s="479">
        <v>640005</v>
      </c>
      <c r="N88" s="480">
        <v>290321.68</v>
      </c>
      <c r="O88" s="479">
        <v>292876.53000000003</v>
      </c>
      <c r="P88" s="479">
        <v>140</v>
      </c>
      <c r="Q88" s="479">
        <v>165</v>
      </c>
      <c r="R88" s="479">
        <v>5</v>
      </c>
      <c r="S88" s="479">
        <v>9576.17</v>
      </c>
      <c r="T88" s="479">
        <v>5</v>
      </c>
      <c r="U88" s="479">
        <v>5</v>
      </c>
      <c r="V88" s="479">
        <v>5</v>
      </c>
      <c r="W88" s="479">
        <v>175</v>
      </c>
      <c r="X88" s="479">
        <v>4475</v>
      </c>
      <c r="Y88" s="479">
        <v>185</v>
      </c>
      <c r="Z88" s="479">
        <v>175</v>
      </c>
      <c r="AA88" s="479">
        <v>795</v>
      </c>
      <c r="AB88" s="479">
        <v>1175</v>
      </c>
      <c r="AC88" s="479">
        <v>0</v>
      </c>
      <c r="AD88" s="479">
        <v>0</v>
      </c>
      <c r="AE88" s="479">
        <v>1242.95</v>
      </c>
      <c r="AF88" s="479">
        <v>640</v>
      </c>
      <c r="AG88" s="479">
        <v>1461</v>
      </c>
      <c r="AH88" s="479">
        <v>130</v>
      </c>
      <c r="AI88" s="479">
        <v>83816.66</v>
      </c>
      <c r="AJ88" s="479">
        <v>0</v>
      </c>
      <c r="AK88" s="479">
        <v>0</v>
      </c>
      <c r="AL88" s="479">
        <v>0</v>
      </c>
      <c r="AM88" s="479">
        <v>0</v>
      </c>
      <c r="AN88" s="479">
        <v>0</v>
      </c>
      <c r="AO88" s="479">
        <v>0</v>
      </c>
      <c r="AP88" s="475"/>
      <c r="AQ88" s="478"/>
    </row>
    <row r="89" spans="1:43" ht="12.75" customHeight="1" x14ac:dyDescent="0.25">
      <c r="A89" s="466" t="s">
        <v>203</v>
      </c>
      <c r="B89" s="479">
        <v>69</v>
      </c>
      <c r="C89" s="479">
        <v>0</v>
      </c>
      <c r="D89" s="479">
        <v>0</v>
      </c>
      <c r="E89" s="479">
        <v>3.35</v>
      </c>
      <c r="F89" s="479">
        <v>1696.25</v>
      </c>
      <c r="G89" s="479">
        <v>1696.25</v>
      </c>
      <c r="H89" s="479">
        <v>1696.25</v>
      </c>
      <c r="I89" s="479">
        <v>1696.25</v>
      </c>
      <c r="J89" s="479">
        <v>1696.25</v>
      </c>
      <c r="K89" s="481">
        <v>6312.78</v>
      </c>
      <c r="L89" s="479">
        <v>4980.5</v>
      </c>
      <c r="M89" s="479">
        <v>1840.73</v>
      </c>
      <c r="N89" s="480">
        <v>1009</v>
      </c>
      <c r="O89" s="479">
        <v>874</v>
      </c>
      <c r="P89" s="479">
        <v>1487</v>
      </c>
      <c r="Q89" s="479">
        <v>1659</v>
      </c>
      <c r="R89" s="479">
        <v>1061</v>
      </c>
      <c r="S89" s="479">
        <v>10643</v>
      </c>
      <c r="T89" s="479">
        <v>0</v>
      </c>
      <c r="U89" s="479">
        <v>0</v>
      </c>
      <c r="V89" s="479">
        <v>0</v>
      </c>
      <c r="W89" s="479">
        <v>0</v>
      </c>
      <c r="X89" s="479">
        <v>0</v>
      </c>
      <c r="Y89" s="479">
        <v>0</v>
      </c>
      <c r="Z89" s="479">
        <v>0</v>
      </c>
      <c r="AA89" s="479">
        <v>0</v>
      </c>
      <c r="AB89" s="479">
        <v>0</v>
      </c>
      <c r="AC89" s="479">
        <v>0</v>
      </c>
      <c r="AD89" s="479">
        <v>0</v>
      </c>
      <c r="AE89" s="479">
        <v>0</v>
      </c>
      <c r="AF89" s="479">
        <v>0</v>
      </c>
      <c r="AG89" s="479">
        <v>0</v>
      </c>
      <c r="AH89" s="479">
        <v>0</v>
      </c>
      <c r="AI89" s="479">
        <v>0</v>
      </c>
      <c r="AJ89" s="479">
        <v>0</v>
      </c>
      <c r="AK89" s="479">
        <v>0</v>
      </c>
      <c r="AL89" s="479">
        <v>0</v>
      </c>
      <c r="AM89" s="479">
        <v>0</v>
      </c>
      <c r="AN89" s="479">
        <v>0</v>
      </c>
      <c r="AO89" s="479">
        <v>0</v>
      </c>
      <c r="AP89" s="475"/>
      <c r="AQ89" s="478"/>
    </row>
    <row r="90" spans="1:43" ht="12.75" customHeight="1" x14ac:dyDescent="0.25">
      <c r="A90" s="466" t="s">
        <v>505</v>
      </c>
      <c r="B90" s="479">
        <v>0</v>
      </c>
      <c r="C90" s="479">
        <v>0</v>
      </c>
      <c r="D90" s="479">
        <v>0</v>
      </c>
      <c r="E90" s="479">
        <v>0</v>
      </c>
      <c r="F90" s="479">
        <v>0</v>
      </c>
      <c r="G90" s="479">
        <v>0</v>
      </c>
      <c r="H90" s="479">
        <v>0</v>
      </c>
      <c r="I90" s="479">
        <v>0</v>
      </c>
      <c r="J90" s="479">
        <v>0</v>
      </c>
      <c r="K90" s="481">
        <v>0</v>
      </c>
      <c r="L90" s="479">
        <v>0</v>
      </c>
      <c r="M90" s="479">
        <v>41214.449999999997</v>
      </c>
      <c r="N90" s="480">
        <v>170</v>
      </c>
      <c r="O90" s="479">
        <v>50</v>
      </c>
      <c r="P90" s="479">
        <v>339</v>
      </c>
      <c r="Q90" s="479">
        <v>235560</v>
      </c>
      <c r="R90" s="479">
        <v>94100</v>
      </c>
      <c r="S90" s="479">
        <v>157375.47</v>
      </c>
      <c r="T90" s="479">
        <v>33179.08</v>
      </c>
      <c r="U90" s="479">
        <v>60539.14</v>
      </c>
      <c r="V90" s="479">
        <v>96497.29</v>
      </c>
      <c r="W90" s="479">
        <v>150270.23000000001</v>
      </c>
      <c r="X90" s="479">
        <v>169044.41</v>
      </c>
      <c r="Y90" s="479">
        <v>211605.18</v>
      </c>
      <c r="Z90" s="479">
        <v>266389.49</v>
      </c>
      <c r="AA90" s="479">
        <v>293426.93</v>
      </c>
      <c r="AB90" s="479">
        <v>294416.64000000001</v>
      </c>
      <c r="AC90" s="479">
        <v>292448.55</v>
      </c>
      <c r="AD90" s="479">
        <v>4177.8500000000004</v>
      </c>
      <c r="AE90" s="479">
        <v>16027.04</v>
      </c>
      <c r="AF90" s="479">
        <v>75487.649999999994</v>
      </c>
      <c r="AG90" s="479">
        <v>111094.11</v>
      </c>
      <c r="AH90" s="479">
        <v>103103.71</v>
      </c>
      <c r="AI90" s="479">
        <v>2636.04</v>
      </c>
      <c r="AJ90" s="479">
        <v>0</v>
      </c>
      <c r="AK90" s="479">
        <v>9161.83</v>
      </c>
      <c r="AL90" s="479">
        <v>0</v>
      </c>
      <c r="AM90" s="479">
        <v>13496</v>
      </c>
      <c r="AN90" s="479">
        <v>0</v>
      </c>
      <c r="AO90" s="479">
        <v>16319.37</v>
      </c>
      <c r="AP90" s="475"/>
      <c r="AQ90" s="478"/>
    </row>
    <row r="91" spans="1:43" ht="12.75" customHeight="1" x14ac:dyDescent="0.25">
      <c r="A91" s="466" t="s">
        <v>506</v>
      </c>
      <c r="B91" s="479">
        <v>0</v>
      </c>
      <c r="C91" s="479">
        <v>0</v>
      </c>
      <c r="D91" s="479">
        <v>0</v>
      </c>
      <c r="E91" s="479">
        <v>0</v>
      </c>
      <c r="F91" s="479">
        <v>0</v>
      </c>
      <c r="G91" s="479">
        <v>0</v>
      </c>
      <c r="H91" s="479">
        <v>0</v>
      </c>
      <c r="I91" s="479">
        <v>0</v>
      </c>
      <c r="J91" s="479">
        <v>0</v>
      </c>
      <c r="K91" s="481">
        <v>0</v>
      </c>
      <c r="L91" s="479">
        <v>0</v>
      </c>
      <c r="M91" s="479">
        <v>0</v>
      </c>
      <c r="N91" s="480">
        <v>0</v>
      </c>
      <c r="O91" s="479">
        <v>0</v>
      </c>
      <c r="P91" s="479">
        <v>0</v>
      </c>
      <c r="Q91" s="479">
        <v>881340.25</v>
      </c>
      <c r="R91" s="479">
        <v>0</v>
      </c>
      <c r="S91" s="479">
        <v>0</v>
      </c>
      <c r="T91" s="479">
        <v>0</v>
      </c>
      <c r="U91" s="479">
        <v>0</v>
      </c>
      <c r="V91" s="479">
        <v>0</v>
      </c>
      <c r="W91" s="479">
        <v>0</v>
      </c>
      <c r="X91" s="479">
        <v>0</v>
      </c>
      <c r="Y91" s="479">
        <v>0</v>
      </c>
      <c r="Z91" s="479">
        <v>0</v>
      </c>
      <c r="AA91" s="479">
        <v>0</v>
      </c>
      <c r="AB91" s="479">
        <v>0</v>
      </c>
      <c r="AC91" s="479">
        <v>0</v>
      </c>
      <c r="AD91" s="479">
        <v>0</v>
      </c>
      <c r="AE91" s="479">
        <v>0</v>
      </c>
      <c r="AF91" s="479">
        <v>0</v>
      </c>
      <c r="AG91" s="479">
        <v>0</v>
      </c>
      <c r="AH91" s="479">
        <v>0</v>
      </c>
      <c r="AI91" s="479">
        <v>0</v>
      </c>
      <c r="AJ91" s="479">
        <v>0</v>
      </c>
      <c r="AK91" s="479">
        <v>0</v>
      </c>
      <c r="AL91" s="479">
        <v>0</v>
      </c>
      <c r="AM91" s="479">
        <v>0</v>
      </c>
      <c r="AN91" s="479">
        <v>0</v>
      </c>
      <c r="AO91" s="479">
        <v>0</v>
      </c>
      <c r="AP91" s="475"/>
      <c r="AQ91" s="478"/>
    </row>
    <row r="92" spans="1:43" ht="12.75" customHeight="1" x14ac:dyDescent="0.25">
      <c r="A92" s="466" t="s">
        <v>507</v>
      </c>
      <c r="B92" s="479">
        <v>102933199.43000001</v>
      </c>
      <c r="C92" s="479">
        <v>0</v>
      </c>
      <c r="D92" s="479">
        <v>0</v>
      </c>
      <c r="E92" s="479">
        <v>184565831.86000001</v>
      </c>
      <c r="F92" s="479">
        <v>185024031.71000001</v>
      </c>
      <c r="G92" s="479">
        <v>186217304.03999999</v>
      </c>
      <c r="H92" s="479">
        <v>186853703.81999999</v>
      </c>
      <c r="I92" s="479">
        <v>186646606.25</v>
      </c>
      <c r="J92" s="479">
        <v>197271008.53999999</v>
      </c>
      <c r="K92" s="481">
        <v>187446834.78999999</v>
      </c>
      <c r="L92" s="479">
        <v>216344082.25</v>
      </c>
      <c r="M92" s="479">
        <v>304736406.70999998</v>
      </c>
      <c r="N92" s="480">
        <v>394898818.75</v>
      </c>
      <c r="O92" s="479">
        <v>542596467.17999995</v>
      </c>
      <c r="P92" s="479">
        <v>737846736.02999997</v>
      </c>
      <c r="Q92" s="479">
        <v>765934191.25</v>
      </c>
      <c r="R92" s="479">
        <v>782798001.78999996</v>
      </c>
      <c r="S92" s="479">
        <v>845800401.46000004</v>
      </c>
      <c r="T92" s="479">
        <v>873033028.86000001</v>
      </c>
      <c r="U92" s="479">
        <v>877761614.11000001</v>
      </c>
      <c r="V92" s="479">
        <v>914720358.07000005</v>
      </c>
      <c r="W92" s="479">
        <v>1003595520.5700001</v>
      </c>
      <c r="X92" s="479">
        <v>1098873826.3199999</v>
      </c>
      <c r="Y92" s="479">
        <v>0</v>
      </c>
      <c r="Z92" s="479">
        <v>0</v>
      </c>
      <c r="AA92" s="479">
        <v>0</v>
      </c>
      <c r="AB92" s="479">
        <v>0</v>
      </c>
      <c r="AC92" s="479">
        <v>0</v>
      </c>
      <c r="AD92" s="479">
        <v>0</v>
      </c>
      <c r="AE92" s="479">
        <v>0</v>
      </c>
      <c r="AF92" s="479">
        <v>0</v>
      </c>
      <c r="AG92" s="479">
        <v>0</v>
      </c>
      <c r="AH92" s="479">
        <v>0</v>
      </c>
      <c r="AI92" s="479">
        <v>0</v>
      </c>
      <c r="AJ92" s="479">
        <v>0</v>
      </c>
      <c r="AK92" s="479">
        <v>0</v>
      </c>
      <c r="AL92" s="479">
        <v>0</v>
      </c>
      <c r="AM92" s="479">
        <v>0</v>
      </c>
      <c r="AN92" s="479">
        <v>0</v>
      </c>
      <c r="AO92" s="479">
        <v>0</v>
      </c>
      <c r="AP92" s="475"/>
      <c r="AQ92" s="478"/>
    </row>
    <row r="93" spans="1:43" ht="12.75" customHeight="1" x14ac:dyDescent="0.25">
      <c r="A93" s="466" t="s">
        <v>508</v>
      </c>
      <c r="B93" s="479">
        <v>34560643.359999999</v>
      </c>
      <c r="C93" s="479">
        <v>0</v>
      </c>
      <c r="D93" s="479">
        <v>0</v>
      </c>
      <c r="E93" s="479">
        <v>0</v>
      </c>
      <c r="F93" s="479">
        <v>0</v>
      </c>
      <c r="G93" s="479">
        <v>0</v>
      </c>
      <c r="H93" s="479">
        <v>0</v>
      </c>
      <c r="I93" s="479">
        <v>0</v>
      </c>
      <c r="J93" s="479">
        <v>0</v>
      </c>
      <c r="K93" s="481">
        <v>0</v>
      </c>
      <c r="L93" s="479">
        <v>0</v>
      </c>
      <c r="M93" s="479">
        <v>0</v>
      </c>
      <c r="N93" s="480">
        <v>0</v>
      </c>
      <c r="O93" s="479">
        <v>0</v>
      </c>
      <c r="P93" s="479">
        <v>0</v>
      </c>
      <c r="Q93" s="479">
        <v>0</v>
      </c>
      <c r="R93" s="479">
        <v>0</v>
      </c>
      <c r="S93" s="479">
        <v>0</v>
      </c>
      <c r="T93" s="479">
        <v>0</v>
      </c>
      <c r="U93" s="479">
        <v>0</v>
      </c>
      <c r="V93" s="479">
        <v>0</v>
      </c>
      <c r="W93" s="479">
        <v>0</v>
      </c>
      <c r="X93" s="479">
        <v>0</v>
      </c>
      <c r="Y93" s="479">
        <v>370809731.5</v>
      </c>
      <c r="Z93" s="479">
        <v>469349607.25</v>
      </c>
      <c r="AA93" s="479">
        <v>481021575.56999999</v>
      </c>
      <c r="AB93" s="479">
        <v>462855594.25</v>
      </c>
      <c r="AC93" s="479">
        <v>391012098.36000001</v>
      </c>
      <c r="AD93" s="479">
        <v>722816236.71000004</v>
      </c>
      <c r="AE93" s="479">
        <v>203481270.03999999</v>
      </c>
      <c r="AF93" s="479">
        <v>35181168.460000001</v>
      </c>
      <c r="AG93" s="479">
        <v>66843318.640000001</v>
      </c>
      <c r="AH93" s="479">
        <v>78136127.319999993</v>
      </c>
      <c r="AI93" s="479">
        <v>15997375.199999999</v>
      </c>
      <c r="AJ93" s="479">
        <v>0</v>
      </c>
      <c r="AK93" s="479">
        <v>19264094.66</v>
      </c>
      <c r="AL93" s="479">
        <v>0</v>
      </c>
      <c r="AM93" s="479">
        <v>5903285.2300000004</v>
      </c>
      <c r="AN93" s="479">
        <v>0</v>
      </c>
      <c r="AO93" s="479">
        <v>0</v>
      </c>
      <c r="AP93" s="475"/>
      <c r="AQ93" s="478"/>
    </row>
    <row r="94" spans="1:43" ht="12.75" customHeight="1" x14ac:dyDescent="0.25">
      <c r="A94" s="466" t="s">
        <v>509</v>
      </c>
      <c r="B94" s="479">
        <v>0</v>
      </c>
      <c r="C94" s="479">
        <v>0</v>
      </c>
      <c r="D94" s="479">
        <v>0</v>
      </c>
      <c r="E94" s="479">
        <v>0</v>
      </c>
      <c r="F94" s="479">
        <v>0</v>
      </c>
      <c r="G94" s="479">
        <v>0</v>
      </c>
      <c r="H94" s="479">
        <v>0</v>
      </c>
      <c r="I94" s="479">
        <v>0</v>
      </c>
      <c r="J94" s="479">
        <v>0</v>
      </c>
      <c r="K94" s="481">
        <v>0</v>
      </c>
      <c r="L94" s="479">
        <v>0</v>
      </c>
      <c r="M94" s="479">
        <v>0</v>
      </c>
      <c r="N94" s="480">
        <v>0</v>
      </c>
      <c r="O94" s="479">
        <v>0</v>
      </c>
      <c r="P94" s="479">
        <v>0</v>
      </c>
      <c r="Q94" s="479">
        <v>0</v>
      </c>
      <c r="R94" s="479">
        <v>0</v>
      </c>
      <c r="S94" s="479">
        <v>0</v>
      </c>
      <c r="T94" s="479">
        <v>0</v>
      </c>
      <c r="U94" s="479">
        <v>0</v>
      </c>
      <c r="V94" s="479">
        <v>0</v>
      </c>
      <c r="W94" s="479">
        <v>0</v>
      </c>
      <c r="X94" s="479">
        <v>0</v>
      </c>
      <c r="Y94" s="479">
        <v>749841655.71000004</v>
      </c>
      <c r="Z94" s="479">
        <v>784832152.36000001</v>
      </c>
      <c r="AA94" s="479">
        <v>768486547.78999996</v>
      </c>
      <c r="AB94" s="479">
        <v>742090936.52999997</v>
      </c>
      <c r="AC94" s="479">
        <v>655238852.42999995</v>
      </c>
      <c r="AD94" s="479">
        <v>283505144.86000001</v>
      </c>
      <c r="AE94" s="479">
        <v>268088797.75</v>
      </c>
      <c r="AF94" s="479">
        <v>158220964.03999999</v>
      </c>
      <c r="AG94" s="479">
        <v>108648271.14</v>
      </c>
      <c r="AH94" s="479">
        <v>83971540.390000001</v>
      </c>
      <c r="AI94" s="479">
        <v>89422425.170000002</v>
      </c>
      <c r="AJ94" s="479">
        <v>0</v>
      </c>
      <c r="AK94" s="479">
        <v>21726683.489999998</v>
      </c>
      <c r="AL94" s="479">
        <v>0</v>
      </c>
      <c r="AM94" s="479">
        <v>14597851.539999999</v>
      </c>
      <c r="AN94" s="479">
        <v>0</v>
      </c>
      <c r="AO94" s="479">
        <v>0</v>
      </c>
      <c r="AP94" s="475"/>
      <c r="AQ94" s="478"/>
    </row>
    <row r="95" spans="1:43" ht="12.75" customHeight="1" x14ac:dyDescent="0.25">
      <c r="A95" s="466" t="s">
        <v>516</v>
      </c>
      <c r="B95" s="479">
        <v>0</v>
      </c>
      <c r="C95" s="479">
        <v>0</v>
      </c>
      <c r="D95" s="479">
        <v>0</v>
      </c>
      <c r="E95" s="479">
        <v>0</v>
      </c>
      <c r="F95" s="479">
        <v>0</v>
      </c>
      <c r="G95" s="479">
        <v>0</v>
      </c>
      <c r="H95" s="479">
        <v>0</v>
      </c>
      <c r="I95" s="479">
        <v>0</v>
      </c>
      <c r="J95" s="479">
        <v>0</v>
      </c>
      <c r="K95" s="481">
        <v>0</v>
      </c>
      <c r="L95" s="479">
        <v>47142857.149999999</v>
      </c>
      <c r="M95" s="479">
        <v>0</v>
      </c>
      <c r="N95" s="480">
        <v>0</v>
      </c>
      <c r="O95" s="479">
        <v>0</v>
      </c>
      <c r="P95" s="479">
        <v>0</v>
      </c>
      <c r="Q95" s="479">
        <v>0</v>
      </c>
      <c r="R95" s="479">
        <v>0</v>
      </c>
      <c r="S95" s="479">
        <v>0</v>
      </c>
      <c r="T95" s="479">
        <v>0</v>
      </c>
      <c r="U95" s="479">
        <v>0</v>
      </c>
      <c r="V95" s="479">
        <v>0</v>
      </c>
      <c r="W95" s="479">
        <v>0</v>
      </c>
      <c r="X95" s="479">
        <v>0</v>
      </c>
      <c r="Y95" s="479">
        <v>50724678.57</v>
      </c>
      <c r="Z95" s="479">
        <v>25471367.859999999</v>
      </c>
      <c r="AA95" s="479">
        <v>25474721.43</v>
      </c>
      <c r="AB95" s="479">
        <v>25413775</v>
      </c>
      <c r="AC95" s="479">
        <v>0</v>
      </c>
      <c r="AD95" s="479">
        <v>0</v>
      </c>
      <c r="AE95" s="479">
        <v>0</v>
      </c>
      <c r="AF95" s="479">
        <v>0</v>
      </c>
      <c r="AG95" s="479">
        <v>0</v>
      </c>
      <c r="AH95" s="479">
        <v>0</v>
      </c>
      <c r="AI95" s="479">
        <v>0</v>
      </c>
      <c r="AJ95" s="479">
        <v>0</v>
      </c>
      <c r="AK95" s="479">
        <v>0</v>
      </c>
      <c r="AL95" s="479">
        <v>0</v>
      </c>
      <c r="AM95" s="479">
        <v>0</v>
      </c>
      <c r="AN95" s="479">
        <v>0</v>
      </c>
      <c r="AO95" s="479">
        <v>0</v>
      </c>
      <c r="AP95" s="475"/>
      <c r="AQ95" s="478"/>
    </row>
    <row r="96" spans="1:43" ht="12.75" customHeight="1" x14ac:dyDescent="0.25">
      <c r="A96" s="466" t="s">
        <v>204</v>
      </c>
      <c r="B96" s="479">
        <v>0</v>
      </c>
      <c r="C96" s="479">
        <v>0</v>
      </c>
      <c r="D96" s="479">
        <v>0</v>
      </c>
      <c r="E96" s="479">
        <v>0</v>
      </c>
      <c r="F96" s="479">
        <v>0</v>
      </c>
      <c r="G96" s="479">
        <v>0</v>
      </c>
      <c r="H96" s="479">
        <v>0</v>
      </c>
      <c r="I96" s="479">
        <v>0</v>
      </c>
      <c r="J96" s="479">
        <v>0</v>
      </c>
      <c r="K96" s="481">
        <v>0</v>
      </c>
      <c r="L96" s="479">
        <v>12857142.85</v>
      </c>
      <c r="M96" s="479">
        <v>0</v>
      </c>
      <c r="N96" s="480">
        <v>0</v>
      </c>
      <c r="O96" s="479">
        <v>0</v>
      </c>
      <c r="P96" s="479">
        <v>677142.86</v>
      </c>
      <c r="Q96" s="479">
        <v>0</v>
      </c>
      <c r="R96" s="479">
        <v>0</v>
      </c>
      <c r="S96" s="479">
        <v>0</v>
      </c>
      <c r="T96" s="479">
        <v>0</v>
      </c>
      <c r="U96" s="479">
        <v>0</v>
      </c>
      <c r="V96" s="479">
        <v>0</v>
      </c>
      <c r="W96" s="479">
        <v>0</v>
      </c>
      <c r="X96" s="479">
        <v>0</v>
      </c>
      <c r="Y96" s="479">
        <v>0</v>
      </c>
      <c r="Z96" s="479">
        <v>0</v>
      </c>
      <c r="AA96" s="479">
        <v>0</v>
      </c>
      <c r="AB96" s="479">
        <v>0</v>
      </c>
      <c r="AC96" s="479">
        <v>0</v>
      </c>
      <c r="AD96" s="479">
        <v>0</v>
      </c>
      <c r="AE96" s="479">
        <v>0</v>
      </c>
      <c r="AF96" s="479">
        <v>0</v>
      </c>
      <c r="AG96" s="479">
        <v>0</v>
      </c>
      <c r="AH96" s="479">
        <v>0</v>
      </c>
      <c r="AI96" s="479">
        <v>0</v>
      </c>
      <c r="AJ96" s="479">
        <v>0</v>
      </c>
      <c r="AK96" s="479">
        <v>0</v>
      </c>
      <c r="AL96" s="479">
        <v>0</v>
      </c>
      <c r="AM96" s="479">
        <v>0</v>
      </c>
      <c r="AN96" s="479">
        <v>0</v>
      </c>
      <c r="AO96" s="479">
        <v>0</v>
      </c>
      <c r="AP96" s="475"/>
      <c r="AQ96" s="478"/>
    </row>
    <row r="97" spans="1:255" ht="12.75" customHeight="1" x14ac:dyDescent="0.25">
      <c r="A97" s="466" t="s">
        <v>517</v>
      </c>
      <c r="B97" s="479">
        <v>5142.8599999999997</v>
      </c>
      <c r="C97" s="479">
        <v>0</v>
      </c>
      <c r="D97" s="479">
        <v>0</v>
      </c>
      <c r="E97" s="479">
        <v>0</v>
      </c>
      <c r="F97" s="479">
        <v>279487.35999999999</v>
      </c>
      <c r="G97" s="479">
        <v>6461.39</v>
      </c>
      <c r="H97" s="479">
        <v>0</v>
      </c>
      <c r="I97" s="479">
        <v>0</v>
      </c>
      <c r="J97" s="479">
        <v>0</v>
      </c>
      <c r="K97" s="481">
        <v>0</v>
      </c>
      <c r="L97" s="479">
        <v>0</v>
      </c>
      <c r="M97" s="479">
        <v>0</v>
      </c>
      <c r="N97" s="480">
        <v>0</v>
      </c>
      <c r="O97" s="479">
        <v>0</v>
      </c>
      <c r="P97" s="479">
        <v>0</v>
      </c>
      <c r="Q97" s="479">
        <v>0</v>
      </c>
      <c r="R97" s="479">
        <v>0</v>
      </c>
      <c r="S97" s="479">
        <v>406119.64</v>
      </c>
      <c r="T97" s="479">
        <v>0</v>
      </c>
      <c r="U97" s="479">
        <v>0</v>
      </c>
      <c r="V97" s="479">
        <v>0</v>
      </c>
      <c r="W97" s="479">
        <v>0</v>
      </c>
      <c r="X97" s="479">
        <v>0</v>
      </c>
      <c r="Y97" s="479">
        <v>0</v>
      </c>
      <c r="Z97" s="479">
        <v>0</v>
      </c>
      <c r="AA97" s="479">
        <v>0</v>
      </c>
      <c r="AB97" s="479">
        <v>0</v>
      </c>
      <c r="AC97" s="479">
        <v>0</v>
      </c>
      <c r="AD97" s="479">
        <v>0</v>
      </c>
      <c r="AE97" s="479">
        <v>0</v>
      </c>
      <c r="AF97" s="479">
        <v>0</v>
      </c>
      <c r="AG97" s="479">
        <v>0</v>
      </c>
      <c r="AH97" s="479">
        <v>0</v>
      </c>
      <c r="AI97" s="479">
        <v>0</v>
      </c>
      <c r="AJ97" s="479">
        <v>0</v>
      </c>
      <c r="AK97" s="479">
        <v>0</v>
      </c>
      <c r="AL97" s="479">
        <v>0</v>
      </c>
      <c r="AM97" s="479">
        <v>0</v>
      </c>
      <c r="AN97" s="479">
        <v>0</v>
      </c>
      <c r="AO97" s="479">
        <v>0</v>
      </c>
      <c r="AP97" s="475"/>
      <c r="AQ97" s="478"/>
    </row>
    <row r="98" spans="1:255" ht="12.75" customHeight="1" x14ac:dyDescent="0.25">
      <c r="A98" s="466" t="s">
        <v>453</v>
      </c>
      <c r="B98" s="479">
        <v>0</v>
      </c>
      <c r="C98" s="479">
        <v>0</v>
      </c>
      <c r="D98" s="479">
        <v>0</v>
      </c>
      <c r="E98" s="479">
        <v>0</v>
      </c>
      <c r="F98" s="479">
        <v>0</v>
      </c>
      <c r="G98" s="479">
        <v>0</v>
      </c>
      <c r="H98" s="479">
        <v>0</v>
      </c>
      <c r="I98" s="479">
        <v>0</v>
      </c>
      <c r="J98" s="479">
        <v>0</v>
      </c>
      <c r="K98" s="479">
        <v>0</v>
      </c>
      <c r="L98" s="479">
        <v>0</v>
      </c>
      <c r="M98" s="479">
        <v>0</v>
      </c>
      <c r="N98" s="479">
        <v>8659.93</v>
      </c>
      <c r="O98" s="479">
        <v>0</v>
      </c>
      <c r="P98" s="479">
        <v>0</v>
      </c>
      <c r="Q98" s="479">
        <v>0</v>
      </c>
      <c r="R98" s="479">
        <v>0</v>
      </c>
      <c r="S98" s="479">
        <v>0</v>
      </c>
      <c r="T98" s="479">
        <v>0</v>
      </c>
      <c r="U98" s="479">
        <v>0</v>
      </c>
      <c r="V98" s="479">
        <v>0</v>
      </c>
      <c r="W98" s="479">
        <v>0</v>
      </c>
      <c r="X98" s="479">
        <v>0</v>
      </c>
      <c r="Y98" s="479">
        <v>0</v>
      </c>
      <c r="Z98" s="479">
        <v>0</v>
      </c>
      <c r="AA98" s="479">
        <v>0</v>
      </c>
      <c r="AB98" s="479">
        <v>0</v>
      </c>
      <c r="AC98" s="479">
        <v>0</v>
      </c>
      <c r="AD98" s="479">
        <v>0</v>
      </c>
      <c r="AE98" s="479">
        <v>0</v>
      </c>
      <c r="AF98" s="479">
        <v>0</v>
      </c>
      <c r="AG98" s="479">
        <v>0</v>
      </c>
      <c r="AH98" s="479">
        <v>0</v>
      </c>
      <c r="AI98" s="479">
        <v>0</v>
      </c>
      <c r="AJ98" s="479">
        <v>0</v>
      </c>
      <c r="AK98" s="479">
        <v>0</v>
      </c>
      <c r="AL98" s="479">
        <v>0</v>
      </c>
      <c r="AM98" s="479">
        <v>0</v>
      </c>
      <c r="AN98" s="479">
        <v>0</v>
      </c>
      <c r="AO98" s="479">
        <v>0</v>
      </c>
      <c r="AP98" s="475"/>
      <c r="AQ98" s="478"/>
    </row>
    <row r="99" spans="1:255" ht="12.75" customHeight="1" x14ac:dyDescent="0.25">
      <c r="A99" s="466" t="s">
        <v>510</v>
      </c>
      <c r="B99" s="479">
        <v>1124680.3999999999</v>
      </c>
      <c r="C99" s="479">
        <v>0</v>
      </c>
      <c r="D99" s="479">
        <v>0</v>
      </c>
      <c r="E99" s="479">
        <v>1279712.18</v>
      </c>
      <c r="F99" s="479">
        <v>1338655.31</v>
      </c>
      <c r="G99" s="479">
        <v>1338655.31</v>
      </c>
      <c r="H99" s="479">
        <v>1338655.31</v>
      </c>
      <c r="I99" s="479">
        <v>2320715.64</v>
      </c>
      <c r="J99" s="479">
        <v>2926765.68</v>
      </c>
      <c r="K99" s="481">
        <v>2373446.36</v>
      </c>
      <c r="L99" s="479">
        <v>2170532.29</v>
      </c>
      <c r="M99" s="479">
        <v>3268540.97</v>
      </c>
      <c r="N99" s="480">
        <v>3574895.47</v>
      </c>
      <c r="O99" s="479">
        <v>3932185.52</v>
      </c>
      <c r="P99" s="479">
        <v>0</v>
      </c>
      <c r="Q99" s="479">
        <v>0</v>
      </c>
      <c r="R99" s="479">
        <v>0</v>
      </c>
      <c r="S99" s="479">
        <v>0</v>
      </c>
      <c r="T99" s="479">
        <v>0</v>
      </c>
      <c r="U99" s="479">
        <v>0</v>
      </c>
      <c r="V99" s="479">
        <v>0</v>
      </c>
      <c r="W99" s="479">
        <v>0</v>
      </c>
      <c r="X99" s="479">
        <v>0</v>
      </c>
      <c r="Y99" s="479">
        <v>0</v>
      </c>
      <c r="Z99" s="479">
        <v>0</v>
      </c>
      <c r="AA99" s="479">
        <v>0</v>
      </c>
      <c r="AB99" s="479">
        <v>0</v>
      </c>
      <c r="AC99" s="479">
        <v>0</v>
      </c>
      <c r="AD99" s="479">
        <v>0</v>
      </c>
      <c r="AE99" s="479">
        <v>0</v>
      </c>
      <c r="AF99" s="479">
        <v>0</v>
      </c>
      <c r="AG99" s="479">
        <v>0</v>
      </c>
      <c r="AH99" s="479">
        <v>0</v>
      </c>
      <c r="AI99" s="479">
        <v>0</v>
      </c>
      <c r="AJ99" s="479">
        <v>0</v>
      </c>
      <c r="AK99" s="479">
        <v>0</v>
      </c>
      <c r="AL99" s="479">
        <v>0</v>
      </c>
      <c r="AM99" s="479">
        <v>0</v>
      </c>
      <c r="AN99" s="479">
        <v>0</v>
      </c>
      <c r="AO99" s="479">
        <v>0</v>
      </c>
      <c r="AP99" s="475"/>
      <c r="AQ99" s="478"/>
    </row>
    <row r="100" spans="1:255" ht="12.75" customHeight="1" x14ac:dyDescent="0.25">
      <c r="A100" s="466" t="s">
        <v>511</v>
      </c>
      <c r="B100" s="479">
        <v>64606.09</v>
      </c>
      <c r="C100" s="479">
        <v>0</v>
      </c>
      <c r="D100" s="479">
        <v>0</v>
      </c>
      <c r="E100" s="479">
        <v>346271.67</v>
      </c>
      <c r="F100" s="479">
        <v>473998.14</v>
      </c>
      <c r="G100" s="479">
        <v>473998.14</v>
      </c>
      <c r="H100" s="479">
        <v>473998.14</v>
      </c>
      <c r="I100" s="479">
        <v>887485.88</v>
      </c>
      <c r="J100" s="479">
        <v>1119286.81</v>
      </c>
      <c r="K100" s="481">
        <v>907529.39</v>
      </c>
      <c r="L100" s="479">
        <v>774943.26</v>
      </c>
      <c r="M100" s="479">
        <v>1065850.22</v>
      </c>
      <c r="N100" s="480">
        <v>1144625.99</v>
      </c>
      <c r="O100" s="479">
        <v>1258968.6599999999</v>
      </c>
      <c r="P100" s="479">
        <v>0</v>
      </c>
      <c r="Q100" s="479">
        <v>0</v>
      </c>
      <c r="R100" s="479">
        <v>0</v>
      </c>
      <c r="S100" s="479">
        <v>0</v>
      </c>
      <c r="T100" s="479">
        <v>0</v>
      </c>
      <c r="U100" s="479">
        <v>0</v>
      </c>
      <c r="V100" s="479">
        <v>0</v>
      </c>
      <c r="W100" s="479">
        <v>0</v>
      </c>
      <c r="X100" s="479">
        <v>0</v>
      </c>
      <c r="Y100" s="479">
        <v>0</v>
      </c>
      <c r="Z100" s="479">
        <v>0</v>
      </c>
      <c r="AA100" s="479">
        <v>0</v>
      </c>
      <c r="AB100" s="479">
        <v>0</v>
      </c>
      <c r="AC100" s="479">
        <v>0</v>
      </c>
      <c r="AD100" s="479">
        <v>0</v>
      </c>
      <c r="AE100" s="479">
        <v>0</v>
      </c>
      <c r="AF100" s="479">
        <v>0</v>
      </c>
      <c r="AG100" s="479">
        <v>0</v>
      </c>
      <c r="AH100" s="479">
        <v>0</v>
      </c>
      <c r="AI100" s="479">
        <v>0</v>
      </c>
      <c r="AJ100" s="479">
        <v>0</v>
      </c>
      <c r="AK100" s="479">
        <v>0</v>
      </c>
      <c r="AL100" s="479">
        <v>0</v>
      </c>
      <c r="AM100" s="479">
        <v>0</v>
      </c>
      <c r="AN100" s="479">
        <v>0</v>
      </c>
      <c r="AO100" s="479">
        <v>0</v>
      </c>
      <c r="AP100" s="475"/>
      <c r="AQ100" s="478"/>
    </row>
    <row r="101" spans="1:255" ht="12.75" customHeight="1" x14ac:dyDescent="0.25">
      <c r="A101" s="466" t="s">
        <v>467</v>
      </c>
      <c r="B101" s="479">
        <v>1897312.35</v>
      </c>
      <c r="C101" s="479">
        <v>0</v>
      </c>
      <c r="D101" s="479">
        <v>0</v>
      </c>
      <c r="E101" s="479">
        <v>2292894.5</v>
      </c>
      <c r="F101" s="479">
        <v>2303836.66</v>
      </c>
      <c r="G101" s="479">
        <v>2303836.66</v>
      </c>
      <c r="H101" s="479">
        <v>2303836.66</v>
      </c>
      <c r="I101" s="479">
        <v>3993970.46</v>
      </c>
      <c r="J101" s="479">
        <v>5037067.25</v>
      </c>
      <c r="K101" s="481">
        <v>4084815.14</v>
      </c>
      <c r="L101" s="479">
        <v>3857942.57</v>
      </c>
      <c r="M101" s="479">
        <v>5800213.3099999996</v>
      </c>
      <c r="N101" s="480">
        <v>6332101.9199999999</v>
      </c>
      <c r="O101" s="479">
        <v>6965185.4500000002</v>
      </c>
      <c r="P101" s="479">
        <v>0</v>
      </c>
      <c r="Q101" s="479">
        <v>0</v>
      </c>
      <c r="R101" s="479">
        <v>0</v>
      </c>
      <c r="S101" s="479">
        <v>0</v>
      </c>
      <c r="T101" s="479">
        <v>0</v>
      </c>
      <c r="U101" s="479">
        <v>0</v>
      </c>
      <c r="V101" s="479">
        <v>0</v>
      </c>
      <c r="W101" s="479">
        <v>0</v>
      </c>
      <c r="X101" s="479">
        <v>0</v>
      </c>
      <c r="Y101" s="479">
        <v>0</v>
      </c>
      <c r="Z101" s="479">
        <v>0</v>
      </c>
      <c r="AA101" s="479">
        <v>0</v>
      </c>
      <c r="AB101" s="479">
        <v>0</v>
      </c>
      <c r="AC101" s="479">
        <v>0</v>
      </c>
      <c r="AD101" s="479">
        <v>0</v>
      </c>
      <c r="AE101" s="479">
        <v>0</v>
      </c>
      <c r="AF101" s="479">
        <v>0</v>
      </c>
      <c r="AG101" s="479">
        <v>0</v>
      </c>
      <c r="AH101" s="479">
        <v>0</v>
      </c>
      <c r="AI101" s="479">
        <v>0</v>
      </c>
      <c r="AJ101" s="479">
        <v>0</v>
      </c>
      <c r="AK101" s="479">
        <v>0</v>
      </c>
      <c r="AL101" s="479">
        <v>0</v>
      </c>
      <c r="AM101" s="479">
        <v>0</v>
      </c>
      <c r="AN101" s="479">
        <v>0</v>
      </c>
      <c r="AO101" s="479">
        <v>0</v>
      </c>
      <c r="AP101" s="475"/>
      <c r="AQ101" s="478"/>
    </row>
    <row r="102" spans="1:255" ht="12.75" customHeight="1" x14ac:dyDescent="0.25">
      <c r="A102" s="466" t="s">
        <v>468</v>
      </c>
      <c r="B102" s="479">
        <v>0</v>
      </c>
      <c r="C102" s="479">
        <v>0</v>
      </c>
      <c r="D102" s="479">
        <v>0</v>
      </c>
      <c r="E102" s="479">
        <v>2102607.7000000002</v>
      </c>
      <c r="F102" s="479">
        <v>2668365.34</v>
      </c>
      <c r="G102" s="479">
        <v>2668365.34</v>
      </c>
      <c r="H102" s="479">
        <v>2668365.34</v>
      </c>
      <c r="I102" s="479">
        <v>4625923.5599999996</v>
      </c>
      <c r="J102" s="479">
        <v>5825474.4900000002</v>
      </c>
      <c r="K102" s="481">
        <v>4724192.82</v>
      </c>
      <c r="L102" s="479">
        <v>4257867.99</v>
      </c>
      <c r="M102" s="479">
        <v>6156213.4699999997</v>
      </c>
      <c r="N102" s="480">
        <v>6292968.0999999996</v>
      </c>
      <c r="O102" s="479">
        <v>6902835.9100000001</v>
      </c>
      <c r="P102" s="479">
        <v>0</v>
      </c>
      <c r="Q102" s="479">
        <v>0</v>
      </c>
      <c r="R102" s="479">
        <v>0</v>
      </c>
      <c r="S102" s="479">
        <v>0</v>
      </c>
      <c r="T102" s="479">
        <v>0</v>
      </c>
      <c r="U102" s="479">
        <v>0</v>
      </c>
      <c r="V102" s="479">
        <v>0</v>
      </c>
      <c r="W102" s="479">
        <v>0</v>
      </c>
      <c r="X102" s="479">
        <v>0</v>
      </c>
      <c r="Y102" s="479">
        <v>0</v>
      </c>
      <c r="Z102" s="479">
        <v>0</v>
      </c>
      <c r="AA102" s="479">
        <v>0</v>
      </c>
      <c r="AB102" s="479">
        <v>0</v>
      </c>
      <c r="AC102" s="479">
        <v>0</v>
      </c>
      <c r="AD102" s="479">
        <v>0</v>
      </c>
      <c r="AE102" s="479">
        <v>0</v>
      </c>
      <c r="AF102" s="479">
        <v>0</v>
      </c>
      <c r="AG102" s="479">
        <v>0</v>
      </c>
      <c r="AH102" s="479">
        <v>0</v>
      </c>
      <c r="AI102" s="479">
        <v>0</v>
      </c>
      <c r="AJ102" s="479">
        <v>0</v>
      </c>
      <c r="AK102" s="479">
        <v>0</v>
      </c>
      <c r="AL102" s="479">
        <v>0</v>
      </c>
      <c r="AM102" s="479">
        <v>0</v>
      </c>
      <c r="AN102" s="479">
        <v>0</v>
      </c>
      <c r="AO102" s="479">
        <v>0</v>
      </c>
      <c r="AP102" s="475"/>
      <c r="AQ102" s="478"/>
    </row>
    <row r="103" spans="1:255" ht="12.75" customHeight="1" x14ac:dyDescent="0.25">
      <c r="A103" s="466" t="s">
        <v>469</v>
      </c>
      <c r="B103" s="479">
        <v>2799294.31</v>
      </c>
      <c r="C103" s="479">
        <v>0</v>
      </c>
      <c r="D103" s="479">
        <v>0</v>
      </c>
      <c r="E103" s="479">
        <v>3979744.13</v>
      </c>
      <c r="F103" s="479">
        <v>4019039.58</v>
      </c>
      <c r="G103" s="479">
        <v>4019039.58</v>
      </c>
      <c r="H103" s="479">
        <v>4019039.58</v>
      </c>
      <c r="I103" s="479">
        <v>6967475.4299999997</v>
      </c>
      <c r="J103" s="479">
        <v>8732700.8800000008</v>
      </c>
      <c r="K103" s="481">
        <v>7081793.2400000002</v>
      </c>
      <c r="L103" s="479">
        <v>6681378.9299999997</v>
      </c>
      <c r="M103" s="479">
        <v>9779125.5600000005</v>
      </c>
      <c r="N103" s="480">
        <v>10166297.18</v>
      </c>
      <c r="O103" s="479">
        <v>11159226.119999999</v>
      </c>
      <c r="P103" s="479">
        <v>0</v>
      </c>
      <c r="Q103" s="479">
        <v>0</v>
      </c>
      <c r="R103" s="479">
        <v>0</v>
      </c>
      <c r="S103" s="479">
        <v>0</v>
      </c>
      <c r="T103" s="479">
        <v>0</v>
      </c>
      <c r="U103" s="479">
        <v>0</v>
      </c>
      <c r="V103" s="479">
        <v>0</v>
      </c>
      <c r="W103" s="479">
        <v>0</v>
      </c>
      <c r="X103" s="479">
        <v>0</v>
      </c>
      <c r="Y103" s="479">
        <v>0</v>
      </c>
      <c r="Z103" s="479">
        <v>0</v>
      </c>
      <c r="AA103" s="479">
        <v>0</v>
      </c>
      <c r="AB103" s="479">
        <v>0</v>
      </c>
      <c r="AC103" s="479">
        <v>0</v>
      </c>
      <c r="AD103" s="479">
        <v>0</v>
      </c>
      <c r="AE103" s="479">
        <v>0</v>
      </c>
      <c r="AF103" s="479">
        <v>0</v>
      </c>
      <c r="AG103" s="479">
        <v>0</v>
      </c>
      <c r="AH103" s="479">
        <v>0</v>
      </c>
      <c r="AI103" s="479">
        <v>0</v>
      </c>
      <c r="AJ103" s="479">
        <v>0</v>
      </c>
      <c r="AK103" s="479">
        <v>0</v>
      </c>
      <c r="AL103" s="479">
        <v>0</v>
      </c>
      <c r="AM103" s="479">
        <v>0</v>
      </c>
      <c r="AN103" s="479">
        <v>0</v>
      </c>
      <c r="AO103" s="479">
        <v>0</v>
      </c>
      <c r="AP103" s="475"/>
      <c r="AQ103" s="478"/>
    </row>
    <row r="104" spans="1:255" ht="12.75" customHeight="1" x14ac:dyDescent="0.25">
      <c r="A104" s="466" t="s">
        <v>470</v>
      </c>
      <c r="B104" s="479">
        <v>0</v>
      </c>
      <c r="C104" s="479">
        <v>0</v>
      </c>
      <c r="D104" s="479">
        <v>0</v>
      </c>
      <c r="E104" s="479">
        <v>0</v>
      </c>
      <c r="F104" s="479">
        <v>0</v>
      </c>
      <c r="G104" s="479">
        <v>0</v>
      </c>
      <c r="H104" s="479">
        <v>0</v>
      </c>
      <c r="I104" s="479">
        <v>761975.36</v>
      </c>
      <c r="J104" s="479">
        <v>1341210.28</v>
      </c>
      <c r="K104" s="481">
        <v>1088355.04</v>
      </c>
      <c r="L104" s="479">
        <v>970003.89</v>
      </c>
      <c r="M104" s="479">
        <v>1289499.3600000001</v>
      </c>
      <c r="N104" s="480">
        <v>1263545.57</v>
      </c>
      <c r="O104" s="479">
        <v>1384696.67</v>
      </c>
      <c r="P104" s="479">
        <v>0</v>
      </c>
      <c r="Q104" s="479">
        <v>0</v>
      </c>
      <c r="R104" s="479">
        <v>0</v>
      </c>
      <c r="S104" s="479">
        <v>0</v>
      </c>
      <c r="T104" s="479">
        <v>0</v>
      </c>
      <c r="U104" s="479">
        <v>0</v>
      </c>
      <c r="V104" s="479">
        <v>0</v>
      </c>
      <c r="W104" s="479">
        <v>0</v>
      </c>
      <c r="X104" s="479">
        <v>0</v>
      </c>
      <c r="Y104" s="479">
        <v>0</v>
      </c>
      <c r="Z104" s="479">
        <v>0</v>
      </c>
      <c r="AA104" s="479">
        <v>0</v>
      </c>
      <c r="AB104" s="479">
        <v>0</v>
      </c>
      <c r="AC104" s="479">
        <v>0</v>
      </c>
      <c r="AD104" s="479">
        <v>0</v>
      </c>
      <c r="AE104" s="479">
        <v>0</v>
      </c>
      <c r="AF104" s="479">
        <v>0</v>
      </c>
      <c r="AG104" s="479">
        <v>0</v>
      </c>
      <c r="AH104" s="479">
        <v>0</v>
      </c>
      <c r="AI104" s="479">
        <v>0</v>
      </c>
      <c r="AJ104" s="479">
        <v>0</v>
      </c>
      <c r="AK104" s="479">
        <v>0</v>
      </c>
      <c r="AL104" s="479">
        <v>0</v>
      </c>
      <c r="AM104" s="479">
        <v>0</v>
      </c>
      <c r="AN104" s="479">
        <v>0</v>
      </c>
      <c r="AO104" s="479">
        <v>0</v>
      </c>
      <c r="AP104" s="475"/>
      <c r="AQ104" s="478"/>
    </row>
    <row r="105" spans="1:255" ht="12.75" customHeight="1" x14ac:dyDescent="0.25">
      <c r="A105" s="466" t="s">
        <v>471</v>
      </c>
      <c r="B105" s="479">
        <v>271876.01</v>
      </c>
      <c r="C105" s="479">
        <v>0</v>
      </c>
      <c r="D105" s="479">
        <v>0</v>
      </c>
      <c r="E105" s="479">
        <v>683816.16</v>
      </c>
      <c r="F105" s="479">
        <v>741562.48</v>
      </c>
      <c r="G105" s="479">
        <v>741562.48</v>
      </c>
      <c r="H105" s="479">
        <v>741547.1</v>
      </c>
      <c r="I105" s="479">
        <v>1285558.68</v>
      </c>
      <c r="J105" s="479">
        <v>1621287.9</v>
      </c>
      <c r="K105" s="481">
        <v>1314785.18</v>
      </c>
      <c r="L105" s="479">
        <v>1232122.3999999999</v>
      </c>
      <c r="M105" s="479">
        <v>1813354.69</v>
      </c>
      <c r="N105" s="480">
        <v>1896472.31</v>
      </c>
      <c r="O105" s="479">
        <v>2083878.99</v>
      </c>
      <c r="P105" s="479">
        <v>0</v>
      </c>
      <c r="Q105" s="479">
        <v>0</v>
      </c>
      <c r="R105" s="479">
        <v>0</v>
      </c>
      <c r="S105" s="479">
        <v>0</v>
      </c>
      <c r="T105" s="479">
        <v>0</v>
      </c>
      <c r="U105" s="479">
        <v>0</v>
      </c>
      <c r="V105" s="479">
        <v>0</v>
      </c>
      <c r="W105" s="479">
        <v>0</v>
      </c>
      <c r="X105" s="479">
        <v>0</v>
      </c>
      <c r="Y105" s="479">
        <v>0</v>
      </c>
      <c r="Z105" s="479">
        <v>0</v>
      </c>
      <c r="AA105" s="479">
        <v>0</v>
      </c>
      <c r="AB105" s="479">
        <v>0</v>
      </c>
      <c r="AC105" s="479">
        <v>0</v>
      </c>
      <c r="AD105" s="479">
        <v>0</v>
      </c>
      <c r="AE105" s="479">
        <v>0</v>
      </c>
      <c r="AF105" s="479">
        <v>0</v>
      </c>
      <c r="AG105" s="479">
        <v>0</v>
      </c>
      <c r="AH105" s="479">
        <v>0</v>
      </c>
      <c r="AI105" s="479">
        <v>0</v>
      </c>
      <c r="AJ105" s="479">
        <v>0</v>
      </c>
      <c r="AK105" s="479">
        <v>0</v>
      </c>
      <c r="AL105" s="479">
        <v>0</v>
      </c>
      <c r="AM105" s="479">
        <v>0</v>
      </c>
      <c r="AN105" s="479">
        <v>0</v>
      </c>
      <c r="AO105" s="479">
        <v>0</v>
      </c>
      <c r="AP105" s="475"/>
      <c r="AQ105" s="478"/>
    </row>
    <row r="106" spans="1:255" ht="12.75" customHeight="1" x14ac:dyDescent="0.25">
      <c r="A106" s="466" t="s">
        <v>473</v>
      </c>
      <c r="B106" s="479">
        <v>0</v>
      </c>
      <c r="C106" s="479">
        <v>0</v>
      </c>
      <c r="D106" s="479">
        <v>0</v>
      </c>
      <c r="E106" s="479">
        <v>7552.09</v>
      </c>
      <c r="F106" s="479">
        <v>7576.62</v>
      </c>
      <c r="G106" s="479">
        <v>7576.62</v>
      </c>
      <c r="H106" s="479">
        <v>7576.62</v>
      </c>
      <c r="I106" s="479">
        <v>7576.62</v>
      </c>
      <c r="J106" s="479">
        <v>7576.62</v>
      </c>
      <c r="K106" s="481">
        <v>11825.19</v>
      </c>
      <c r="L106" s="479">
        <v>27190.15</v>
      </c>
      <c r="M106" s="479">
        <v>0</v>
      </c>
      <c r="N106" s="480">
        <v>0</v>
      </c>
      <c r="O106" s="479">
        <v>0</v>
      </c>
      <c r="P106" s="479">
        <v>0</v>
      </c>
      <c r="Q106" s="479">
        <v>0</v>
      </c>
      <c r="R106" s="479">
        <v>0</v>
      </c>
      <c r="S106" s="479">
        <v>0</v>
      </c>
      <c r="T106" s="479">
        <v>0</v>
      </c>
      <c r="U106" s="479">
        <v>0</v>
      </c>
      <c r="V106" s="479">
        <v>0</v>
      </c>
      <c r="W106" s="479">
        <v>0</v>
      </c>
      <c r="X106" s="479">
        <v>0</v>
      </c>
      <c r="Y106" s="479">
        <v>0</v>
      </c>
      <c r="Z106" s="479">
        <v>0</v>
      </c>
      <c r="AA106" s="479">
        <v>0</v>
      </c>
      <c r="AB106" s="479">
        <v>0</v>
      </c>
      <c r="AC106" s="479">
        <v>0</v>
      </c>
      <c r="AD106" s="479">
        <v>0</v>
      </c>
      <c r="AE106" s="479">
        <v>0</v>
      </c>
      <c r="AF106" s="479">
        <v>0</v>
      </c>
      <c r="AG106" s="479">
        <v>0</v>
      </c>
      <c r="AH106" s="479">
        <v>0</v>
      </c>
      <c r="AI106" s="479">
        <v>0</v>
      </c>
      <c r="AJ106" s="479">
        <v>0</v>
      </c>
      <c r="AK106" s="479">
        <v>0</v>
      </c>
      <c r="AL106" s="479">
        <v>0</v>
      </c>
      <c r="AM106" s="479">
        <v>0</v>
      </c>
      <c r="AN106" s="479">
        <v>0</v>
      </c>
      <c r="AO106" s="479">
        <v>0</v>
      </c>
      <c r="AP106" s="475"/>
      <c r="AQ106" s="478"/>
    </row>
    <row r="107" spans="1:255" ht="12.75" customHeight="1" x14ac:dyDescent="0.25">
      <c r="A107" s="466" t="s">
        <v>512</v>
      </c>
      <c r="B107" s="479">
        <v>0</v>
      </c>
      <c r="C107" s="479">
        <v>0</v>
      </c>
      <c r="D107" s="479">
        <v>0</v>
      </c>
      <c r="E107" s="479">
        <v>1123091.54</v>
      </c>
      <c r="F107" s="479">
        <v>1144368.07</v>
      </c>
      <c r="G107" s="479">
        <v>1144368.07</v>
      </c>
      <c r="H107" s="479">
        <v>1144343.98</v>
      </c>
      <c r="I107" s="479">
        <v>1152733.72</v>
      </c>
      <c r="J107" s="479">
        <v>1863623.6799999999</v>
      </c>
      <c r="K107" s="481">
        <v>2549492.02</v>
      </c>
      <c r="L107" s="479">
        <v>2773426.21</v>
      </c>
      <c r="M107" s="479">
        <v>0</v>
      </c>
      <c r="N107" s="480">
        <v>0</v>
      </c>
      <c r="O107" s="479">
        <v>0</v>
      </c>
      <c r="P107" s="479">
        <v>0</v>
      </c>
      <c r="Q107" s="479">
        <v>0</v>
      </c>
      <c r="R107" s="479">
        <v>0</v>
      </c>
      <c r="S107" s="479">
        <v>0</v>
      </c>
      <c r="T107" s="479">
        <v>0</v>
      </c>
      <c r="U107" s="479">
        <v>0</v>
      </c>
      <c r="V107" s="479">
        <v>0</v>
      </c>
      <c r="W107" s="479">
        <v>0</v>
      </c>
      <c r="X107" s="479">
        <v>0</v>
      </c>
      <c r="Y107" s="479">
        <v>0</v>
      </c>
      <c r="Z107" s="479">
        <v>0</v>
      </c>
      <c r="AA107" s="479">
        <v>0</v>
      </c>
      <c r="AB107" s="479">
        <v>0</v>
      </c>
      <c r="AC107" s="479">
        <v>0</v>
      </c>
      <c r="AD107" s="479">
        <v>0</v>
      </c>
      <c r="AE107" s="479">
        <v>0</v>
      </c>
      <c r="AF107" s="479">
        <v>0</v>
      </c>
      <c r="AG107" s="479">
        <v>0</v>
      </c>
      <c r="AH107" s="479">
        <v>0</v>
      </c>
      <c r="AI107" s="479">
        <v>0</v>
      </c>
      <c r="AJ107" s="479">
        <v>0</v>
      </c>
      <c r="AK107" s="479">
        <v>0</v>
      </c>
      <c r="AL107" s="479">
        <v>0</v>
      </c>
      <c r="AM107" s="479">
        <v>0</v>
      </c>
      <c r="AN107" s="479">
        <v>0</v>
      </c>
      <c r="AO107" s="479">
        <v>0</v>
      </c>
      <c r="AP107" s="475"/>
      <c r="AQ107" s="478"/>
    </row>
    <row r="108" spans="1:255" ht="12.75" customHeight="1" x14ac:dyDescent="0.25">
      <c r="A108" s="466" t="s">
        <v>413</v>
      </c>
      <c r="B108" s="479">
        <v>871842.44</v>
      </c>
      <c r="C108" s="479">
        <v>0</v>
      </c>
      <c r="D108" s="479">
        <v>0</v>
      </c>
      <c r="E108" s="479">
        <v>0</v>
      </c>
      <c r="F108" s="479">
        <v>0</v>
      </c>
      <c r="G108" s="479">
        <v>0</v>
      </c>
      <c r="H108" s="479">
        <v>0</v>
      </c>
      <c r="I108" s="479">
        <v>0</v>
      </c>
      <c r="J108" s="479">
        <v>0</v>
      </c>
      <c r="K108" s="481">
        <v>0</v>
      </c>
      <c r="L108" s="479">
        <v>0</v>
      </c>
      <c r="M108" s="479">
        <v>0</v>
      </c>
      <c r="N108" s="480">
        <v>0</v>
      </c>
      <c r="O108" s="479">
        <v>0</v>
      </c>
      <c r="P108" s="479">
        <v>0</v>
      </c>
      <c r="Q108" s="479">
        <v>0</v>
      </c>
      <c r="R108" s="479">
        <v>0</v>
      </c>
      <c r="S108" s="479">
        <v>0</v>
      </c>
      <c r="T108" s="479">
        <v>0</v>
      </c>
      <c r="U108" s="479">
        <v>0</v>
      </c>
      <c r="V108" s="479">
        <v>0</v>
      </c>
      <c r="W108" s="479">
        <v>0</v>
      </c>
      <c r="X108" s="479">
        <v>0</v>
      </c>
      <c r="Y108" s="479">
        <v>0</v>
      </c>
      <c r="Z108" s="479">
        <v>0</v>
      </c>
      <c r="AA108" s="479">
        <v>0</v>
      </c>
      <c r="AB108" s="479">
        <v>0</v>
      </c>
      <c r="AC108" s="479">
        <v>0</v>
      </c>
      <c r="AD108" s="479">
        <v>0</v>
      </c>
      <c r="AE108" s="479">
        <v>0</v>
      </c>
      <c r="AF108" s="479">
        <v>0</v>
      </c>
      <c r="AG108" s="479">
        <v>0</v>
      </c>
      <c r="AH108" s="479">
        <v>0</v>
      </c>
      <c r="AI108" s="479">
        <v>0</v>
      </c>
      <c r="AJ108" s="479">
        <v>0</v>
      </c>
      <c r="AK108" s="479">
        <v>0</v>
      </c>
      <c r="AL108" s="479">
        <v>0</v>
      </c>
      <c r="AM108" s="479">
        <v>0</v>
      </c>
      <c r="AN108" s="479">
        <v>0</v>
      </c>
      <c r="AO108" s="479">
        <v>0</v>
      </c>
      <c r="AP108" s="475"/>
      <c r="AQ108" s="478"/>
    </row>
    <row r="109" spans="1:255" ht="12.75" customHeight="1" x14ac:dyDescent="0.25">
      <c r="A109" s="485" t="s">
        <v>454</v>
      </c>
      <c r="B109" s="479">
        <v>0</v>
      </c>
      <c r="C109" s="486">
        <v>176215108.75</v>
      </c>
      <c r="D109" s="438">
        <v>214578896</v>
      </c>
      <c r="E109" s="479">
        <v>0</v>
      </c>
      <c r="F109" s="479">
        <v>0</v>
      </c>
      <c r="G109" s="479">
        <v>0</v>
      </c>
      <c r="H109" s="479">
        <v>0</v>
      </c>
      <c r="I109" s="479">
        <v>0</v>
      </c>
      <c r="J109" s="479">
        <v>0</v>
      </c>
      <c r="K109" s="481">
        <v>0</v>
      </c>
      <c r="L109" s="479">
        <v>0</v>
      </c>
      <c r="M109" s="479">
        <v>0</v>
      </c>
      <c r="N109" s="480">
        <v>0</v>
      </c>
      <c r="O109" s="479">
        <v>0</v>
      </c>
      <c r="P109" s="479">
        <v>0</v>
      </c>
      <c r="Q109" s="479">
        <v>0</v>
      </c>
      <c r="R109" s="479">
        <v>0</v>
      </c>
      <c r="S109" s="479">
        <v>0</v>
      </c>
      <c r="T109" s="479">
        <v>0</v>
      </c>
      <c r="U109" s="479">
        <v>0</v>
      </c>
      <c r="V109" s="479">
        <v>0</v>
      </c>
      <c r="W109" s="479">
        <v>0</v>
      </c>
      <c r="X109" s="479">
        <v>0</v>
      </c>
      <c r="Y109" s="479">
        <v>0</v>
      </c>
      <c r="Z109" s="479">
        <v>0</v>
      </c>
      <c r="AA109" s="479">
        <v>0</v>
      </c>
      <c r="AB109" s="479">
        <v>0</v>
      </c>
      <c r="AC109" s="479">
        <v>0</v>
      </c>
      <c r="AD109" s="479">
        <v>0</v>
      </c>
      <c r="AE109" s="479">
        <v>0</v>
      </c>
      <c r="AF109" s="479">
        <v>0</v>
      </c>
      <c r="AG109" s="479">
        <v>0</v>
      </c>
      <c r="AH109" s="479">
        <v>0</v>
      </c>
      <c r="AI109" s="479">
        <v>0</v>
      </c>
      <c r="AJ109" s="479">
        <v>0</v>
      </c>
      <c r="AK109" s="479">
        <v>0</v>
      </c>
      <c r="AL109" s="479">
        <v>0</v>
      </c>
      <c r="AM109" s="479">
        <v>0</v>
      </c>
      <c r="AN109" s="479">
        <v>0</v>
      </c>
      <c r="AO109" s="479">
        <v>0</v>
      </c>
      <c r="AP109" s="475"/>
      <c r="AQ109" s="478"/>
    </row>
    <row r="110" spans="1:255" ht="12.75" customHeight="1" x14ac:dyDescent="0.25">
      <c r="B110" s="479"/>
      <c r="C110" s="479"/>
      <c r="D110" s="479"/>
      <c r="E110" s="479"/>
      <c r="F110" s="479"/>
      <c r="G110" s="479"/>
      <c r="H110" s="479"/>
      <c r="I110" s="479"/>
      <c r="J110" s="479"/>
      <c r="K110" s="481"/>
      <c r="L110" s="479"/>
      <c r="M110" s="479"/>
      <c r="N110" s="480"/>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5"/>
      <c r="AQ110" s="478"/>
    </row>
    <row r="111" spans="1:255" s="488" customFormat="1" ht="12.75" customHeight="1" x14ac:dyDescent="0.25">
      <c r="A111" s="471" t="s">
        <v>205</v>
      </c>
      <c r="B111" s="476">
        <f t="shared" ref="B111:AO111" si="2">B67-B6</f>
        <v>0</v>
      </c>
      <c r="C111" s="476">
        <f t="shared" si="2"/>
        <v>0</v>
      </c>
      <c r="D111" s="476">
        <f t="shared" si="2"/>
        <v>0</v>
      </c>
      <c r="E111" s="476">
        <f t="shared" si="2"/>
        <v>0</v>
      </c>
      <c r="F111" s="476">
        <f t="shared" si="2"/>
        <v>0</v>
      </c>
      <c r="G111" s="476">
        <f t="shared" si="2"/>
        <v>0</v>
      </c>
      <c r="H111" s="476">
        <f t="shared" si="2"/>
        <v>0</v>
      </c>
      <c r="I111" s="476">
        <f t="shared" si="2"/>
        <v>0</v>
      </c>
      <c r="J111" s="476">
        <f t="shared" si="2"/>
        <v>0</v>
      </c>
      <c r="K111" s="487">
        <f t="shared" si="2"/>
        <v>0</v>
      </c>
      <c r="L111" s="476">
        <f t="shared" si="2"/>
        <v>0</v>
      </c>
      <c r="M111" s="476">
        <f t="shared" si="2"/>
        <v>0</v>
      </c>
      <c r="N111" s="487">
        <f t="shared" si="2"/>
        <v>0</v>
      </c>
      <c r="O111" s="476">
        <f t="shared" si="2"/>
        <v>0</v>
      </c>
      <c r="P111" s="476">
        <f t="shared" si="2"/>
        <v>0</v>
      </c>
      <c r="Q111" s="476">
        <f t="shared" si="2"/>
        <v>0</v>
      </c>
      <c r="R111" s="476">
        <f t="shared" si="2"/>
        <v>0</v>
      </c>
      <c r="S111" s="476">
        <f t="shared" si="2"/>
        <v>0</v>
      </c>
      <c r="T111" s="476">
        <f t="shared" si="2"/>
        <v>0</v>
      </c>
      <c r="U111" s="476">
        <f t="shared" si="2"/>
        <v>0</v>
      </c>
      <c r="V111" s="476">
        <f t="shared" si="2"/>
        <v>0</v>
      </c>
      <c r="W111" s="476">
        <f t="shared" si="2"/>
        <v>0</v>
      </c>
      <c r="X111" s="476">
        <f t="shared" si="2"/>
        <v>0</v>
      </c>
      <c r="Y111" s="476">
        <f t="shared" si="2"/>
        <v>0</v>
      </c>
      <c r="Z111" s="476">
        <f t="shared" si="2"/>
        <v>0</v>
      </c>
      <c r="AA111" s="476">
        <f t="shared" si="2"/>
        <v>0</v>
      </c>
      <c r="AB111" s="476">
        <f t="shared" si="2"/>
        <v>0</v>
      </c>
      <c r="AC111" s="476">
        <f t="shared" si="2"/>
        <v>0</v>
      </c>
      <c r="AD111" s="476">
        <f t="shared" si="2"/>
        <v>0</v>
      </c>
      <c r="AE111" s="476">
        <f t="shared" si="2"/>
        <v>0</v>
      </c>
      <c r="AF111" s="476">
        <f t="shared" si="2"/>
        <v>0</v>
      </c>
      <c r="AG111" s="476">
        <f t="shared" si="2"/>
        <v>0</v>
      </c>
      <c r="AH111" s="476">
        <f t="shared" si="2"/>
        <v>0</v>
      </c>
      <c r="AI111" s="476">
        <f t="shared" si="2"/>
        <v>0</v>
      </c>
      <c r="AJ111" s="476">
        <f t="shared" si="2"/>
        <v>0</v>
      </c>
      <c r="AK111" s="476">
        <f t="shared" si="2"/>
        <v>0</v>
      </c>
      <c r="AL111" s="476">
        <f t="shared" si="2"/>
        <v>0</v>
      </c>
      <c r="AM111" s="476">
        <f t="shared" si="2"/>
        <v>0</v>
      </c>
      <c r="AN111" s="476">
        <f t="shared" si="2"/>
        <v>0</v>
      </c>
      <c r="AO111" s="476">
        <f t="shared" si="2"/>
        <v>0</v>
      </c>
      <c r="AP111" s="470">
        <f>SUM(B111:AO111)</f>
        <v>0</v>
      </c>
      <c r="AQ111" s="478"/>
    </row>
    <row r="112" spans="1:255" s="492" customFormat="1" ht="12.75" customHeight="1" x14ac:dyDescent="0.25">
      <c r="A112" s="489"/>
      <c r="B112" s="489"/>
      <c r="C112" s="489"/>
      <c r="D112" s="489"/>
      <c r="E112" s="489"/>
      <c r="F112" s="489"/>
      <c r="G112" s="489"/>
      <c r="H112" s="489"/>
      <c r="I112" s="489"/>
      <c r="J112" s="489"/>
      <c r="K112" s="490"/>
      <c r="L112" s="489"/>
      <c r="M112" s="489"/>
      <c r="N112" s="491"/>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89"/>
      <c r="AO112" s="489"/>
      <c r="AP112" s="475"/>
      <c r="AQ112" s="478"/>
      <c r="AR112" s="465"/>
      <c r="AS112" s="465"/>
      <c r="AT112" s="465"/>
      <c r="AU112" s="465"/>
      <c r="AV112" s="465"/>
      <c r="AW112" s="465"/>
      <c r="AX112" s="465"/>
      <c r="AY112" s="465"/>
      <c r="AZ112" s="465"/>
      <c r="BA112" s="465"/>
      <c r="BB112" s="465"/>
      <c r="BC112" s="465"/>
      <c r="BD112" s="465"/>
      <c r="BE112" s="465"/>
      <c r="BF112" s="465"/>
      <c r="BG112" s="465"/>
      <c r="BH112" s="465"/>
      <c r="BI112" s="465"/>
      <c r="BJ112" s="465"/>
      <c r="BK112" s="465"/>
      <c r="BL112" s="465"/>
      <c r="BM112" s="465"/>
      <c r="BN112" s="465"/>
      <c r="BO112" s="465"/>
      <c r="BP112" s="465"/>
      <c r="BQ112" s="465"/>
      <c r="BR112" s="465"/>
      <c r="BS112" s="465"/>
      <c r="BT112" s="465"/>
      <c r="BU112" s="465"/>
      <c r="BV112" s="465"/>
      <c r="BW112" s="465"/>
      <c r="BX112" s="465"/>
      <c r="BY112" s="465"/>
      <c r="BZ112" s="465"/>
      <c r="CA112" s="465"/>
      <c r="CB112" s="465"/>
      <c r="CC112" s="465"/>
      <c r="CD112" s="465"/>
      <c r="CE112" s="465"/>
      <c r="CF112" s="465"/>
      <c r="CG112" s="465"/>
      <c r="CH112" s="465"/>
      <c r="CI112" s="465"/>
      <c r="CJ112" s="465"/>
      <c r="CK112" s="465"/>
      <c r="CL112" s="465"/>
      <c r="CM112" s="465"/>
      <c r="CN112" s="465"/>
      <c r="CO112" s="465"/>
      <c r="CP112" s="465"/>
      <c r="CQ112" s="465"/>
      <c r="CR112" s="465"/>
      <c r="CS112" s="465"/>
      <c r="CT112" s="465"/>
      <c r="CU112" s="465"/>
      <c r="CV112" s="465"/>
      <c r="CW112" s="465"/>
      <c r="CX112" s="465"/>
      <c r="CY112" s="465"/>
      <c r="CZ112" s="465"/>
      <c r="DA112" s="465"/>
      <c r="DB112" s="465"/>
      <c r="DC112" s="465"/>
      <c r="DD112" s="465"/>
      <c r="DE112" s="465"/>
      <c r="DF112" s="465"/>
      <c r="DG112" s="465"/>
      <c r="DH112" s="465"/>
      <c r="DI112" s="465"/>
      <c r="DJ112" s="465"/>
      <c r="DK112" s="465"/>
      <c r="DL112" s="465"/>
      <c r="DM112" s="465"/>
      <c r="DN112" s="465"/>
      <c r="DO112" s="465"/>
      <c r="DP112" s="465"/>
      <c r="DQ112" s="465"/>
      <c r="DR112" s="465"/>
      <c r="DS112" s="465"/>
      <c r="DT112" s="465"/>
      <c r="DU112" s="465"/>
      <c r="DV112" s="465"/>
      <c r="DW112" s="465"/>
      <c r="DX112" s="465"/>
      <c r="DY112" s="465"/>
      <c r="DZ112" s="465"/>
      <c r="EA112" s="465"/>
      <c r="EB112" s="465"/>
      <c r="EC112" s="465"/>
      <c r="ED112" s="465"/>
      <c r="EE112" s="465"/>
      <c r="EF112" s="465"/>
      <c r="EG112" s="465"/>
      <c r="EH112" s="465"/>
      <c r="EI112" s="465"/>
      <c r="EJ112" s="465"/>
      <c r="EK112" s="465"/>
      <c r="EL112" s="465"/>
      <c r="EM112" s="465"/>
      <c r="EN112" s="465"/>
      <c r="EO112" s="465"/>
      <c r="EP112" s="465"/>
      <c r="EQ112" s="465"/>
      <c r="ER112" s="465"/>
      <c r="ES112" s="465"/>
      <c r="ET112" s="465"/>
      <c r="EU112" s="465"/>
      <c r="EV112" s="465"/>
      <c r="EW112" s="465"/>
      <c r="EX112" s="465"/>
      <c r="EY112" s="465"/>
      <c r="EZ112" s="465"/>
      <c r="FA112" s="465"/>
      <c r="FB112" s="465"/>
      <c r="FC112" s="465"/>
      <c r="FD112" s="465"/>
      <c r="FE112" s="465"/>
      <c r="FF112" s="465"/>
      <c r="FG112" s="465"/>
      <c r="FH112" s="465"/>
      <c r="FI112" s="465"/>
      <c r="FJ112" s="465"/>
      <c r="FK112" s="465"/>
      <c r="FL112" s="465"/>
      <c r="FM112" s="465"/>
      <c r="FN112" s="465"/>
      <c r="FO112" s="465"/>
      <c r="FP112" s="465"/>
      <c r="FQ112" s="465"/>
      <c r="FR112" s="465"/>
      <c r="FS112" s="465"/>
      <c r="FT112" s="465"/>
      <c r="FU112" s="465"/>
      <c r="FV112" s="465"/>
      <c r="FW112" s="465"/>
      <c r="FX112" s="465"/>
      <c r="FY112" s="465"/>
      <c r="FZ112" s="465"/>
      <c r="GA112" s="465"/>
      <c r="GB112" s="465"/>
      <c r="GC112" s="465"/>
      <c r="GD112" s="465"/>
      <c r="GE112" s="465"/>
      <c r="GF112" s="465"/>
      <c r="GG112" s="465"/>
      <c r="GH112" s="465"/>
      <c r="GI112" s="465"/>
      <c r="GJ112" s="465"/>
      <c r="GK112" s="465"/>
      <c r="GL112" s="465"/>
      <c r="GM112" s="465"/>
      <c r="GN112" s="465"/>
      <c r="GO112" s="465"/>
      <c r="GP112" s="465"/>
      <c r="GQ112" s="465"/>
      <c r="GR112" s="465"/>
      <c r="GS112" s="465"/>
      <c r="GT112" s="465"/>
      <c r="GU112" s="465"/>
      <c r="GV112" s="465"/>
      <c r="GW112" s="465"/>
      <c r="GX112" s="465"/>
      <c r="GY112" s="465"/>
      <c r="GZ112" s="465"/>
      <c r="HA112" s="465"/>
      <c r="HB112" s="465"/>
      <c r="HC112" s="465"/>
      <c r="HD112" s="465"/>
      <c r="HE112" s="465"/>
      <c r="HF112" s="465"/>
      <c r="HG112" s="465"/>
      <c r="HH112" s="465"/>
      <c r="HI112" s="465"/>
      <c r="HJ112" s="465"/>
      <c r="HK112" s="465"/>
      <c r="HL112" s="465"/>
      <c r="HM112" s="465"/>
      <c r="HN112" s="465"/>
      <c r="HO112" s="465"/>
      <c r="HP112" s="465"/>
      <c r="HQ112" s="465"/>
      <c r="HR112" s="465"/>
      <c r="HS112" s="465"/>
      <c r="HT112" s="465"/>
      <c r="HU112" s="465"/>
      <c r="HV112" s="465"/>
      <c r="HW112" s="465"/>
      <c r="HX112" s="465"/>
      <c r="HY112" s="465"/>
      <c r="HZ112" s="465"/>
      <c r="IA112" s="465"/>
      <c r="IB112" s="465"/>
      <c r="IC112" s="465"/>
      <c r="ID112" s="465"/>
      <c r="IE112" s="465"/>
      <c r="IF112" s="465"/>
      <c r="IG112" s="465"/>
      <c r="IH112" s="465"/>
      <c r="II112" s="465"/>
      <c r="IJ112" s="465"/>
      <c r="IK112" s="465"/>
      <c r="IL112" s="465"/>
      <c r="IM112" s="465"/>
      <c r="IN112" s="465"/>
      <c r="IO112" s="465"/>
      <c r="IP112" s="465"/>
      <c r="IQ112" s="465"/>
      <c r="IR112" s="465"/>
      <c r="IS112" s="465"/>
      <c r="IT112" s="465"/>
      <c r="IU112" s="465"/>
    </row>
    <row r="113" spans="1:43" ht="12.75" customHeight="1" x14ac:dyDescent="0.25">
      <c r="A113" s="471" t="s">
        <v>206</v>
      </c>
      <c r="B113" s="479"/>
      <c r="C113" s="479"/>
      <c r="D113" s="479"/>
      <c r="E113" s="479"/>
      <c r="F113" s="479"/>
      <c r="G113" s="479"/>
      <c r="H113" s="479"/>
      <c r="I113" s="479"/>
      <c r="J113" s="479"/>
      <c r="K113" s="481"/>
      <c r="L113" s="479"/>
      <c r="M113" s="479"/>
      <c r="N113" s="480"/>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5"/>
      <c r="AQ113" s="478"/>
    </row>
    <row r="114" spans="1:43" ht="12.75" customHeight="1" x14ac:dyDescent="0.25">
      <c r="A114" s="471" t="s">
        <v>185</v>
      </c>
      <c r="B114" s="476">
        <f>SUM(B115:B132)</f>
        <v>0</v>
      </c>
      <c r="C114" s="476">
        <f t="shared" ref="C114:AO114" si="3">SUM(C115:C132)</f>
        <v>0</v>
      </c>
      <c r="D114" s="476">
        <f t="shared" si="3"/>
        <v>0</v>
      </c>
      <c r="E114" s="476">
        <f t="shared" si="3"/>
        <v>5387308.9399999995</v>
      </c>
      <c r="F114" s="476">
        <f t="shared" si="3"/>
        <v>10856640.140000001</v>
      </c>
      <c r="G114" s="476">
        <f t="shared" si="3"/>
        <v>16828989.010000002</v>
      </c>
      <c r="H114" s="476">
        <f t="shared" si="3"/>
        <v>21848297.489999998</v>
      </c>
      <c r="I114" s="476">
        <f t="shared" si="3"/>
        <v>26019516.219999999</v>
      </c>
      <c r="J114" s="476">
        <f t="shared" si="3"/>
        <v>0</v>
      </c>
      <c r="K114" s="476">
        <f t="shared" si="3"/>
        <v>5224769.9899999993</v>
      </c>
      <c r="L114" s="476">
        <f t="shared" si="3"/>
        <v>5918674.1499999994</v>
      </c>
      <c r="M114" s="476">
        <f t="shared" si="3"/>
        <v>7426989.0999999996</v>
      </c>
      <c r="N114" s="476">
        <f t="shared" si="3"/>
        <v>8011731.5499999989</v>
      </c>
      <c r="O114" s="476">
        <f t="shared" si="3"/>
        <v>12407306.27</v>
      </c>
      <c r="P114" s="476">
        <f t="shared" si="3"/>
        <v>12826274.93</v>
      </c>
      <c r="Q114" s="476">
        <f t="shared" si="3"/>
        <v>18066011.920000002</v>
      </c>
      <c r="R114" s="476">
        <f t="shared" si="3"/>
        <v>15711189.23</v>
      </c>
      <c r="S114" s="476">
        <f t="shared" si="3"/>
        <v>14283290.119999999</v>
      </c>
      <c r="T114" s="476">
        <f t="shared" si="3"/>
        <v>8632146.8599999975</v>
      </c>
      <c r="U114" s="476">
        <f t="shared" si="3"/>
        <v>15850719.359999999</v>
      </c>
      <c r="V114" s="476">
        <f t="shared" si="3"/>
        <v>29815330.710000001</v>
      </c>
      <c r="W114" s="476">
        <f t="shared" si="3"/>
        <v>29668578.289999999</v>
      </c>
      <c r="X114" s="476">
        <f t="shared" si="3"/>
        <v>37160459.170000002</v>
      </c>
      <c r="Y114" s="476">
        <f t="shared" si="3"/>
        <v>53304663.700000003</v>
      </c>
      <c r="Z114" s="476">
        <f t="shared" si="3"/>
        <v>68376078.849999994</v>
      </c>
      <c r="AA114" s="476">
        <f t="shared" si="3"/>
        <v>62413506.020000003</v>
      </c>
      <c r="AB114" s="476">
        <f t="shared" si="3"/>
        <v>48128663.860000007</v>
      </c>
      <c r="AC114" s="476">
        <f t="shared" si="3"/>
        <v>52974541.590000004</v>
      </c>
      <c r="AD114" s="476">
        <f t="shared" si="3"/>
        <v>94692484.620000005</v>
      </c>
      <c r="AE114" s="476">
        <f t="shared" si="3"/>
        <v>182598770.19</v>
      </c>
      <c r="AF114" s="476">
        <f t="shared" si="3"/>
        <v>18845676.43</v>
      </c>
      <c r="AG114" s="476">
        <f t="shared" si="3"/>
        <v>36829806.730000004</v>
      </c>
      <c r="AH114" s="476">
        <f t="shared" si="3"/>
        <v>58076012.340000004</v>
      </c>
      <c r="AI114" s="476">
        <f t="shared" si="3"/>
        <v>78986080.280000001</v>
      </c>
      <c r="AJ114" s="476">
        <f t="shared" si="3"/>
        <v>0</v>
      </c>
      <c r="AK114" s="476">
        <f t="shared" si="3"/>
        <v>1122195.8600000001</v>
      </c>
      <c r="AL114" s="476">
        <f t="shared" si="3"/>
        <v>0</v>
      </c>
      <c r="AM114" s="476">
        <f t="shared" si="3"/>
        <v>13018017.949999999</v>
      </c>
      <c r="AN114" s="476">
        <f t="shared" si="3"/>
        <v>25099922.09</v>
      </c>
      <c r="AO114" s="476">
        <f t="shared" si="3"/>
        <v>0</v>
      </c>
      <c r="AP114" s="475"/>
      <c r="AQ114" s="478"/>
    </row>
    <row r="115" spans="1:43" ht="12.75" customHeight="1" x14ac:dyDescent="0.25">
      <c r="A115" s="466" t="s">
        <v>214</v>
      </c>
      <c r="B115" s="479">
        <v>0</v>
      </c>
      <c r="C115" s="479">
        <v>0</v>
      </c>
      <c r="D115" s="479">
        <v>0</v>
      </c>
      <c r="E115" s="479">
        <v>5235515.32</v>
      </c>
      <c r="F115" s="479">
        <v>1378846.18</v>
      </c>
      <c r="G115" s="479">
        <v>1430479.68</v>
      </c>
      <c r="H115" s="479">
        <v>1481914.5</v>
      </c>
      <c r="I115" s="479">
        <v>1538654.64</v>
      </c>
      <c r="J115" s="479">
        <v>0</v>
      </c>
      <c r="K115" s="481">
        <v>1757138</v>
      </c>
      <c r="L115" s="479">
        <v>0</v>
      </c>
      <c r="M115" s="479">
        <v>0</v>
      </c>
      <c r="N115" s="480">
        <v>0</v>
      </c>
      <c r="O115" s="479">
        <v>0</v>
      </c>
      <c r="P115" s="479">
        <v>0</v>
      </c>
      <c r="Q115" s="479">
        <v>0</v>
      </c>
      <c r="R115" s="479">
        <v>0</v>
      </c>
      <c r="S115" s="479">
        <v>0</v>
      </c>
      <c r="T115" s="479">
        <v>0</v>
      </c>
      <c r="U115" s="479">
        <v>0</v>
      </c>
      <c r="V115" s="479">
        <v>0</v>
      </c>
      <c r="W115" s="479">
        <v>0</v>
      </c>
      <c r="X115" s="479">
        <v>0</v>
      </c>
      <c r="Y115" s="479">
        <v>0</v>
      </c>
      <c r="Z115" s="479">
        <v>0</v>
      </c>
      <c r="AA115" s="479">
        <v>0</v>
      </c>
      <c r="AB115" s="479">
        <v>0</v>
      </c>
      <c r="AC115" s="479">
        <v>0</v>
      </c>
      <c r="AD115" s="479">
        <v>0</v>
      </c>
      <c r="AE115" s="479">
        <v>0</v>
      </c>
      <c r="AF115" s="479">
        <v>0</v>
      </c>
      <c r="AG115" s="479">
        <v>0</v>
      </c>
      <c r="AH115" s="479">
        <v>0</v>
      </c>
      <c r="AI115" s="479">
        <v>0</v>
      </c>
      <c r="AJ115" s="479">
        <v>0</v>
      </c>
      <c r="AK115" s="479">
        <v>0</v>
      </c>
      <c r="AL115" s="479">
        <v>0</v>
      </c>
      <c r="AM115" s="479">
        <v>0</v>
      </c>
      <c r="AN115" s="479">
        <v>20326446.609999999</v>
      </c>
      <c r="AO115" s="479">
        <v>0</v>
      </c>
      <c r="AP115" s="475"/>
      <c r="AQ115" s="478"/>
    </row>
    <row r="116" spans="1:43" ht="12.75" customHeight="1" x14ac:dyDescent="0.25">
      <c r="A116" s="466" t="s">
        <v>450</v>
      </c>
      <c r="B116" s="479">
        <v>0</v>
      </c>
      <c r="C116" s="479">
        <v>0</v>
      </c>
      <c r="D116" s="479">
        <v>0</v>
      </c>
      <c r="E116" s="479">
        <v>0</v>
      </c>
      <c r="F116" s="479">
        <v>0</v>
      </c>
      <c r="G116" s="479">
        <v>0</v>
      </c>
      <c r="H116" s="479">
        <v>0</v>
      </c>
      <c r="I116" s="479">
        <v>0</v>
      </c>
      <c r="J116" s="479">
        <v>0</v>
      </c>
      <c r="K116" s="481">
        <v>0</v>
      </c>
      <c r="L116" s="479">
        <v>0</v>
      </c>
      <c r="M116" s="479">
        <v>621747.63</v>
      </c>
      <c r="N116" s="480">
        <v>1253155.02</v>
      </c>
      <c r="O116" s="479">
        <v>2008951.03</v>
      </c>
      <c r="P116" s="479">
        <v>2754394.62</v>
      </c>
      <c r="Q116" s="479">
        <v>579247.74</v>
      </c>
      <c r="R116" s="479">
        <v>1235677.46</v>
      </c>
      <c r="S116" s="479">
        <v>0</v>
      </c>
      <c r="T116" s="479">
        <v>0</v>
      </c>
      <c r="U116" s="479">
        <v>0</v>
      </c>
      <c r="V116" s="479">
        <v>0</v>
      </c>
      <c r="W116" s="479">
        <v>0</v>
      </c>
      <c r="X116" s="479">
        <v>0</v>
      </c>
      <c r="Y116" s="479">
        <v>0</v>
      </c>
      <c r="Z116" s="479">
        <v>0</v>
      </c>
      <c r="AA116" s="479">
        <v>0</v>
      </c>
      <c r="AB116" s="479">
        <v>0</v>
      </c>
      <c r="AC116" s="479">
        <v>0</v>
      </c>
      <c r="AD116" s="479">
        <v>0</v>
      </c>
      <c r="AE116" s="479">
        <v>0</v>
      </c>
      <c r="AF116" s="479">
        <v>0</v>
      </c>
      <c r="AG116" s="479">
        <v>0</v>
      </c>
      <c r="AH116" s="479">
        <v>0</v>
      </c>
      <c r="AI116" s="479">
        <v>0</v>
      </c>
      <c r="AJ116" s="479">
        <v>0</v>
      </c>
      <c r="AK116" s="479">
        <v>0</v>
      </c>
      <c r="AL116" s="479">
        <v>0</v>
      </c>
      <c r="AM116" s="479">
        <v>0</v>
      </c>
      <c r="AN116" s="479">
        <v>0</v>
      </c>
      <c r="AO116" s="479">
        <v>0</v>
      </c>
      <c r="AP116" s="475"/>
      <c r="AQ116" s="478"/>
    </row>
    <row r="117" spans="1:43" ht="12.75" customHeight="1" x14ac:dyDescent="0.25">
      <c r="A117" s="466" t="s">
        <v>403</v>
      </c>
      <c r="B117" s="479">
        <v>0</v>
      </c>
      <c r="C117" s="479">
        <v>0</v>
      </c>
      <c r="D117" s="479">
        <v>0</v>
      </c>
      <c r="E117" s="479">
        <v>40835.43</v>
      </c>
      <c r="F117" s="479">
        <v>43234.28</v>
      </c>
      <c r="G117" s="479">
        <v>47037.75</v>
      </c>
      <c r="H117" s="479">
        <v>48652.75</v>
      </c>
      <c r="I117" s="479">
        <v>50133.61</v>
      </c>
      <c r="J117" s="479">
        <v>0</v>
      </c>
      <c r="K117" s="481">
        <v>51646.5</v>
      </c>
      <c r="L117" s="479">
        <v>0</v>
      </c>
      <c r="M117" s="479">
        <v>0</v>
      </c>
      <c r="N117" s="480">
        <v>0</v>
      </c>
      <c r="O117" s="479">
        <v>0</v>
      </c>
      <c r="P117" s="479">
        <v>0</v>
      </c>
      <c r="Q117" s="479">
        <v>0</v>
      </c>
      <c r="R117" s="479">
        <v>0</v>
      </c>
      <c r="S117" s="479">
        <v>0</v>
      </c>
      <c r="T117" s="479">
        <v>0</v>
      </c>
      <c r="U117" s="479">
        <v>0</v>
      </c>
      <c r="V117" s="479">
        <v>0</v>
      </c>
      <c r="W117" s="479">
        <v>0</v>
      </c>
      <c r="X117" s="479">
        <v>0</v>
      </c>
      <c r="Y117" s="479">
        <v>0</v>
      </c>
      <c r="Z117" s="479">
        <v>0</v>
      </c>
      <c r="AA117" s="479">
        <v>0</v>
      </c>
      <c r="AB117" s="479">
        <v>0</v>
      </c>
      <c r="AC117" s="479">
        <v>0</v>
      </c>
      <c r="AD117" s="479">
        <v>0</v>
      </c>
      <c r="AE117" s="479">
        <v>0</v>
      </c>
      <c r="AF117" s="479">
        <v>0</v>
      </c>
      <c r="AG117" s="479">
        <v>0</v>
      </c>
      <c r="AH117" s="479">
        <v>0</v>
      </c>
      <c r="AI117" s="479">
        <v>0</v>
      </c>
      <c r="AJ117" s="479">
        <v>0</v>
      </c>
      <c r="AK117" s="479">
        <v>0</v>
      </c>
      <c r="AL117" s="479">
        <v>0</v>
      </c>
      <c r="AM117" s="479">
        <v>0</v>
      </c>
      <c r="AN117" s="479">
        <v>0</v>
      </c>
      <c r="AO117" s="479">
        <v>0</v>
      </c>
      <c r="AP117" s="475"/>
      <c r="AQ117" s="478"/>
    </row>
    <row r="118" spans="1:43" ht="12.75" customHeight="1" x14ac:dyDescent="0.25">
      <c r="A118" s="466" t="s">
        <v>518</v>
      </c>
      <c r="B118" s="479">
        <v>0</v>
      </c>
      <c r="C118" s="479">
        <v>0</v>
      </c>
      <c r="D118" s="479">
        <v>0</v>
      </c>
      <c r="E118" s="479">
        <v>3431.93</v>
      </c>
      <c r="F118" s="479">
        <v>4730.3900000000003</v>
      </c>
      <c r="G118" s="479">
        <v>0</v>
      </c>
      <c r="H118" s="479"/>
      <c r="I118" s="479">
        <v>0</v>
      </c>
      <c r="J118" s="479">
        <v>0</v>
      </c>
      <c r="K118" s="481">
        <v>0</v>
      </c>
      <c r="L118" s="479">
        <v>0</v>
      </c>
      <c r="M118" s="479">
        <v>1073.1400000000001</v>
      </c>
      <c r="N118" s="480">
        <v>21109.75</v>
      </c>
      <c r="O118" s="479">
        <v>31112.71</v>
      </c>
      <c r="P118" s="479">
        <v>12957.57</v>
      </c>
      <c r="Q118" s="479">
        <v>17967.82</v>
      </c>
      <c r="R118" s="479">
        <v>16789.330000000002</v>
      </c>
      <c r="S118" s="479">
        <v>0</v>
      </c>
      <c r="T118" s="479">
        <v>7716.36</v>
      </c>
      <c r="U118" s="479">
        <v>0</v>
      </c>
      <c r="V118" s="479">
        <v>0</v>
      </c>
      <c r="W118" s="479">
        <v>0</v>
      </c>
      <c r="X118" s="479">
        <v>0</v>
      </c>
      <c r="Y118" s="479">
        <v>0</v>
      </c>
      <c r="Z118" s="479">
        <v>0</v>
      </c>
      <c r="AA118" s="479">
        <v>0</v>
      </c>
      <c r="AB118" s="479">
        <v>0</v>
      </c>
      <c r="AC118" s="479">
        <v>0</v>
      </c>
      <c r="AD118" s="479">
        <v>0</v>
      </c>
      <c r="AE118" s="479">
        <v>0</v>
      </c>
      <c r="AF118" s="479">
        <v>0</v>
      </c>
      <c r="AG118" s="479">
        <v>0</v>
      </c>
      <c r="AH118" s="479">
        <v>0</v>
      </c>
      <c r="AI118" s="479">
        <v>0</v>
      </c>
      <c r="AJ118" s="479">
        <v>0</v>
      </c>
      <c r="AK118" s="479">
        <v>0</v>
      </c>
      <c r="AL118" s="479">
        <v>0</v>
      </c>
      <c r="AM118" s="479">
        <v>0</v>
      </c>
      <c r="AN118" s="479">
        <v>0</v>
      </c>
      <c r="AO118" s="479">
        <v>0</v>
      </c>
      <c r="AP118" s="475"/>
      <c r="AQ118" s="478"/>
    </row>
    <row r="119" spans="1:43" ht="12.75" customHeight="1" x14ac:dyDescent="0.25">
      <c r="A119" s="466" t="s">
        <v>404</v>
      </c>
      <c r="B119" s="479">
        <v>0</v>
      </c>
      <c r="C119" s="479">
        <v>0</v>
      </c>
      <c r="D119" s="479">
        <v>0</v>
      </c>
      <c r="E119" s="479">
        <v>29877.67</v>
      </c>
      <c r="F119" s="479">
        <v>5318.58</v>
      </c>
      <c r="G119" s="479">
        <v>4319.57</v>
      </c>
      <c r="H119" s="479">
        <v>8087.39</v>
      </c>
      <c r="I119" s="479">
        <v>11060.64</v>
      </c>
      <c r="J119" s="479">
        <v>0</v>
      </c>
      <c r="K119" s="481">
        <v>0</v>
      </c>
      <c r="L119" s="479">
        <v>0</v>
      </c>
      <c r="M119" s="479">
        <v>0</v>
      </c>
      <c r="N119" s="480">
        <v>0</v>
      </c>
      <c r="O119" s="479">
        <v>0</v>
      </c>
      <c r="P119" s="479">
        <v>0</v>
      </c>
      <c r="Q119" s="479">
        <v>0</v>
      </c>
      <c r="R119" s="479">
        <v>0</v>
      </c>
      <c r="S119" s="479">
        <v>0</v>
      </c>
      <c r="T119" s="479">
        <v>0</v>
      </c>
      <c r="U119" s="479">
        <v>0</v>
      </c>
      <c r="V119" s="479">
        <v>0</v>
      </c>
      <c r="W119" s="479">
        <v>0</v>
      </c>
      <c r="X119" s="479">
        <v>0</v>
      </c>
      <c r="Y119" s="479">
        <v>0</v>
      </c>
      <c r="Z119" s="479">
        <v>0</v>
      </c>
      <c r="AA119" s="479">
        <v>0</v>
      </c>
      <c r="AB119" s="479">
        <v>0</v>
      </c>
      <c r="AC119" s="479">
        <v>0</v>
      </c>
      <c r="AD119" s="479">
        <v>0</v>
      </c>
      <c r="AE119" s="479">
        <v>0</v>
      </c>
      <c r="AF119" s="479">
        <v>0</v>
      </c>
      <c r="AG119" s="479">
        <v>0</v>
      </c>
      <c r="AH119" s="479">
        <v>0</v>
      </c>
      <c r="AI119" s="479">
        <v>0</v>
      </c>
      <c r="AJ119" s="479">
        <v>0</v>
      </c>
      <c r="AK119" s="479">
        <v>0</v>
      </c>
      <c r="AL119" s="479">
        <v>0</v>
      </c>
      <c r="AM119" s="479">
        <v>0</v>
      </c>
      <c r="AN119" s="479">
        <v>0</v>
      </c>
      <c r="AO119" s="479">
        <v>0</v>
      </c>
      <c r="AP119" s="475"/>
      <c r="AQ119" s="478"/>
    </row>
    <row r="120" spans="1:43" ht="12.75" customHeight="1" x14ac:dyDescent="0.25">
      <c r="A120" s="466" t="s">
        <v>444</v>
      </c>
      <c r="B120" s="479">
        <v>0</v>
      </c>
      <c r="C120" s="479">
        <v>0</v>
      </c>
      <c r="D120" s="479">
        <v>0</v>
      </c>
      <c r="E120" s="479">
        <v>0</v>
      </c>
      <c r="F120" s="479">
        <v>0</v>
      </c>
      <c r="G120" s="479">
        <v>77.5</v>
      </c>
      <c r="H120" s="479">
        <v>0</v>
      </c>
      <c r="I120" s="479">
        <v>0</v>
      </c>
      <c r="J120" s="479">
        <v>0</v>
      </c>
      <c r="K120" s="481">
        <v>35999.21</v>
      </c>
      <c r="L120" s="479">
        <v>0</v>
      </c>
      <c r="M120" s="479">
        <v>0</v>
      </c>
      <c r="N120" s="480">
        <v>0</v>
      </c>
      <c r="O120" s="479">
        <v>0</v>
      </c>
      <c r="P120" s="479">
        <v>0</v>
      </c>
      <c r="Q120" s="479">
        <v>0</v>
      </c>
      <c r="R120" s="479">
        <v>0</v>
      </c>
      <c r="S120" s="479">
        <v>0</v>
      </c>
      <c r="T120" s="479">
        <v>0</v>
      </c>
      <c r="U120" s="479">
        <v>0</v>
      </c>
      <c r="V120" s="479">
        <v>0</v>
      </c>
      <c r="W120" s="479">
        <v>0</v>
      </c>
      <c r="X120" s="479">
        <v>0</v>
      </c>
      <c r="Y120" s="479">
        <v>0</v>
      </c>
      <c r="Z120" s="479">
        <v>0</v>
      </c>
      <c r="AA120" s="479">
        <v>0</v>
      </c>
      <c r="AB120" s="479">
        <v>0</v>
      </c>
      <c r="AC120" s="479">
        <v>0</v>
      </c>
      <c r="AD120" s="479">
        <v>0</v>
      </c>
      <c r="AE120" s="479">
        <v>0</v>
      </c>
      <c r="AF120" s="479">
        <v>0</v>
      </c>
      <c r="AG120" s="479">
        <v>0</v>
      </c>
      <c r="AH120" s="479">
        <v>0</v>
      </c>
      <c r="AI120" s="479">
        <v>0</v>
      </c>
      <c r="AJ120" s="479">
        <v>0</v>
      </c>
      <c r="AK120" s="479">
        <v>0</v>
      </c>
      <c r="AL120" s="479">
        <v>0</v>
      </c>
      <c r="AM120" s="479">
        <v>0</v>
      </c>
      <c r="AN120" s="479">
        <v>0</v>
      </c>
      <c r="AO120" s="479">
        <v>0</v>
      </c>
      <c r="AP120" s="475"/>
      <c r="AQ120" s="478"/>
    </row>
    <row r="121" spans="1:43" ht="12.75" customHeight="1" x14ac:dyDescent="0.25">
      <c r="A121" s="466" t="s">
        <v>443</v>
      </c>
      <c r="B121" s="479">
        <v>0</v>
      </c>
      <c r="C121" s="479">
        <v>0</v>
      </c>
      <c r="D121" s="479">
        <v>0</v>
      </c>
      <c r="E121" s="479">
        <v>-6739.14</v>
      </c>
      <c r="F121" s="479">
        <v>-1649.75</v>
      </c>
      <c r="G121" s="479">
        <v>0</v>
      </c>
      <c r="H121" s="479">
        <v>0</v>
      </c>
      <c r="I121" s="479">
        <v>0</v>
      </c>
      <c r="J121" s="479">
        <v>0</v>
      </c>
      <c r="K121" s="479">
        <v>-1340.03</v>
      </c>
      <c r="L121" s="479">
        <v>0</v>
      </c>
      <c r="M121" s="479">
        <v>0</v>
      </c>
      <c r="N121" s="480">
        <v>0</v>
      </c>
      <c r="O121" s="479">
        <v>0</v>
      </c>
      <c r="P121" s="479">
        <v>0</v>
      </c>
      <c r="Q121" s="479">
        <v>0</v>
      </c>
      <c r="R121" s="479">
        <v>0</v>
      </c>
      <c r="S121" s="479">
        <v>0</v>
      </c>
      <c r="T121" s="479">
        <v>0</v>
      </c>
      <c r="U121" s="479">
        <v>0</v>
      </c>
      <c r="V121" s="479">
        <v>0</v>
      </c>
      <c r="W121" s="479">
        <v>0</v>
      </c>
      <c r="X121" s="479">
        <v>0</v>
      </c>
      <c r="Y121" s="479">
        <v>0</v>
      </c>
      <c r="Z121" s="479">
        <v>0</v>
      </c>
      <c r="AA121" s="479">
        <v>0</v>
      </c>
      <c r="AB121" s="479">
        <v>0</v>
      </c>
      <c r="AC121" s="479">
        <v>0</v>
      </c>
      <c r="AD121" s="479">
        <v>0</v>
      </c>
      <c r="AE121" s="479">
        <v>0</v>
      </c>
      <c r="AF121" s="479">
        <v>0</v>
      </c>
      <c r="AG121" s="479">
        <v>0</v>
      </c>
      <c r="AH121" s="479">
        <v>0</v>
      </c>
      <c r="AI121" s="479">
        <v>0</v>
      </c>
      <c r="AJ121" s="479">
        <v>0</v>
      </c>
      <c r="AK121" s="479">
        <v>0</v>
      </c>
      <c r="AL121" s="479">
        <v>0</v>
      </c>
      <c r="AM121" s="479">
        <v>0</v>
      </c>
      <c r="AN121" s="479">
        <v>0</v>
      </c>
      <c r="AO121" s="479">
        <v>0</v>
      </c>
      <c r="AP121" s="475"/>
      <c r="AQ121" s="478"/>
    </row>
    <row r="122" spans="1:43" ht="12.75" customHeight="1" x14ac:dyDescent="0.25">
      <c r="A122" s="466" t="s">
        <v>207</v>
      </c>
      <c r="B122" s="479">
        <v>0</v>
      </c>
      <c r="C122" s="479">
        <v>0</v>
      </c>
      <c r="D122" s="479">
        <v>0</v>
      </c>
      <c r="E122" s="479">
        <v>0</v>
      </c>
      <c r="F122" s="479">
        <v>0</v>
      </c>
      <c r="G122" s="479">
        <v>0</v>
      </c>
      <c r="H122" s="479">
        <v>0</v>
      </c>
      <c r="I122" s="479">
        <v>0</v>
      </c>
      <c r="J122" s="479">
        <v>0</v>
      </c>
      <c r="K122" s="481">
        <v>54168093.520000003</v>
      </c>
      <c r="L122" s="479">
        <v>5224769.99</v>
      </c>
      <c r="M122" s="479">
        <v>5296926.5199999996</v>
      </c>
      <c r="N122" s="480">
        <v>6173834.0800000001</v>
      </c>
      <c r="O122" s="479">
        <v>6002780.5199999996</v>
      </c>
      <c r="P122" s="479">
        <v>9652911.6500000004</v>
      </c>
      <c r="Q122" s="479">
        <v>12247027.189999999</v>
      </c>
      <c r="R122" s="479">
        <v>16830334.460000001</v>
      </c>
      <c r="S122" s="479">
        <v>15711189.23</v>
      </c>
      <c r="T122" s="479">
        <v>14283290.119999999</v>
      </c>
      <c r="U122" s="479">
        <v>8632146.8599999994</v>
      </c>
      <c r="V122" s="479">
        <v>15850719.359999999</v>
      </c>
      <c r="W122" s="479">
        <v>29815330.710000001</v>
      </c>
      <c r="X122" s="479">
        <v>29668578.289999999</v>
      </c>
      <c r="Y122" s="479">
        <v>37160459.170000002</v>
      </c>
      <c r="Z122" s="479">
        <v>53304663.700000003</v>
      </c>
      <c r="AA122" s="479">
        <v>68376078.849999994</v>
      </c>
      <c r="AB122" s="479">
        <v>62413506.020000003</v>
      </c>
      <c r="AC122" s="479">
        <v>48104423.18</v>
      </c>
      <c r="AD122" s="479">
        <v>52974541.590000004</v>
      </c>
      <c r="AE122" s="479">
        <v>0</v>
      </c>
      <c r="AF122" s="479">
        <v>87906285.569999993</v>
      </c>
      <c r="AG122" s="479">
        <v>0</v>
      </c>
      <c r="AH122" s="479">
        <v>0</v>
      </c>
      <c r="AI122" s="479">
        <v>0</v>
      </c>
      <c r="AJ122" s="479">
        <v>0</v>
      </c>
      <c r="AK122" s="479">
        <v>0</v>
      </c>
      <c r="AL122" s="479">
        <v>0</v>
      </c>
      <c r="AM122" s="479">
        <v>0</v>
      </c>
      <c r="AN122" s="479">
        <v>0</v>
      </c>
      <c r="AO122" s="479">
        <v>0</v>
      </c>
      <c r="AP122" s="475"/>
      <c r="AQ122" s="478"/>
    </row>
    <row r="123" spans="1:43" ht="12.75" customHeight="1" x14ac:dyDescent="0.25">
      <c r="A123" s="466" t="s">
        <v>519</v>
      </c>
      <c r="B123" s="479">
        <v>0</v>
      </c>
      <c r="C123" s="479">
        <v>0</v>
      </c>
      <c r="D123" s="479">
        <v>0</v>
      </c>
      <c r="E123" s="479">
        <v>0</v>
      </c>
      <c r="F123" s="479">
        <v>0</v>
      </c>
      <c r="G123" s="479">
        <v>0</v>
      </c>
      <c r="H123" s="479">
        <v>0</v>
      </c>
      <c r="I123" s="479">
        <v>0</v>
      </c>
      <c r="J123" s="479">
        <v>0</v>
      </c>
      <c r="K123" s="481">
        <v>0</v>
      </c>
      <c r="L123" s="479">
        <v>0</v>
      </c>
      <c r="M123" s="479">
        <v>0</v>
      </c>
      <c r="N123" s="480">
        <v>0</v>
      </c>
      <c r="O123" s="479">
        <v>8477455.3599999994</v>
      </c>
      <c r="P123" s="479">
        <v>0</v>
      </c>
      <c r="Q123" s="479">
        <v>1000000</v>
      </c>
      <c r="R123" s="479">
        <v>0</v>
      </c>
      <c r="S123" s="479">
        <v>0</v>
      </c>
      <c r="T123" s="479">
        <v>0</v>
      </c>
      <c r="U123" s="479">
        <v>0</v>
      </c>
      <c r="V123" s="479">
        <v>0</v>
      </c>
      <c r="W123" s="479">
        <v>0</v>
      </c>
      <c r="X123" s="479">
        <v>0</v>
      </c>
      <c r="Y123" s="479">
        <v>0</v>
      </c>
      <c r="Z123" s="479">
        <v>0</v>
      </c>
      <c r="AA123" s="479">
        <v>0</v>
      </c>
      <c r="AB123" s="479">
        <v>0</v>
      </c>
      <c r="AC123" s="479">
        <v>0</v>
      </c>
      <c r="AD123" s="479">
        <v>0</v>
      </c>
      <c r="AE123" s="479">
        <v>0</v>
      </c>
      <c r="AF123" s="479">
        <v>0</v>
      </c>
      <c r="AG123" s="479">
        <v>0</v>
      </c>
      <c r="AH123" s="479">
        <v>0</v>
      </c>
      <c r="AI123" s="479">
        <v>0</v>
      </c>
      <c r="AJ123" s="479">
        <v>0</v>
      </c>
      <c r="AK123" s="479">
        <v>0</v>
      </c>
      <c r="AL123" s="479">
        <v>0</v>
      </c>
      <c r="AM123" s="479">
        <v>0</v>
      </c>
      <c r="AN123" s="479">
        <v>0</v>
      </c>
      <c r="AO123" s="479">
        <v>0</v>
      </c>
      <c r="AP123" s="475"/>
      <c r="AQ123" s="478"/>
    </row>
    <row r="124" spans="1:43" ht="12.75" customHeight="1" x14ac:dyDescent="0.25">
      <c r="A124" s="466" t="s">
        <v>208</v>
      </c>
      <c r="B124" s="479">
        <v>0</v>
      </c>
      <c r="C124" s="479">
        <v>0</v>
      </c>
      <c r="D124" s="479">
        <v>0</v>
      </c>
      <c r="E124" s="479">
        <v>0</v>
      </c>
      <c r="F124" s="479">
        <v>0</v>
      </c>
      <c r="G124" s="479">
        <v>0</v>
      </c>
      <c r="H124" s="479">
        <v>0</v>
      </c>
      <c r="I124" s="479">
        <v>0</v>
      </c>
      <c r="J124" s="479">
        <v>0</v>
      </c>
      <c r="K124" s="481">
        <v>0</v>
      </c>
      <c r="L124" s="479">
        <v>0</v>
      </c>
      <c r="M124" s="479">
        <v>0</v>
      </c>
      <c r="N124" s="480">
        <v>0</v>
      </c>
      <c r="O124" s="479">
        <v>0</v>
      </c>
      <c r="P124" s="479">
        <v>0</v>
      </c>
      <c r="Q124" s="479">
        <v>0</v>
      </c>
      <c r="R124" s="479">
        <v>0</v>
      </c>
      <c r="S124" s="479">
        <v>0</v>
      </c>
      <c r="T124" s="479">
        <v>0</v>
      </c>
      <c r="U124" s="479">
        <v>0</v>
      </c>
      <c r="V124" s="479">
        <v>0</v>
      </c>
      <c r="W124" s="479">
        <v>0</v>
      </c>
      <c r="X124" s="479">
        <v>0</v>
      </c>
      <c r="Y124" s="479">
        <v>0</v>
      </c>
      <c r="Z124" s="479">
        <v>0</v>
      </c>
      <c r="AA124" s="479">
        <v>18050.759999999998</v>
      </c>
      <c r="AB124" s="479">
        <v>24252.14</v>
      </c>
      <c r="AC124" s="479">
        <v>0</v>
      </c>
      <c r="AD124" s="479">
        <v>0</v>
      </c>
      <c r="AE124" s="479">
        <v>0</v>
      </c>
      <c r="AF124" s="479">
        <v>0</v>
      </c>
      <c r="AG124" s="479">
        <v>0</v>
      </c>
      <c r="AH124" s="479">
        <v>0</v>
      </c>
      <c r="AI124" s="479">
        <v>0</v>
      </c>
      <c r="AJ124" s="479">
        <v>0</v>
      </c>
      <c r="AK124" s="479">
        <v>0</v>
      </c>
      <c r="AL124" s="479">
        <v>0</v>
      </c>
      <c r="AM124" s="479">
        <v>0</v>
      </c>
      <c r="AN124" s="479">
        <v>0</v>
      </c>
      <c r="AO124" s="479">
        <v>0</v>
      </c>
      <c r="AP124" s="475"/>
      <c r="AQ124" s="478"/>
    </row>
    <row r="125" spans="1:43" ht="12.75" customHeight="1" x14ac:dyDescent="0.25">
      <c r="A125" s="466" t="s">
        <v>209</v>
      </c>
      <c r="B125" s="479">
        <v>0</v>
      </c>
      <c r="C125" s="479">
        <v>0</v>
      </c>
      <c r="D125" s="479">
        <v>0</v>
      </c>
      <c r="E125" s="479">
        <v>-3924075.03</v>
      </c>
      <c r="F125" s="479">
        <v>0</v>
      </c>
      <c r="G125" s="479">
        <v>0</v>
      </c>
      <c r="H125" s="479">
        <v>0</v>
      </c>
      <c r="I125" s="479">
        <v>0</v>
      </c>
      <c r="J125" s="479">
        <v>0</v>
      </c>
      <c r="K125" s="481">
        <v>-55870513.840000004</v>
      </c>
      <c r="L125" s="479">
        <v>0</v>
      </c>
      <c r="M125" s="479">
        <v>0</v>
      </c>
      <c r="N125" s="480">
        <v>0</v>
      </c>
      <c r="O125" s="479">
        <v>-13765905</v>
      </c>
      <c r="P125" s="479">
        <v>-2767279.15</v>
      </c>
      <c r="Q125" s="479">
        <v>0</v>
      </c>
      <c r="R125" s="479">
        <v>-18082801.25</v>
      </c>
      <c r="S125" s="479">
        <v>-15711189.23</v>
      </c>
      <c r="T125" s="479">
        <v>0</v>
      </c>
      <c r="U125" s="479">
        <v>0</v>
      </c>
      <c r="V125" s="479">
        <v>0</v>
      </c>
      <c r="W125" s="479">
        <v>0</v>
      </c>
      <c r="X125" s="479">
        <v>0</v>
      </c>
      <c r="Y125" s="479">
        <v>0</v>
      </c>
      <c r="Z125" s="479">
        <v>0</v>
      </c>
      <c r="AA125" s="479">
        <v>0</v>
      </c>
      <c r="AB125" s="479">
        <v>0</v>
      </c>
      <c r="AC125" s="479">
        <v>0</v>
      </c>
      <c r="AD125" s="479">
        <v>0</v>
      </c>
      <c r="AE125" s="479">
        <v>0</v>
      </c>
      <c r="AF125" s="479">
        <v>0</v>
      </c>
      <c r="AG125" s="479">
        <v>0</v>
      </c>
      <c r="AH125" s="479">
        <v>0</v>
      </c>
      <c r="AI125" s="479">
        <v>0</v>
      </c>
      <c r="AJ125" s="479">
        <v>0</v>
      </c>
      <c r="AK125" s="479">
        <v>0</v>
      </c>
      <c r="AL125" s="479">
        <v>0</v>
      </c>
      <c r="AM125" s="479">
        <v>0</v>
      </c>
      <c r="AN125" s="479">
        <v>0</v>
      </c>
      <c r="AO125" s="479">
        <v>0</v>
      </c>
      <c r="AP125" s="475"/>
      <c r="AQ125" s="478"/>
    </row>
    <row r="126" spans="1:43" ht="12.75" customHeight="1" x14ac:dyDescent="0.25">
      <c r="A126" s="466" t="s">
        <v>210</v>
      </c>
      <c r="B126" s="479">
        <v>0</v>
      </c>
      <c r="C126" s="479">
        <v>0</v>
      </c>
      <c r="D126" s="479">
        <v>0</v>
      </c>
      <c r="E126" s="479">
        <v>0</v>
      </c>
      <c r="F126" s="479">
        <v>0</v>
      </c>
      <c r="G126" s="479">
        <v>0</v>
      </c>
      <c r="H126" s="479">
        <v>0</v>
      </c>
      <c r="I126" s="479">
        <v>0</v>
      </c>
      <c r="J126" s="479">
        <v>0</v>
      </c>
      <c r="K126" s="481">
        <v>0</v>
      </c>
      <c r="L126" s="479">
        <v>-4603022.3600000003</v>
      </c>
      <c r="M126" s="479">
        <v>-4666592.2699999996</v>
      </c>
      <c r="N126" s="480">
        <v>-5439147.8200000003</v>
      </c>
      <c r="O126" s="479">
        <v>0</v>
      </c>
      <c r="P126" s="479">
        <v>-9073736.9499999993</v>
      </c>
      <c r="Q126" s="479">
        <v>-12608565.289999999</v>
      </c>
      <c r="R126" s="479">
        <v>0</v>
      </c>
      <c r="S126" s="479">
        <v>0</v>
      </c>
      <c r="T126" s="479">
        <v>-14291006.48</v>
      </c>
      <c r="U126" s="479">
        <v>-8632146.8599999994</v>
      </c>
      <c r="V126" s="479">
        <v>-15850719.359999999</v>
      </c>
      <c r="W126" s="479">
        <v>-29815330.710000001</v>
      </c>
      <c r="X126" s="479">
        <v>-29668578.289999999</v>
      </c>
      <c r="Y126" s="479">
        <v>-37160459.170000002</v>
      </c>
      <c r="Z126" s="479">
        <v>-53304663.700000003</v>
      </c>
      <c r="AA126" s="479">
        <v>-68394129.609999999</v>
      </c>
      <c r="AB126" s="479">
        <v>-62413517.479999997</v>
      </c>
      <c r="AC126" s="479">
        <v>-48104423.18</v>
      </c>
      <c r="AD126" s="479">
        <v>-52974541.590000004</v>
      </c>
      <c r="AE126" s="479">
        <v>94692484.620000005</v>
      </c>
      <c r="AF126" s="479">
        <v>-87906285.569999993</v>
      </c>
      <c r="AG126" s="479">
        <v>0</v>
      </c>
      <c r="AH126" s="479">
        <v>0</v>
      </c>
      <c r="AI126" s="479">
        <v>0</v>
      </c>
      <c r="AJ126" s="479">
        <v>0</v>
      </c>
      <c r="AK126" s="479">
        <v>0</v>
      </c>
      <c r="AL126" s="479">
        <v>0</v>
      </c>
      <c r="AM126" s="479">
        <v>0</v>
      </c>
      <c r="AN126" s="479">
        <v>0</v>
      </c>
      <c r="AO126" s="479">
        <v>0</v>
      </c>
      <c r="AP126" s="475"/>
      <c r="AQ126" s="478"/>
    </row>
    <row r="127" spans="1:43" ht="12.75" customHeight="1" x14ac:dyDescent="0.25">
      <c r="A127" s="466" t="s">
        <v>445</v>
      </c>
      <c r="B127" s="479">
        <v>0</v>
      </c>
      <c r="C127" s="479">
        <v>0</v>
      </c>
      <c r="D127" s="479">
        <v>0</v>
      </c>
      <c r="E127" s="479">
        <v>0</v>
      </c>
      <c r="F127" s="479">
        <v>0</v>
      </c>
      <c r="G127" s="479">
        <v>0</v>
      </c>
      <c r="H127" s="479">
        <v>0</v>
      </c>
      <c r="I127" s="479">
        <v>0</v>
      </c>
      <c r="J127" s="479">
        <v>0</v>
      </c>
      <c r="K127" s="479">
        <v>-141023.35999999999</v>
      </c>
      <c r="L127" s="479">
        <v>0</v>
      </c>
      <c r="M127" s="479">
        <v>0</v>
      </c>
      <c r="N127" s="480">
        <v>0</v>
      </c>
      <c r="O127" s="479">
        <v>0</v>
      </c>
      <c r="P127" s="479">
        <v>0</v>
      </c>
      <c r="Q127" s="479">
        <v>0</v>
      </c>
      <c r="R127" s="479">
        <v>0</v>
      </c>
      <c r="S127" s="479">
        <v>0</v>
      </c>
      <c r="T127" s="479">
        <v>0</v>
      </c>
      <c r="U127" s="479">
        <v>0</v>
      </c>
      <c r="V127" s="479">
        <v>0</v>
      </c>
      <c r="W127" s="479">
        <v>0</v>
      </c>
      <c r="X127" s="479">
        <v>0</v>
      </c>
      <c r="Y127" s="479">
        <v>0</v>
      </c>
      <c r="Z127" s="479">
        <v>0</v>
      </c>
      <c r="AA127" s="479">
        <v>0</v>
      </c>
      <c r="AB127" s="479">
        <v>0</v>
      </c>
      <c r="AC127" s="479">
        <v>0</v>
      </c>
      <c r="AD127" s="479">
        <v>0</v>
      </c>
      <c r="AE127" s="479">
        <v>0</v>
      </c>
      <c r="AF127" s="479">
        <v>0</v>
      </c>
      <c r="AG127" s="479">
        <v>0</v>
      </c>
      <c r="AH127" s="479">
        <v>0</v>
      </c>
      <c r="AI127" s="479">
        <v>0</v>
      </c>
      <c r="AJ127" s="479">
        <v>0</v>
      </c>
      <c r="AK127" s="479">
        <v>0</v>
      </c>
      <c r="AL127" s="479">
        <v>0</v>
      </c>
      <c r="AM127" s="479">
        <v>0</v>
      </c>
      <c r="AN127" s="479">
        <v>0</v>
      </c>
      <c r="AO127" s="479">
        <v>0</v>
      </c>
      <c r="AP127" s="475"/>
      <c r="AQ127" s="478"/>
    </row>
    <row r="128" spans="1:43" ht="12.75" customHeight="1" x14ac:dyDescent="0.25">
      <c r="A128" s="466" t="s">
        <v>416</v>
      </c>
      <c r="B128" s="479">
        <v>0</v>
      </c>
      <c r="C128" s="479">
        <v>0</v>
      </c>
      <c r="D128" s="479">
        <v>0</v>
      </c>
      <c r="E128" s="479">
        <v>0</v>
      </c>
      <c r="F128" s="479">
        <v>0</v>
      </c>
      <c r="G128" s="479">
        <v>0</v>
      </c>
      <c r="H128" s="479">
        <v>0</v>
      </c>
      <c r="I128" s="479">
        <v>4008462.76</v>
      </c>
      <c r="J128" s="479">
        <v>0</v>
      </c>
      <c r="K128" s="481">
        <v>0</v>
      </c>
      <c r="L128" s="479">
        <v>0</v>
      </c>
      <c r="M128" s="479">
        <v>0</v>
      </c>
      <c r="N128" s="480">
        <v>0</v>
      </c>
      <c r="O128" s="479">
        <v>0</v>
      </c>
      <c r="P128" s="479">
        <v>0</v>
      </c>
      <c r="Q128" s="479">
        <v>0</v>
      </c>
      <c r="R128" s="479">
        <v>0</v>
      </c>
      <c r="S128" s="479">
        <v>0</v>
      </c>
      <c r="T128" s="479">
        <v>0</v>
      </c>
      <c r="U128" s="479">
        <v>0</v>
      </c>
      <c r="V128" s="479">
        <v>0</v>
      </c>
      <c r="W128" s="479">
        <v>0</v>
      </c>
      <c r="X128" s="479">
        <v>0</v>
      </c>
      <c r="Y128" s="479">
        <v>0</v>
      </c>
      <c r="Z128" s="479">
        <v>0</v>
      </c>
      <c r="AA128" s="479">
        <v>0</v>
      </c>
      <c r="AB128" s="479">
        <v>0</v>
      </c>
      <c r="AC128" s="479">
        <v>0</v>
      </c>
      <c r="AD128" s="479">
        <v>0</v>
      </c>
      <c r="AE128" s="479">
        <v>0</v>
      </c>
      <c r="AF128" s="479">
        <v>0</v>
      </c>
      <c r="AG128" s="479">
        <v>0</v>
      </c>
      <c r="AH128" s="479">
        <v>0</v>
      </c>
      <c r="AI128" s="479">
        <v>0</v>
      </c>
      <c r="AJ128" s="479">
        <v>0</v>
      </c>
      <c r="AK128" s="479">
        <v>0</v>
      </c>
      <c r="AL128" s="479">
        <v>0</v>
      </c>
      <c r="AM128" s="479">
        <v>0</v>
      </c>
      <c r="AN128" s="479">
        <v>0</v>
      </c>
      <c r="AO128" s="479">
        <v>0</v>
      </c>
      <c r="AP128" s="475"/>
      <c r="AQ128" s="478"/>
    </row>
    <row r="129" spans="1:43" ht="12.75" customHeight="1" x14ac:dyDescent="0.25">
      <c r="A129" s="466" t="s">
        <v>211</v>
      </c>
      <c r="B129" s="479">
        <v>0</v>
      </c>
      <c r="C129" s="479">
        <v>0</v>
      </c>
      <c r="D129" s="479">
        <v>0</v>
      </c>
      <c r="E129" s="479">
        <v>0</v>
      </c>
      <c r="F129" s="479">
        <v>0</v>
      </c>
      <c r="G129" s="479">
        <v>0</v>
      </c>
      <c r="H129" s="479">
        <v>4008462.76</v>
      </c>
      <c r="I129" s="479">
        <v>5417697.7000000002</v>
      </c>
      <c r="J129" s="479">
        <v>0</v>
      </c>
      <c r="K129" s="481">
        <v>0</v>
      </c>
      <c r="L129" s="479">
        <v>0</v>
      </c>
      <c r="M129" s="479">
        <v>0</v>
      </c>
      <c r="N129" s="480">
        <v>0</v>
      </c>
      <c r="O129" s="479">
        <v>0</v>
      </c>
      <c r="P129" s="479">
        <v>0</v>
      </c>
      <c r="Q129" s="479">
        <v>0</v>
      </c>
      <c r="R129" s="479">
        <v>0</v>
      </c>
      <c r="S129" s="479">
        <v>0</v>
      </c>
      <c r="T129" s="479">
        <v>0</v>
      </c>
      <c r="U129" s="479">
        <v>0</v>
      </c>
      <c r="V129" s="479">
        <v>0</v>
      </c>
      <c r="W129" s="479">
        <v>0</v>
      </c>
      <c r="X129" s="479">
        <v>0</v>
      </c>
      <c r="Y129" s="479">
        <v>0</v>
      </c>
      <c r="Z129" s="479">
        <v>0</v>
      </c>
      <c r="AA129" s="479">
        <v>0</v>
      </c>
      <c r="AB129" s="479">
        <v>0</v>
      </c>
      <c r="AC129" s="479">
        <v>0</v>
      </c>
      <c r="AD129" s="479">
        <v>0</v>
      </c>
      <c r="AE129" s="479">
        <v>0</v>
      </c>
      <c r="AF129" s="479">
        <v>0</v>
      </c>
      <c r="AG129" s="479">
        <v>0</v>
      </c>
      <c r="AH129" s="479">
        <v>0</v>
      </c>
      <c r="AI129" s="479">
        <v>18845676.43</v>
      </c>
      <c r="AJ129" s="479">
        <v>0</v>
      </c>
      <c r="AK129" s="479">
        <v>0</v>
      </c>
      <c r="AL129" s="479">
        <v>0</v>
      </c>
      <c r="AM129" s="479">
        <v>0</v>
      </c>
      <c r="AN129" s="479">
        <v>0</v>
      </c>
      <c r="AO129" s="479">
        <v>0</v>
      </c>
      <c r="AP129" s="475"/>
      <c r="AQ129" s="478"/>
    </row>
    <row r="130" spans="1:43" ht="12.75" customHeight="1" x14ac:dyDescent="0.25">
      <c r="A130" s="466" t="s">
        <v>212</v>
      </c>
      <c r="B130" s="479">
        <v>0</v>
      </c>
      <c r="C130" s="479">
        <v>0</v>
      </c>
      <c r="D130" s="479">
        <v>0</v>
      </c>
      <c r="E130" s="479">
        <v>0</v>
      </c>
      <c r="F130" s="479">
        <v>0</v>
      </c>
      <c r="G130" s="479">
        <v>4008462.76</v>
      </c>
      <c r="H130" s="479">
        <v>5417697.7000000002</v>
      </c>
      <c r="I130" s="479">
        <v>5920914.0499999998</v>
      </c>
      <c r="J130" s="479">
        <v>0</v>
      </c>
      <c r="K130" s="481">
        <v>0</v>
      </c>
      <c r="L130" s="479">
        <v>0</v>
      </c>
      <c r="M130" s="479">
        <v>0</v>
      </c>
      <c r="N130" s="480">
        <v>0</v>
      </c>
      <c r="O130" s="479">
        <v>0</v>
      </c>
      <c r="P130" s="479">
        <v>0</v>
      </c>
      <c r="Q130" s="479">
        <v>0</v>
      </c>
      <c r="R130" s="479">
        <v>0</v>
      </c>
      <c r="S130" s="479">
        <v>0</v>
      </c>
      <c r="T130" s="479">
        <v>0</v>
      </c>
      <c r="U130" s="479">
        <v>0</v>
      </c>
      <c r="V130" s="479">
        <v>0</v>
      </c>
      <c r="W130" s="479">
        <v>0</v>
      </c>
      <c r="X130" s="479">
        <v>0</v>
      </c>
      <c r="Y130" s="479">
        <v>0</v>
      </c>
      <c r="Z130" s="479">
        <v>0</v>
      </c>
      <c r="AA130" s="479">
        <v>0</v>
      </c>
      <c r="AB130" s="479">
        <v>0</v>
      </c>
      <c r="AC130" s="479">
        <v>0</v>
      </c>
      <c r="AD130" s="479">
        <v>0</v>
      </c>
      <c r="AE130" s="479">
        <v>0</v>
      </c>
      <c r="AF130" s="479">
        <v>0</v>
      </c>
      <c r="AG130" s="479">
        <v>0</v>
      </c>
      <c r="AH130" s="479">
        <v>18845676.43</v>
      </c>
      <c r="AI130" s="479">
        <v>17894130.300000001</v>
      </c>
      <c r="AJ130" s="479">
        <v>0</v>
      </c>
      <c r="AK130" s="479">
        <v>0</v>
      </c>
      <c r="AL130" s="479">
        <v>0</v>
      </c>
      <c r="AM130" s="479">
        <v>1122195.8600000001</v>
      </c>
      <c r="AN130" s="479">
        <v>0</v>
      </c>
      <c r="AO130" s="479">
        <v>0</v>
      </c>
      <c r="AP130" s="475"/>
      <c r="AQ130" s="478"/>
    </row>
    <row r="131" spans="1:43" ht="12.75" customHeight="1" x14ac:dyDescent="0.25">
      <c r="A131" s="466" t="s">
        <v>213</v>
      </c>
      <c r="B131" s="479">
        <v>0</v>
      </c>
      <c r="C131" s="479">
        <v>0</v>
      </c>
      <c r="D131" s="479">
        <v>0</v>
      </c>
      <c r="E131" s="479">
        <v>0</v>
      </c>
      <c r="F131" s="479">
        <v>4008462.76</v>
      </c>
      <c r="G131" s="479">
        <v>5417697.7000000002</v>
      </c>
      <c r="H131" s="479">
        <v>5920914.0499999998</v>
      </c>
      <c r="I131" s="479">
        <v>4962568.34</v>
      </c>
      <c r="J131" s="479">
        <v>0</v>
      </c>
      <c r="K131" s="481">
        <v>0</v>
      </c>
      <c r="L131" s="479">
        <v>0</v>
      </c>
      <c r="M131" s="479">
        <v>0</v>
      </c>
      <c r="N131" s="480">
        <v>0</v>
      </c>
      <c r="O131" s="479">
        <v>0</v>
      </c>
      <c r="P131" s="479">
        <v>0</v>
      </c>
      <c r="Q131" s="479">
        <v>0</v>
      </c>
      <c r="R131" s="479">
        <v>0</v>
      </c>
      <c r="S131" s="479">
        <v>0</v>
      </c>
      <c r="T131" s="479">
        <v>0</v>
      </c>
      <c r="U131" s="479">
        <v>0</v>
      </c>
      <c r="V131" s="479">
        <v>0</v>
      </c>
      <c r="W131" s="479">
        <v>0</v>
      </c>
      <c r="X131" s="479">
        <v>0</v>
      </c>
      <c r="Y131" s="479">
        <v>0</v>
      </c>
      <c r="Z131" s="479">
        <v>0</v>
      </c>
      <c r="AA131" s="479">
        <v>0</v>
      </c>
      <c r="AB131" s="479">
        <v>0</v>
      </c>
      <c r="AC131" s="479">
        <v>0</v>
      </c>
      <c r="AD131" s="479">
        <v>0</v>
      </c>
      <c r="AE131" s="479">
        <v>0</v>
      </c>
      <c r="AF131" s="479">
        <v>0</v>
      </c>
      <c r="AG131" s="479">
        <v>18845676.43</v>
      </c>
      <c r="AH131" s="479">
        <v>17894130.300000001</v>
      </c>
      <c r="AI131" s="479">
        <v>21336205.609999999</v>
      </c>
      <c r="AJ131" s="479">
        <v>0</v>
      </c>
      <c r="AK131" s="479">
        <v>0</v>
      </c>
      <c r="AL131" s="479">
        <v>0</v>
      </c>
      <c r="AM131" s="479">
        <v>5568252.3799999999</v>
      </c>
      <c r="AN131" s="479">
        <v>0</v>
      </c>
      <c r="AO131" s="479">
        <v>0</v>
      </c>
      <c r="AP131" s="475"/>
      <c r="AQ131" s="478"/>
    </row>
    <row r="132" spans="1:43" ht="12.75" customHeight="1" x14ac:dyDescent="0.25">
      <c r="A132" s="466" t="s">
        <v>405</v>
      </c>
      <c r="B132" s="479">
        <v>0</v>
      </c>
      <c r="C132" s="479">
        <v>0</v>
      </c>
      <c r="D132" s="479">
        <v>0</v>
      </c>
      <c r="E132" s="479">
        <v>4008462.76</v>
      </c>
      <c r="F132" s="479">
        <v>5417697.7000000002</v>
      </c>
      <c r="G132" s="479">
        <v>5920914.0499999998</v>
      </c>
      <c r="H132" s="479">
        <v>4962568.34</v>
      </c>
      <c r="I132" s="479">
        <v>4110024.48</v>
      </c>
      <c r="J132" s="479">
        <v>0</v>
      </c>
      <c r="K132" s="481">
        <v>5224769.99</v>
      </c>
      <c r="L132" s="479">
        <v>5296926.5199999996</v>
      </c>
      <c r="M132" s="479">
        <v>6173834.0800000001</v>
      </c>
      <c r="N132" s="480">
        <v>6002780.5199999996</v>
      </c>
      <c r="O132" s="479">
        <v>9652911.6500000004</v>
      </c>
      <c r="P132" s="479">
        <v>12247027.189999999</v>
      </c>
      <c r="Q132" s="479">
        <v>16830334.460000001</v>
      </c>
      <c r="R132" s="479">
        <v>15711189.23</v>
      </c>
      <c r="S132" s="479">
        <v>14283290.119999999</v>
      </c>
      <c r="T132" s="479">
        <v>8632146.8599999994</v>
      </c>
      <c r="U132" s="479">
        <v>15850719.359999999</v>
      </c>
      <c r="V132" s="479">
        <v>29815330.710000001</v>
      </c>
      <c r="W132" s="479">
        <v>29668578.289999999</v>
      </c>
      <c r="X132" s="479">
        <v>37160459.170000002</v>
      </c>
      <c r="Y132" s="479">
        <v>53304663.700000003</v>
      </c>
      <c r="Z132" s="479">
        <v>68376078.849999994</v>
      </c>
      <c r="AA132" s="479">
        <v>62413506.020000003</v>
      </c>
      <c r="AB132" s="479">
        <v>48104423.18</v>
      </c>
      <c r="AC132" s="479">
        <v>52974541.590000004</v>
      </c>
      <c r="AD132" s="479">
        <v>94692484.620000005</v>
      </c>
      <c r="AE132" s="479">
        <v>87906285.569999993</v>
      </c>
      <c r="AF132" s="479">
        <v>18845676.43</v>
      </c>
      <c r="AG132" s="479">
        <v>17984130.300000001</v>
      </c>
      <c r="AH132" s="479">
        <v>21336205.609999999</v>
      </c>
      <c r="AI132" s="479">
        <v>20910067.940000001</v>
      </c>
      <c r="AJ132" s="479">
        <v>0</v>
      </c>
      <c r="AK132" s="479">
        <v>1122195.8600000001</v>
      </c>
      <c r="AL132" s="479">
        <v>0</v>
      </c>
      <c r="AM132" s="479">
        <v>6327569.71</v>
      </c>
      <c r="AN132" s="479">
        <v>4773475.4800000004</v>
      </c>
      <c r="AO132" s="479">
        <v>0</v>
      </c>
      <c r="AP132" s="475"/>
      <c r="AQ132" s="478"/>
    </row>
    <row r="133" spans="1:43" ht="12.75" customHeight="1" x14ac:dyDescent="0.25">
      <c r="B133" s="479"/>
      <c r="C133" s="479"/>
      <c r="D133" s="479"/>
      <c r="E133" s="479"/>
      <c r="F133" s="479"/>
      <c r="G133" s="479"/>
      <c r="H133" s="479"/>
      <c r="I133" s="479"/>
      <c r="J133" s="479"/>
      <c r="K133" s="481"/>
      <c r="L133" s="479"/>
      <c r="M133" s="479"/>
      <c r="N133" s="480"/>
      <c r="O133" s="479"/>
      <c r="P133" s="479"/>
      <c r="Q133" s="479"/>
      <c r="R133" s="479"/>
      <c r="S133" s="479"/>
      <c r="T133" s="479"/>
      <c r="U133" s="479"/>
      <c r="V133" s="479"/>
      <c r="W133" s="479"/>
      <c r="X133" s="479"/>
      <c r="Y133" s="479"/>
      <c r="Z133" s="479"/>
      <c r="AA133" s="479"/>
      <c r="AB133" s="479"/>
      <c r="AC133" s="479"/>
      <c r="AD133" s="479"/>
      <c r="AE133" s="479"/>
      <c r="AF133" s="479"/>
      <c r="AG133" s="479"/>
      <c r="AH133" s="479"/>
      <c r="AI133" s="479"/>
      <c r="AJ133" s="479"/>
      <c r="AK133" s="479"/>
      <c r="AL133" s="479"/>
      <c r="AM133" s="479"/>
      <c r="AN133" s="479"/>
      <c r="AO133" s="479"/>
      <c r="AP133" s="475"/>
      <c r="AQ133" s="478"/>
    </row>
    <row r="134" spans="1:43" ht="12.75" customHeight="1" x14ac:dyDescent="0.25">
      <c r="A134" s="471" t="s">
        <v>201</v>
      </c>
      <c r="B134" s="476">
        <f>SUM(B135:B142)</f>
        <v>0</v>
      </c>
      <c r="C134" s="476">
        <f t="shared" ref="C134:AO134" si="4">SUM(C135:C142)</f>
        <v>0</v>
      </c>
      <c r="D134" s="476">
        <f t="shared" si="4"/>
        <v>0</v>
      </c>
      <c r="E134" s="476">
        <f t="shared" si="4"/>
        <v>5387308.9399999995</v>
      </c>
      <c r="F134" s="476">
        <f t="shared" si="4"/>
        <v>10856640.140000001</v>
      </c>
      <c r="G134" s="476">
        <f t="shared" si="4"/>
        <v>16828989.009999998</v>
      </c>
      <c r="H134" s="476">
        <f t="shared" si="4"/>
        <v>21848297.490000002</v>
      </c>
      <c r="I134" s="476">
        <f t="shared" si="4"/>
        <v>26019516.219999999</v>
      </c>
      <c r="J134" s="476">
        <f t="shared" si="4"/>
        <v>0</v>
      </c>
      <c r="K134" s="487">
        <f t="shared" si="4"/>
        <v>5224769.99</v>
      </c>
      <c r="L134" s="476">
        <f t="shared" si="4"/>
        <v>5918674.1499999994</v>
      </c>
      <c r="M134" s="476">
        <f t="shared" si="4"/>
        <v>7426989.0999999996</v>
      </c>
      <c r="N134" s="487">
        <f t="shared" si="4"/>
        <v>8011731.5499999998</v>
      </c>
      <c r="O134" s="476">
        <f t="shared" si="4"/>
        <v>12407306.27</v>
      </c>
      <c r="P134" s="476">
        <f t="shared" si="4"/>
        <v>12826274.93</v>
      </c>
      <c r="Q134" s="476">
        <f t="shared" si="4"/>
        <v>18066011.920000002</v>
      </c>
      <c r="R134" s="476">
        <f t="shared" si="4"/>
        <v>15711189.23</v>
      </c>
      <c r="S134" s="476">
        <f t="shared" si="4"/>
        <v>14283290.119999999</v>
      </c>
      <c r="T134" s="476">
        <f t="shared" si="4"/>
        <v>8632146.8599999994</v>
      </c>
      <c r="U134" s="476">
        <f t="shared" si="4"/>
        <v>15850719.359999999</v>
      </c>
      <c r="V134" s="476">
        <f t="shared" si="4"/>
        <v>29815330.710000001</v>
      </c>
      <c r="W134" s="476">
        <f t="shared" si="4"/>
        <v>29668578.289999999</v>
      </c>
      <c r="X134" s="476">
        <f t="shared" si="4"/>
        <v>37160459.170000002</v>
      </c>
      <c r="Y134" s="476">
        <f t="shared" si="4"/>
        <v>53304663.700000003</v>
      </c>
      <c r="Z134" s="476">
        <f t="shared" si="4"/>
        <v>68376078.849999994</v>
      </c>
      <c r="AA134" s="476">
        <f t="shared" si="4"/>
        <v>62413506.020000003</v>
      </c>
      <c r="AB134" s="476">
        <f t="shared" si="4"/>
        <v>48128663.859999999</v>
      </c>
      <c r="AC134" s="476">
        <f t="shared" si="4"/>
        <v>52974541.590000004</v>
      </c>
      <c r="AD134" s="476">
        <f t="shared" si="4"/>
        <v>94692484.620000005</v>
      </c>
      <c r="AE134" s="476">
        <f t="shared" si="4"/>
        <v>182598770.19</v>
      </c>
      <c r="AF134" s="476">
        <f t="shared" si="4"/>
        <v>18845676.43</v>
      </c>
      <c r="AG134" s="476">
        <f t="shared" si="4"/>
        <v>36829806.730000004</v>
      </c>
      <c r="AH134" s="476">
        <f t="shared" si="4"/>
        <v>58076012.340000004</v>
      </c>
      <c r="AI134" s="476">
        <f t="shared" si="4"/>
        <v>78986080.280000001</v>
      </c>
      <c r="AJ134" s="476">
        <f t="shared" si="4"/>
        <v>0</v>
      </c>
      <c r="AK134" s="476">
        <f t="shared" si="4"/>
        <v>1122195.8600000001</v>
      </c>
      <c r="AL134" s="476">
        <f t="shared" si="4"/>
        <v>0</v>
      </c>
      <c r="AM134" s="476">
        <f t="shared" si="4"/>
        <v>13018017.949999999</v>
      </c>
      <c r="AN134" s="476">
        <f t="shared" si="4"/>
        <v>25099922.09</v>
      </c>
      <c r="AO134" s="476">
        <f t="shared" si="4"/>
        <v>0</v>
      </c>
      <c r="AP134" s="475"/>
      <c r="AQ134" s="478"/>
    </row>
    <row r="135" spans="1:43" ht="12.75" customHeight="1" x14ac:dyDescent="0.25">
      <c r="A135" s="466" t="s">
        <v>520</v>
      </c>
      <c r="B135" s="479">
        <v>0</v>
      </c>
      <c r="C135" s="479">
        <v>0</v>
      </c>
      <c r="D135" s="479">
        <v>0</v>
      </c>
      <c r="E135" s="479">
        <v>4008462.76</v>
      </c>
      <c r="F135" s="479">
        <v>9426160.4600000009</v>
      </c>
      <c r="G135" s="479">
        <v>15347074.51</v>
      </c>
      <c r="H135" s="479">
        <v>20309642.850000001</v>
      </c>
      <c r="I135" s="479">
        <v>24419667.329999998</v>
      </c>
      <c r="J135" s="479">
        <v>0</v>
      </c>
      <c r="K135" s="481">
        <v>5224769.99</v>
      </c>
      <c r="L135" s="479">
        <v>621747.63</v>
      </c>
      <c r="M135" s="479">
        <v>1253155.02</v>
      </c>
      <c r="N135" s="480">
        <v>2008951.03</v>
      </c>
      <c r="O135" s="479">
        <v>2754394.62</v>
      </c>
      <c r="P135" s="479">
        <v>579247.74</v>
      </c>
      <c r="Q135" s="479">
        <v>1235677.46</v>
      </c>
      <c r="R135" s="479">
        <v>0</v>
      </c>
      <c r="S135" s="479">
        <v>0</v>
      </c>
      <c r="T135" s="479">
        <v>0</v>
      </c>
      <c r="U135" s="479">
        <v>0</v>
      </c>
      <c r="V135" s="479">
        <v>0</v>
      </c>
      <c r="W135" s="479">
        <v>0</v>
      </c>
      <c r="X135" s="479">
        <v>0</v>
      </c>
      <c r="Y135" s="479">
        <v>0</v>
      </c>
      <c r="Z135" s="479">
        <v>0</v>
      </c>
      <c r="AA135" s="479">
        <v>0</v>
      </c>
      <c r="AB135" s="479">
        <v>0</v>
      </c>
      <c r="AC135" s="479">
        <v>0</v>
      </c>
      <c r="AD135" s="479">
        <v>0</v>
      </c>
      <c r="AE135" s="479">
        <v>0</v>
      </c>
      <c r="AF135" s="479">
        <v>0</v>
      </c>
      <c r="AG135" s="479">
        <v>0</v>
      </c>
      <c r="AH135" s="479">
        <v>0</v>
      </c>
      <c r="AI135" s="479">
        <v>0</v>
      </c>
      <c r="AJ135" s="479">
        <v>0</v>
      </c>
      <c r="AK135" s="479">
        <v>0</v>
      </c>
      <c r="AL135" s="479">
        <v>0</v>
      </c>
      <c r="AM135" s="479">
        <v>0</v>
      </c>
      <c r="AN135" s="479">
        <v>0</v>
      </c>
      <c r="AO135" s="479">
        <v>0</v>
      </c>
      <c r="AP135" s="475"/>
      <c r="AQ135" s="478"/>
    </row>
    <row r="136" spans="1:43" ht="12.75" customHeight="1" x14ac:dyDescent="0.25">
      <c r="A136" s="466" t="s">
        <v>402</v>
      </c>
      <c r="B136" s="479">
        <v>0</v>
      </c>
      <c r="C136" s="479">
        <v>0</v>
      </c>
      <c r="D136" s="479">
        <v>0</v>
      </c>
      <c r="E136" s="479">
        <v>1378846.18</v>
      </c>
      <c r="F136" s="479">
        <v>1430479.68</v>
      </c>
      <c r="G136" s="479">
        <v>1481914.5</v>
      </c>
      <c r="H136" s="479">
        <v>1538654.64</v>
      </c>
      <c r="I136" s="479">
        <v>1599848.89</v>
      </c>
      <c r="J136" s="479">
        <v>0</v>
      </c>
      <c r="K136" s="481">
        <v>0</v>
      </c>
      <c r="L136" s="479">
        <v>0</v>
      </c>
      <c r="M136" s="479">
        <v>0</v>
      </c>
      <c r="N136" s="480">
        <v>0</v>
      </c>
      <c r="O136" s="479">
        <v>0</v>
      </c>
      <c r="P136" s="479">
        <v>0</v>
      </c>
      <c r="Q136" s="479">
        <v>0</v>
      </c>
      <c r="R136" s="479">
        <v>0</v>
      </c>
      <c r="S136" s="479">
        <v>0</v>
      </c>
      <c r="T136" s="479">
        <v>0</v>
      </c>
      <c r="U136" s="479">
        <v>0</v>
      </c>
      <c r="V136" s="479">
        <v>0</v>
      </c>
      <c r="W136" s="479">
        <v>0</v>
      </c>
      <c r="X136" s="479">
        <v>0</v>
      </c>
      <c r="Y136" s="479">
        <v>0</v>
      </c>
      <c r="Z136" s="479">
        <v>0</v>
      </c>
      <c r="AA136" s="479">
        <v>0</v>
      </c>
      <c r="AB136" s="479">
        <v>0</v>
      </c>
      <c r="AC136" s="479">
        <v>0</v>
      </c>
      <c r="AD136" s="479">
        <v>0</v>
      </c>
      <c r="AE136" s="479">
        <v>0</v>
      </c>
      <c r="AF136" s="479">
        <v>0</v>
      </c>
      <c r="AG136" s="479">
        <v>0</v>
      </c>
      <c r="AH136" s="479">
        <v>0</v>
      </c>
      <c r="AI136" s="479">
        <v>0</v>
      </c>
      <c r="AJ136" s="479">
        <v>0</v>
      </c>
      <c r="AK136" s="479">
        <v>0</v>
      </c>
      <c r="AL136" s="479">
        <v>0</v>
      </c>
      <c r="AM136" s="479">
        <v>0</v>
      </c>
      <c r="AN136" s="479">
        <v>0</v>
      </c>
      <c r="AO136" s="479">
        <v>0</v>
      </c>
      <c r="AP136" s="475"/>
      <c r="AQ136" s="478"/>
    </row>
    <row r="137" spans="1:43" ht="12.75" customHeight="1" x14ac:dyDescent="0.25">
      <c r="A137" s="466" t="s">
        <v>401</v>
      </c>
      <c r="B137" s="479">
        <v>0</v>
      </c>
      <c r="C137" s="479">
        <v>0</v>
      </c>
      <c r="D137" s="479">
        <v>0</v>
      </c>
      <c r="E137" s="479">
        <v>0</v>
      </c>
      <c r="F137" s="479">
        <v>0</v>
      </c>
      <c r="G137" s="479">
        <v>0</v>
      </c>
      <c r="H137" s="479">
        <v>0</v>
      </c>
      <c r="I137" s="479">
        <v>0</v>
      </c>
      <c r="J137" s="479">
        <v>0</v>
      </c>
      <c r="K137" s="481">
        <v>0</v>
      </c>
      <c r="L137" s="479">
        <v>0</v>
      </c>
      <c r="M137" s="479">
        <v>0</v>
      </c>
      <c r="N137" s="480">
        <v>0</v>
      </c>
      <c r="O137" s="479">
        <v>0</v>
      </c>
      <c r="P137" s="479">
        <v>0</v>
      </c>
      <c r="Q137" s="479">
        <v>0</v>
      </c>
      <c r="R137" s="479">
        <v>0</v>
      </c>
      <c r="S137" s="479">
        <v>0</v>
      </c>
      <c r="T137" s="479">
        <v>0</v>
      </c>
      <c r="U137" s="479">
        <v>0</v>
      </c>
      <c r="V137" s="479">
        <v>0</v>
      </c>
      <c r="W137" s="479">
        <v>0</v>
      </c>
      <c r="X137" s="479">
        <v>0</v>
      </c>
      <c r="Y137" s="479">
        <v>0</v>
      </c>
      <c r="Z137" s="479">
        <v>0</v>
      </c>
      <c r="AA137" s="479">
        <v>0</v>
      </c>
      <c r="AB137" s="479">
        <v>0</v>
      </c>
      <c r="AC137" s="479">
        <v>0</v>
      </c>
      <c r="AD137" s="479">
        <v>0</v>
      </c>
      <c r="AE137" s="479">
        <v>0</v>
      </c>
      <c r="AF137" s="479">
        <v>0</v>
      </c>
      <c r="AG137" s="479">
        <v>0</v>
      </c>
      <c r="AH137" s="479">
        <v>0</v>
      </c>
      <c r="AI137" s="479">
        <v>0</v>
      </c>
      <c r="AJ137" s="479">
        <v>0</v>
      </c>
      <c r="AK137" s="479">
        <v>0</v>
      </c>
      <c r="AL137" s="479">
        <v>0</v>
      </c>
      <c r="AM137" s="479">
        <v>0</v>
      </c>
      <c r="AN137" s="479">
        <v>25099922.09</v>
      </c>
      <c r="AO137" s="479">
        <v>0</v>
      </c>
      <c r="AP137" s="475"/>
      <c r="AQ137" s="478"/>
    </row>
    <row r="138" spans="1:43" ht="12.75" customHeight="1" x14ac:dyDescent="0.25">
      <c r="A138" s="466" t="s">
        <v>215</v>
      </c>
      <c r="B138" s="479">
        <v>0</v>
      </c>
      <c r="C138" s="479">
        <v>0</v>
      </c>
      <c r="D138" s="479">
        <v>0</v>
      </c>
      <c r="E138" s="479">
        <v>0</v>
      </c>
      <c r="F138" s="479">
        <v>0</v>
      </c>
      <c r="G138" s="479">
        <v>0</v>
      </c>
      <c r="H138" s="479">
        <v>0</v>
      </c>
      <c r="I138" s="479">
        <v>0</v>
      </c>
      <c r="J138" s="479">
        <v>0</v>
      </c>
      <c r="K138" s="481">
        <v>0</v>
      </c>
      <c r="L138" s="479">
        <v>0</v>
      </c>
      <c r="M138" s="479">
        <v>0</v>
      </c>
      <c r="N138" s="480">
        <v>0</v>
      </c>
      <c r="O138" s="479">
        <v>0</v>
      </c>
      <c r="P138" s="479">
        <v>0</v>
      </c>
      <c r="Q138" s="479">
        <v>0</v>
      </c>
      <c r="R138" s="479">
        <v>0</v>
      </c>
      <c r="S138" s="479">
        <v>0</v>
      </c>
      <c r="T138" s="479">
        <v>0</v>
      </c>
      <c r="U138" s="479">
        <v>0</v>
      </c>
      <c r="V138" s="479">
        <v>0</v>
      </c>
      <c r="W138" s="479">
        <v>0</v>
      </c>
      <c r="X138" s="479">
        <v>0</v>
      </c>
      <c r="Y138" s="479">
        <v>0</v>
      </c>
      <c r="Z138" s="479">
        <v>0</v>
      </c>
      <c r="AA138" s="479">
        <v>0</v>
      </c>
      <c r="AB138" s="479">
        <v>0</v>
      </c>
      <c r="AC138" s="479">
        <v>0</v>
      </c>
      <c r="AD138" s="479">
        <v>0</v>
      </c>
      <c r="AE138" s="479">
        <v>0</v>
      </c>
      <c r="AF138" s="479">
        <v>0</v>
      </c>
      <c r="AG138" s="479">
        <v>0</v>
      </c>
      <c r="AH138" s="479">
        <v>0</v>
      </c>
      <c r="AI138" s="479">
        <v>18845676.43</v>
      </c>
      <c r="AJ138" s="479">
        <v>0</v>
      </c>
      <c r="AK138" s="479">
        <v>0</v>
      </c>
      <c r="AL138" s="479">
        <v>0</v>
      </c>
      <c r="AM138" s="479">
        <v>0</v>
      </c>
      <c r="AN138" s="479">
        <v>0</v>
      </c>
      <c r="AO138" s="479">
        <v>0</v>
      </c>
      <c r="AP138" s="475"/>
      <c r="AQ138" s="478"/>
    </row>
    <row r="139" spans="1:43" ht="12.75" customHeight="1" x14ac:dyDescent="0.25">
      <c r="A139" s="466" t="s">
        <v>216</v>
      </c>
      <c r="B139" s="479">
        <v>0</v>
      </c>
      <c r="C139" s="479">
        <v>0</v>
      </c>
      <c r="D139" s="479">
        <v>0</v>
      </c>
      <c r="E139" s="479">
        <v>0</v>
      </c>
      <c r="F139" s="479">
        <v>0</v>
      </c>
      <c r="G139" s="479">
        <v>0</v>
      </c>
      <c r="H139" s="479">
        <v>0</v>
      </c>
      <c r="I139" s="479">
        <v>0</v>
      </c>
      <c r="J139" s="479">
        <v>0</v>
      </c>
      <c r="K139" s="481">
        <v>0</v>
      </c>
      <c r="L139" s="479">
        <v>0</v>
      </c>
      <c r="M139" s="479">
        <v>0</v>
      </c>
      <c r="N139" s="480">
        <v>0</v>
      </c>
      <c r="O139" s="479">
        <v>0</v>
      </c>
      <c r="P139" s="479">
        <v>0</v>
      </c>
      <c r="Q139" s="479">
        <v>0</v>
      </c>
      <c r="R139" s="479">
        <v>0</v>
      </c>
      <c r="S139" s="479">
        <v>0</v>
      </c>
      <c r="T139" s="479">
        <v>0</v>
      </c>
      <c r="U139" s="479">
        <v>0</v>
      </c>
      <c r="V139" s="479">
        <v>0</v>
      </c>
      <c r="W139" s="479">
        <v>0</v>
      </c>
      <c r="X139" s="479">
        <v>0</v>
      </c>
      <c r="Y139" s="479">
        <v>0</v>
      </c>
      <c r="Z139" s="479">
        <v>0</v>
      </c>
      <c r="AA139" s="479">
        <v>0</v>
      </c>
      <c r="AB139" s="479">
        <v>0</v>
      </c>
      <c r="AC139" s="479">
        <v>0</v>
      </c>
      <c r="AD139" s="479">
        <v>0</v>
      </c>
      <c r="AE139" s="479">
        <v>0</v>
      </c>
      <c r="AF139" s="479">
        <v>0</v>
      </c>
      <c r="AG139" s="479">
        <v>0</v>
      </c>
      <c r="AH139" s="479">
        <v>18845676.43</v>
      </c>
      <c r="AI139" s="479">
        <v>17894130.300000001</v>
      </c>
      <c r="AJ139" s="479">
        <v>0</v>
      </c>
      <c r="AK139" s="479">
        <v>0</v>
      </c>
      <c r="AL139" s="479">
        <v>0</v>
      </c>
      <c r="AM139" s="479">
        <v>1122195.8600000001</v>
      </c>
      <c r="AN139" s="479">
        <v>0</v>
      </c>
      <c r="AO139" s="479">
        <v>0</v>
      </c>
      <c r="AP139" s="475"/>
      <c r="AQ139" s="478"/>
    </row>
    <row r="140" spans="1:43" ht="12.75" customHeight="1" x14ac:dyDescent="0.25">
      <c r="A140" s="466" t="s">
        <v>217</v>
      </c>
      <c r="B140" s="479">
        <v>0</v>
      </c>
      <c r="C140" s="479">
        <v>0</v>
      </c>
      <c r="D140" s="479">
        <v>0</v>
      </c>
      <c r="E140" s="479">
        <v>0</v>
      </c>
      <c r="F140" s="479">
        <v>0</v>
      </c>
      <c r="G140" s="479">
        <v>0</v>
      </c>
      <c r="H140" s="479">
        <v>0</v>
      </c>
      <c r="I140" s="479">
        <v>0</v>
      </c>
      <c r="J140" s="479">
        <v>0</v>
      </c>
      <c r="K140" s="481">
        <v>0</v>
      </c>
      <c r="L140" s="479">
        <v>0</v>
      </c>
      <c r="M140" s="479">
        <v>0</v>
      </c>
      <c r="N140" s="480">
        <v>0</v>
      </c>
      <c r="O140" s="479">
        <v>0</v>
      </c>
      <c r="P140" s="479">
        <v>0</v>
      </c>
      <c r="Q140" s="479">
        <v>0</v>
      </c>
      <c r="R140" s="479">
        <v>0</v>
      </c>
      <c r="S140" s="479">
        <v>0</v>
      </c>
      <c r="T140" s="479">
        <v>0</v>
      </c>
      <c r="U140" s="479">
        <v>0</v>
      </c>
      <c r="V140" s="479">
        <v>0</v>
      </c>
      <c r="W140" s="479">
        <v>0</v>
      </c>
      <c r="X140" s="479">
        <v>0</v>
      </c>
      <c r="Y140" s="479">
        <v>0</v>
      </c>
      <c r="Z140" s="479">
        <v>0</v>
      </c>
      <c r="AA140" s="479">
        <v>0</v>
      </c>
      <c r="AB140" s="479">
        <v>0</v>
      </c>
      <c r="AC140" s="479">
        <v>0</v>
      </c>
      <c r="AD140" s="479">
        <v>0</v>
      </c>
      <c r="AE140" s="479">
        <v>94692484.620000005</v>
      </c>
      <c r="AF140" s="479">
        <v>0</v>
      </c>
      <c r="AG140" s="479">
        <v>18845676.43</v>
      </c>
      <c r="AH140" s="479">
        <v>17894130.300000001</v>
      </c>
      <c r="AI140" s="479">
        <v>21336205.609999999</v>
      </c>
      <c r="AJ140" s="479">
        <v>0</v>
      </c>
      <c r="AK140" s="479">
        <v>0</v>
      </c>
      <c r="AL140" s="479">
        <v>0</v>
      </c>
      <c r="AM140" s="479">
        <v>5568252.3799999999</v>
      </c>
      <c r="AN140" s="479">
        <v>0</v>
      </c>
      <c r="AO140" s="479">
        <v>0</v>
      </c>
      <c r="AP140" s="475"/>
      <c r="AQ140" s="478"/>
    </row>
    <row r="141" spans="1:43" ht="12.75" customHeight="1" x14ac:dyDescent="0.25">
      <c r="A141" s="466" t="s">
        <v>218</v>
      </c>
      <c r="B141" s="479">
        <v>0</v>
      </c>
      <c r="C141" s="479">
        <v>0</v>
      </c>
      <c r="D141" s="479">
        <v>0</v>
      </c>
      <c r="E141" s="479">
        <v>0</v>
      </c>
      <c r="F141" s="479">
        <v>0</v>
      </c>
      <c r="G141" s="479">
        <v>0</v>
      </c>
      <c r="H141" s="479">
        <v>0</v>
      </c>
      <c r="I141" s="479">
        <v>0</v>
      </c>
      <c r="J141" s="479">
        <v>0</v>
      </c>
      <c r="K141" s="481">
        <v>0</v>
      </c>
      <c r="L141" s="479">
        <v>5296926.5199999996</v>
      </c>
      <c r="M141" s="479">
        <v>6173834.0800000001</v>
      </c>
      <c r="N141" s="480">
        <v>6002780.5199999996</v>
      </c>
      <c r="O141" s="479">
        <v>9652911.6500000004</v>
      </c>
      <c r="P141" s="479">
        <v>12247027.189999999</v>
      </c>
      <c r="Q141" s="479">
        <v>16830334.460000001</v>
      </c>
      <c r="R141" s="479">
        <v>15711189.23</v>
      </c>
      <c r="S141" s="479">
        <v>14283290.119999999</v>
      </c>
      <c r="T141" s="479">
        <v>8632146.8599999994</v>
      </c>
      <c r="U141" s="479">
        <v>15850719.359999999</v>
      </c>
      <c r="V141" s="479">
        <v>29815330.710000001</v>
      </c>
      <c r="W141" s="479">
        <v>29668578.289999999</v>
      </c>
      <c r="X141" s="479">
        <v>37160459.170000002</v>
      </c>
      <c r="Y141" s="479">
        <v>53304663.700000003</v>
      </c>
      <c r="Z141" s="479">
        <v>68376078.849999994</v>
      </c>
      <c r="AA141" s="479">
        <v>62413506.020000003</v>
      </c>
      <c r="AB141" s="479">
        <v>48104423.18</v>
      </c>
      <c r="AC141" s="479">
        <v>52974541.590000004</v>
      </c>
      <c r="AD141" s="479">
        <v>94692484.620000005</v>
      </c>
      <c r="AE141" s="479">
        <v>87906285.569999993</v>
      </c>
      <c r="AF141" s="479">
        <v>18845676.43</v>
      </c>
      <c r="AG141" s="479">
        <v>17984130.300000001</v>
      </c>
      <c r="AH141" s="479">
        <v>21336205.609999999</v>
      </c>
      <c r="AI141" s="479">
        <v>20910067.940000001</v>
      </c>
      <c r="AJ141" s="479">
        <v>0</v>
      </c>
      <c r="AK141" s="479">
        <v>1122195.8600000001</v>
      </c>
      <c r="AL141" s="479">
        <v>0</v>
      </c>
      <c r="AM141" s="479">
        <v>6327569.71</v>
      </c>
      <c r="AN141" s="479">
        <v>0</v>
      </c>
      <c r="AO141" s="479">
        <v>0</v>
      </c>
      <c r="AP141" s="475"/>
      <c r="AQ141" s="478"/>
    </row>
    <row r="142" spans="1:43" ht="12.75" customHeight="1" x14ac:dyDescent="0.25">
      <c r="A142" s="466" t="s">
        <v>219</v>
      </c>
      <c r="B142" s="479">
        <v>0</v>
      </c>
      <c r="C142" s="479">
        <v>0</v>
      </c>
      <c r="D142" s="479">
        <v>0</v>
      </c>
      <c r="E142" s="479">
        <v>0</v>
      </c>
      <c r="F142" s="479">
        <v>0</v>
      </c>
      <c r="G142" s="479">
        <v>0</v>
      </c>
      <c r="H142" s="479">
        <v>0</v>
      </c>
      <c r="I142" s="479">
        <v>0</v>
      </c>
      <c r="J142" s="479">
        <v>0</v>
      </c>
      <c r="K142" s="481">
        <v>0</v>
      </c>
      <c r="L142" s="479">
        <v>0</v>
      </c>
      <c r="M142" s="479">
        <v>0</v>
      </c>
      <c r="N142" s="480">
        <v>0</v>
      </c>
      <c r="O142" s="479">
        <v>0</v>
      </c>
      <c r="P142" s="479">
        <v>0</v>
      </c>
      <c r="Q142" s="479">
        <v>0</v>
      </c>
      <c r="R142" s="479">
        <v>0</v>
      </c>
      <c r="S142" s="479">
        <v>0</v>
      </c>
      <c r="T142" s="479">
        <v>0</v>
      </c>
      <c r="U142" s="479">
        <v>0</v>
      </c>
      <c r="V142" s="479">
        <v>0</v>
      </c>
      <c r="W142" s="479">
        <v>0</v>
      </c>
      <c r="X142" s="479">
        <v>0</v>
      </c>
      <c r="Y142" s="479">
        <v>0</v>
      </c>
      <c r="Z142" s="479">
        <v>0</v>
      </c>
      <c r="AA142" s="479">
        <v>0</v>
      </c>
      <c r="AB142" s="479">
        <v>24240.68</v>
      </c>
      <c r="AC142" s="479">
        <v>0</v>
      </c>
      <c r="AD142" s="479">
        <v>0</v>
      </c>
      <c r="AE142" s="479">
        <v>0</v>
      </c>
      <c r="AF142" s="479">
        <v>0</v>
      </c>
      <c r="AG142" s="479">
        <v>0</v>
      </c>
      <c r="AH142" s="479">
        <v>0</v>
      </c>
      <c r="AI142" s="479">
        <v>0</v>
      </c>
      <c r="AJ142" s="479">
        <v>0</v>
      </c>
      <c r="AK142" s="479">
        <v>0</v>
      </c>
      <c r="AL142" s="479">
        <v>0</v>
      </c>
      <c r="AM142" s="479">
        <v>0</v>
      </c>
      <c r="AN142" s="479">
        <v>0</v>
      </c>
      <c r="AO142" s="479">
        <v>0</v>
      </c>
      <c r="AP142" s="475"/>
      <c r="AQ142" s="478"/>
    </row>
    <row r="143" spans="1:43" ht="12.75" customHeight="1" x14ac:dyDescent="0.25">
      <c r="A143" s="466"/>
      <c r="B143" s="479"/>
      <c r="C143" s="479"/>
      <c r="D143" s="479"/>
      <c r="E143" s="479"/>
      <c r="F143" s="479"/>
      <c r="G143" s="479"/>
      <c r="H143" s="479"/>
      <c r="I143" s="479"/>
      <c r="J143" s="479"/>
      <c r="K143" s="481"/>
      <c r="L143" s="479"/>
      <c r="M143" s="479"/>
      <c r="N143" s="480"/>
      <c r="O143" s="479"/>
      <c r="P143" s="479"/>
      <c r="Q143" s="479"/>
      <c r="R143" s="479"/>
      <c r="S143" s="479"/>
      <c r="T143" s="479"/>
      <c r="U143" s="479"/>
      <c r="V143" s="479"/>
      <c r="W143" s="479"/>
      <c r="X143" s="479"/>
      <c r="Y143" s="479"/>
      <c r="Z143" s="479"/>
      <c r="AA143" s="479"/>
      <c r="AB143" s="479"/>
      <c r="AC143" s="479"/>
      <c r="AD143" s="479"/>
      <c r="AE143" s="479"/>
      <c r="AF143" s="479"/>
      <c r="AG143" s="479"/>
      <c r="AH143" s="479"/>
      <c r="AI143" s="479"/>
      <c r="AJ143" s="479"/>
      <c r="AK143" s="479"/>
      <c r="AL143" s="479"/>
      <c r="AM143" s="479"/>
      <c r="AN143" s="479"/>
      <c r="AO143" s="479"/>
      <c r="AP143" s="475"/>
      <c r="AQ143" s="478"/>
    </row>
    <row r="144" spans="1:43" s="488" customFormat="1" ht="12.75" customHeight="1" x14ac:dyDescent="0.25">
      <c r="A144" s="471" t="s">
        <v>205</v>
      </c>
      <c r="B144" s="476">
        <f t="shared" ref="B144:AO144" si="5">B134-B114</f>
        <v>0</v>
      </c>
      <c r="C144" s="476">
        <f t="shared" si="5"/>
        <v>0</v>
      </c>
      <c r="D144" s="476">
        <f t="shared" si="5"/>
        <v>0</v>
      </c>
      <c r="E144" s="476">
        <f t="shared" si="5"/>
        <v>0</v>
      </c>
      <c r="F144" s="476">
        <f t="shared" si="5"/>
        <v>0</v>
      </c>
      <c r="G144" s="476">
        <f t="shared" si="5"/>
        <v>0</v>
      </c>
      <c r="H144" s="476">
        <f t="shared" si="5"/>
        <v>0</v>
      </c>
      <c r="I144" s="476">
        <f t="shared" si="5"/>
        <v>0</v>
      </c>
      <c r="J144" s="476">
        <f t="shared" si="5"/>
        <v>0</v>
      </c>
      <c r="K144" s="487">
        <f t="shared" si="5"/>
        <v>0</v>
      </c>
      <c r="L144" s="476">
        <f t="shared" si="5"/>
        <v>0</v>
      </c>
      <c r="M144" s="476">
        <f t="shared" si="5"/>
        <v>0</v>
      </c>
      <c r="N144" s="487">
        <f t="shared" si="5"/>
        <v>0</v>
      </c>
      <c r="O144" s="476">
        <f t="shared" si="5"/>
        <v>0</v>
      </c>
      <c r="P144" s="476">
        <f t="shared" si="5"/>
        <v>0</v>
      </c>
      <c r="Q144" s="476">
        <f t="shared" si="5"/>
        <v>0</v>
      </c>
      <c r="R144" s="476">
        <f t="shared" si="5"/>
        <v>0</v>
      </c>
      <c r="S144" s="476">
        <f t="shared" si="5"/>
        <v>0</v>
      </c>
      <c r="T144" s="476">
        <f t="shared" si="5"/>
        <v>0</v>
      </c>
      <c r="U144" s="476">
        <f t="shared" si="5"/>
        <v>0</v>
      </c>
      <c r="V144" s="476">
        <f t="shared" si="5"/>
        <v>0</v>
      </c>
      <c r="W144" s="476">
        <f t="shared" si="5"/>
        <v>0</v>
      </c>
      <c r="X144" s="476">
        <f t="shared" si="5"/>
        <v>0</v>
      </c>
      <c r="Y144" s="476">
        <f t="shared" si="5"/>
        <v>0</v>
      </c>
      <c r="Z144" s="476">
        <f t="shared" si="5"/>
        <v>0</v>
      </c>
      <c r="AA144" s="476">
        <f t="shared" si="5"/>
        <v>0</v>
      </c>
      <c r="AB144" s="476">
        <f t="shared" si="5"/>
        <v>0</v>
      </c>
      <c r="AC144" s="476">
        <f t="shared" si="5"/>
        <v>0</v>
      </c>
      <c r="AD144" s="476">
        <f t="shared" si="5"/>
        <v>0</v>
      </c>
      <c r="AE144" s="476">
        <f t="shared" si="5"/>
        <v>0</v>
      </c>
      <c r="AF144" s="476">
        <f t="shared" si="5"/>
        <v>0</v>
      </c>
      <c r="AG144" s="476">
        <f t="shared" si="5"/>
        <v>0</v>
      </c>
      <c r="AH144" s="476">
        <f t="shared" si="5"/>
        <v>0</v>
      </c>
      <c r="AI144" s="476">
        <f t="shared" si="5"/>
        <v>0</v>
      </c>
      <c r="AJ144" s="476">
        <f t="shared" si="5"/>
        <v>0</v>
      </c>
      <c r="AK144" s="476">
        <f t="shared" si="5"/>
        <v>0</v>
      </c>
      <c r="AL144" s="476">
        <f t="shared" si="5"/>
        <v>0</v>
      </c>
      <c r="AM144" s="476">
        <f t="shared" si="5"/>
        <v>0</v>
      </c>
      <c r="AN144" s="476">
        <f t="shared" si="5"/>
        <v>0</v>
      </c>
      <c r="AO144" s="476">
        <f t="shared" si="5"/>
        <v>0</v>
      </c>
      <c r="AP144" s="470">
        <f>SUM(B144:AO144)</f>
        <v>0</v>
      </c>
      <c r="AQ144" s="478"/>
    </row>
    <row r="145" spans="1:255" s="496" customFormat="1" ht="12.75" customHeight="1" x14ac:dyDescent="0.25">
      <c r="A145" s="493"/>
      <c r="B145" s="493"/>
      <c r="C145" s="493"/>
      <c r="D145" s="493"/>
      <c r="E145" s="493"/>
      <c r="F145" s="493"/>
      <c r="G145" s="493"/>
      <c r="H145" s="493"/>
      <c r="I145" s="493"/>
      <c r="J145" s="493"/>
      <c r="K145" s="494"/>
      <c r="L145" s="493"/>
      <c r="M145" s="493"/>
      <c r="N145" s="495"/>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c r="AN145" s="493"/>
      <c r="AO145" s="493"/>
      <c r="AP145" s="475"/>
      <c r="AQ145" s="478"/>
      <c r="AR145" s="465"/>
      <c r="AS145" s="465"/>
      <c r="AT145" s="465"/>
      <c r="AU145" s="465"/>
      <c r="AV145" s="465"/>
      <c r="AW145" s="465"/>
      <c r="AX145" s="465"/>
      <c r="AY145" s="465"/>
      <c r="AZ145" s="465"/>
      <c r="BA145" s="465"/>
      <c r="BB145" s="465"/>
      <c r="BC145" s="465"/>
      <c r="BD145" s="465"/>
      <c r="BE145" s="465"/>
      <c r="BF145" s="465"/>
      <c r="BG145" s="465"/>
      <c r="BH145" s="465"/>
      <c r="BI145" s="465"/>
      <c r="BJ145" s="465"/>
      <c r="BK145" s="465"/>
      <c r="BL145" s="465"/>
      <c r="BM145" s="465"/>
      <c r="BN145" s="465"/>
      <c r="BO145" s="465"/>
      <c r="BP145" s="465"/>
      <c r="BQ145" s="465"/>
      <c r="BR145" s="465"/>
      <c r="BS145" s="465"/>
      <c r="BT145" s="465"/>
      <c r="BU145" s="465"/>
      <c r="BV145" s="465"/>
      <c r="BW145" s="465"/>
      <c r="BX145" s="465"/>
      <c r="BY145" s="465"/>
      <c r="BZ145" s="465"/>
      <c r="CA145" s="465"/>
      <c r="CB145" s="465"/>
      <c r="CC145" s="465"/>
      <c r="CD145" s="465"/>
      <c r="CE145" s="465"/>
      <c r="CF145" s="465"/>
      <c r="CG145" s="465"/>
      <c r="CH145" s="465"/>
      <c r="CI145" s="465"/>
      <c r="CJ145" s="465"/>
      <c r="CK145" s="465"/>
      <c r="CL145" s="465"/>
      <c r="CM145" s="465"/>
      <c r="CN145" s="465"/>
      <c r="CO145" s="465"/>
      <c r="CP145" s="465"/>
      <c r="CQ145" s="465"/>
      <c r="CR145" s="465"/>
      <c r="CS145" s="465"/>
      <c r="CT145" s="465"/>
      <c r="CU145" s="465"/>
      <c r="CV145" s="465"/>
      <c r="CW145" s="465"/>
      <c r="CX145" s="465"/>
      <c r="CY145" s="465"/>
      <c r="CZ145" s="465"/>
      <c r="DA145" s="465"/>
      <c r="DB145" s="465"/>
      <c r="DC145" s="465"/>
      <c r="DD145" s="465"/>
      <c r="DE145" s="465"/>
      <c r="DF145" s="465"/>
      <c r="DG145" s="465"/>
      <c r="DH145" s="465"/>
      <c r="DI145" s="465"/>
      <c r="DJ145" s="465"/>
      <c r="DK145" s="465"/>
      <c r="DL145" s="465"/>
      <c r="DM145" s="465"/>
      <c r="DN145" s="465"/>
      <c r="DO145" s="465"/>
      <c r="DP145" s="465"/>
      <c r="DQ145" s="465"/>
      <c r="DR145" s="465"/>
      <c r="DS145" s="465"/>
      <c r="DT145" s="465"/>
      <c r="DU145" s="465"/>
      <c r="DV145" s="465"/>
      <c r="DW145" s="465"/>
      <c r="DX145" s="465"/>
      <c r="DY145" s="465"/>
      <c r="DZ145" s="465"/>
      <c r="EA145" s="465"/>
      <c r="EB145" s="465"/>
      <c r="EC145" s="465"/>
      <c r="ED145" s="465"/>
      <c r="EE145" s="465"/>
      <c r="EF145" s="465"/>
      <c r="EG145" s="465"/>
      <c r="EH145" s="465"/>
      <c r="EI145" s="465"/>
      <c r="EJ145" s="465"/>
      <c r="EK145" s="465"/>
      <c r="EL145" s="465"/>
      <c r="EM145" s="465"/>
      <c r="EN145" s="465"/>
      <c r="EO145" s="465"/>
      <c r="EP145" s="465"/>
      <c r="EQ145" s="465"/>
      <c r="ER145" s="465"/>
      <c r="ES145" s="465"/>
      <c r="ET145" s="465"/>
      <c r="EU145" s="465"/>
      <c r="EV145" s="465"/>
      <c r="EW145" s="465"/>
      <c r="EX145" s="465"/>
      <c r="EY145" s="465"/>
      <c r="EZ145" s="465"/>
      <c r="FA145" s="465"/>
      <c r="FB145" s="465"/>
      <c r="FC145" s="465"/>
      <c r="FD145" s="465"/>
      <c r="FE145" s="465"/>
      <c r="FF145" s="465"/>
      <c r="FG145" s="465"/>
      <c r="FH145" s="465"/>
      <c r="FI145" s="465"/>
      <c r="FJ145" s="465"/>
      <c r="FK145" s="465"/>
      <c r="FL145" s="465"/>
      <c r="FM145" s="465"/>
      <c r="FN145" s="465"/>
      <c r="FO145" s="465"/>
      <c r="FP145" s="465"/>
      <c r="FQ145" s="465"/>
      <c r="FR145" s="465"/>
      <c r="FS145" s="465"/>
      <c r="FT145" s="465"/>
      <c r="FU145" s="465"/>
      <c r="FV145" s="465"/>
      <c r="FW145" s="465"/>
      <c r="FX145" s="465"/>
      <c r="FY145" s="465"/>
      <c r="FZ145" s="465"/>
      <c r="GA145" s="465"/>
      <c r="GB145" s="465"/>
      <c r="GC145" s="465"/>
      <c r="GD145" s="465"/>
      <c r="GE145" s="465"/>
      <c r="GF145" s="465"/>
      <c r="GG145" s="465"/>
      <c r="GH145" s="465"/>
      <c r="GI145" s="465"/>
      <c r="GJ145" s="465"/>
      <c r="GK145" s="465"/>
      <c r="GL145" s="465"/>
      <c r="GM145" s="465"/>
      <c r="GN145" s="465"/>
      <c r="GO145" s="465"/>
      <c r="GP145" s="465"/>
      <c r="GQ145" s="465"/>
      <c r="GR145" s="465"/>
      <c r="GS145" s="465"/>
      <c r="GT145" s="465"/>
      <c r="GU145" s="465"/>
      <c r="GV145" s="465"/>
      <c r="GW145" s="465"/>
      <c r="GX145" s="465"/>
      <c r="GY145" s="465"/>
      <c r="GZ145" s="465"/>
      <c r="HA145" s="465"/>
      <c r="HB145" s="465"/>
      <c r="HC145" s="465"/>
      <c r="HD145" s="465"/>
      <c r="HE145" s="465"/>
      <c r="HF145" s="465"/>
      <c r="HG145" s="465"/>
      <c r="HH145" s="465"/>
      <c r="HI145" s="465"/>
      <c r="HJ145" s="465"/>
      <c r="HK145" s="465"/>
      <c r="HL145" s="465"/>
      <c r="HM145" s="465"/>
      <c r="HN145" s="465"/>
      <c r="HO145" s="465"/>
      <c r="HP145" s="465"/>
      <c r="HQ145" s="465"/>
      <c r="HR145" s="465"/>
      <c r="HS145" s="465"/>
      <c r="HT145" s="465"/>
      <c r="HU145" s="465"/>
      <c r="HV145" s="465"/>
      <c r="HW145" s="465"/>
      <c r="HX145" s="465"/>
      <c r="HY145" s="465"/>
      <c r="HZ145" s="465"/>
      <c r="IA145" s="465"/>
      <c r="IB145" s="465"/>
      <c r="IC145" s="465"/>
      <c r="ID145" s="465"/>
      <c r="IE145" s="465"/>
      <c r="IF145" s="465"/>
      <c r="IG145" s="465"/>
      <c r="IH145" s="465"/>
      <c r="II145" s="465"/>
      <c r="IJ145" s="465"/>
      <c r="IK145" s="465"/>
      <c r="IL145" s="465"/>
      <c r="IM145" s="465"/>
      <c r="IN145" s="465"/>
      <c r="IO145" s="465"/>
      <c r="IP145" s="465"/>
      <c r="IQ145" s="465"/>
      <c r="IR145" s="465"/>
      <c r="IS145" s="465"/>
      <c r="IT145" s="465"/>
      <c r="IU145" s="465"/>
    </row>
    <row r="146" spans="1:255" ht="12.75" customHeight="1" x14ac:dyDescent="0.25">
      <c r="A146" s="471" t="s">
        <v>220</v>
      </c>
      <c r="B146" s="479"/>
      <c r="C146" s="479"/>
      <c r="D146" s="479"/>
      <c r="E146" s="479"/>
      <c r="F146" s="479"/>
      <c r="G146" s="479"/>
      <c r="H146" s="479"/>
      <c r="I146" s="479"/>
      <c r="J146" s="479"/>
      <c r="K146" s="481"/>
      <c r="L146" s="479"/>
      <c r="M146" s="479"/>
      <c r="N146" s="480"/>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479"/>
      <c r="AK146" s="479"/>
      <c r="AL146" s="479"/>
      <c r="AM146" s="479"/>
      <c r="AN146" s="479"/>
      <c r="AO146" s="479"/>
      <c r="AP146" s="475"/>
      <c r="AQ146" s="478"/>
    </row>
    <row r="147" spans="1:255" ht="12.75" customHeight="1" x14ac:dyDescent="0.25">
      <c r="A147" s="471" t="s">
        <v>221</v>
      </c>
      <c r="B147" s="476">
        <f t="shared" ref="B147:AO147" si="6">SUM(B148:B194)</f>
        <v>19186781.799999997</v>
      </c>
      <c r="C147" s="476">
        <f t="shared" si="6"/>
        <v>0</v>
      </c>
      <c r="D147" s="476">
        <f t="shared" si="6"/>
        <v>0</v>
      </c>
      <c r="E147" s="476">
        <f t="shared" si="6"/>
        <v>7152864.3599999994</v>
      </c>
      <c r="F147" s="476">
        <f t="shared" si="6"/>
        <v>8218505.5</v>
      </c>
      <c r="G147" s="476">
        <f t="shared" si="6"/>
        <v>8665999.5399999991</v>
      </c>
      <c r="H147" s="476">
        <f t="shared" si="6"/>
        <v>8964344.9299999997</v>
      </c>
      <c r="I147" s="476">
        <f t="shared" si="6"/>
        <v>9420205.4600000009</v>
      </c>
      <c r="J147" s="476">
        <f t="shared" si="6"/>
        <v>10817383.609999999</v>
      </c>
      <c r="K147" s="487">
        <f t="shared" si="6"/>
        <v>35516091.789999999</v>
      </c>
      <c r="L147" s="476">
        <f t="shared" si="6"/>
        <v>20625636.259999998</v>
      </c>
      <c r="M147" s="476">
        <f t="shared" si="6"/>
        <v>22777731.120000001</v>
      </c>
      <c r="N147" s="487">
        <f t="shared" si="6"/>
        <v>14055819.34</v>
      </c>
      <c r="O147" s="476">
        <f t="shared" si="6"/>
        <v>38136515.43</v>
      </c>
      <c r="P147" s="476">
        <f t="shared" si="6"/>
        <v>43482812.239999995</v>
      </c>
      <c r="Q147" s="476">
        <f t="shared" si="6"/>
        <v>50390388.359999999</v>
      </c>
      <c r="R147" s="476">
        <f t="shared" si="6"/>
        <v>50252568.019999996</v>
      </c>
      <c r="S147" s="476">
        <f t="shared" si="6"/>
        <v>56354996.369999997</v>
      </c>
      <c r="T147" s="476">
        <f t="shared" si="6"/>
        <v>73066221.599999994</v>
      </c>
      <c r="U147" s="476">
        <f t="shared" si="6"/>
        <v>76176564.289999992</v>
      </c>
      <c r="V147" s="476">
        <f t="shared" si="6"/>
        <v>81851825.849999994</v>
      </c>
      <c r="W147" s="476">
        <f t="shared" si="6"/>
        <v>84384009.920000002</v>
      </c>
      <c r="X147" s="476">
        <f t="shared" si="6"/>
        <v>99937442.00999999</v>
      </c>
      <c r="Y147" s="476">
        <f t="shared" si="6"/>
        <v>133401954.34</v>
      </c>
      <c r="Z147" s="476">
        <f t="shared" si="6"/>
        <v>137122842.89999998</v>
      </c>
      <c r="AA147" s="476">
        <f t="shared" si="6"/>
        <v>126763369.29000001</v>
      </c>
      <c r="AB147" s="476">
        <f t="shared" si="6"/>
        <v>128723311.31</v>
      </c>
      <c r="AC147" s="476">
        <f t="shared" si="6"/>
        <v>142098163.30000001</v>
      </c>
      <c r="AD147" s="476">
        <f t="shared" si="6"/>
        <v>191476310.63999999</v>
      </c>
      <c r="AE147" s="476">
        <f t="shared" si="6"/>
        <v>177637911.48999998</v>
      </c>
      <c r="AF147" s="476">
        <f t="shared" si="6"/>
        <v>39044055.859999999</v>
      </c>
      <c r="AG147" s="476">
        <f t="shared" si="6"/>
        <v>36772021.040000007</v>
      </c>
      <c r="AH147" s="476">
        <f t="shared" si="6"/>
        <v>42886154.82</v>
      </c>
      <c r="AI147" s="476">
        <f t="shared" si="6"/>
        <v>42025728.770000003</v>
      </c>
      <c r="AJ147" s="476">
        <f t="shared" si="6"/>
        <v>0</v>
      </c>
      <c r="AK147" s="476">
        <f t="shared" si="6"/>
        <v>6314535.1100000003</v>
      </c>
      <c r="AL147" s="476">
        <f t="shared" si="6"/>
        <v>0</v>
      </c>
      <c r="AM147" s="476">
        <f t="shared" si="6"/>
        <v>6360974.29</v>
      </c>
      <c r="AN147" s="476">
        <f t="shared" si="6"/>
        <v>0</v>
      </c>
      <c r="AO147" s="476">
        <f t="shared" si="6"/>
        <v>0</v>
      </c>
      <c r="AP147" s="475"/>
      <c r="AQ147" s="478"/>
    </row>
    <row r="148" spans="1:255" ht="12.75" customHeight="1" x14ac:dyDescent="0.25">
      <c r="A148" s="466" t="s">
        <v>525</v>
      </c>
      <c r="B148" s="479">
        <v>262562.25</v>
      </c>
      <c r="C148" s="479">
        <v>0</v>
      </c>
      <c r="D148" s="479">
        <v>0</v>
      </c>
      <c r="E148" s="479">
        <v>199672.95</v>
      </c>
      <c r="F148" s="479">
        <v>78986.86</v>
      </c>
      <c r="G148" s="479">
        <v>49368.14</v>
      </c>
      <c r="H148" s="479">
        <v>999377.03</v>
      </c>
      <c r="I148" s="479">
        <v>280731.39</v>
      </c>
      <c r="J148" s="479">
        <v>522455.36</v>
      </c>
      <c r="K148" s="481">
        <v>503645.05</v>
      </c>
      <c r="L148" s="479">
        <v>36803.360000000001</v>
      </c>
      <c r="M148" s="479">
        <v>318481.21000000002</v>
      </c>
      <c r="N148" s="480">
        <v>324181.5</v>
      </c>
      <c r="O148" s="479">
        <v>1447741.74</v>
      </c>
      <c r="P148" s="479">
        <v>1985597.42</v>
      </c>
      <c r="Q148" s="479">
        <v>87615.97</v>
      </c>
      <c r="R148" s="479">
        <v>843939.47</v>
      </c>
      <c r="S148" s="479">
        <v>1035314.75</v>
      </c>
      <c r="T148" s="479">
        <v>973636.82</v>
      </c>
      <c r="U148" s="479">
        <v>958810.6</v>
      </c>
      <c r="V148" s="479">
        <v>624849</v>
      </c>
      <c r="W148" s="479">
        <v>327830.89</v>
      </c>
      <c r="X148" s="479">
        <v>391232.49</v>
      </c>
      <c r="Y148" s="479">
        <v>1158981.54</v>
      </c>
      <c r="Z148" s="479">
        <v>1294873.8999999999</v>
      </c>
      <c r="AA148" s="479">
        <v>792857.14</v>
      </c>
      <c r="AB148" s="479">
        <v>681321.44</v>
      </c>
      <c r="AC148" s="479">
        <v>1666714.29</v>
      </c>
      <c r="AD148" s="479">
        <v>169285.72</v>
      </c>
      <c r="AE148" s="479">
        <v>0</v>
      </c>
      <c r="AF148" s="479">
        <v>0</v>
      </c>
      <c r="AG148" s="479">
        <v>0</v>
      </c>
      <c r="AH148" s="479">
        <v>0</v>
      </c>
      <c r="AI148" s="479">
        <v>0</v>
      </c>
      <c r="AJ148" s="479">
        <v>0</v>
      </c>
      <c r="AK148" s="479">
        <v>0</v>
      </c>
      <c r="AL148" s="479">
        <v>0</v>
      </c>
      <c r="AM148" s="479">
        <v>0</v>
      </c>
      <c r="AN148" s="479">
        <v>0</v>
      </c>
      <c r="AO148" s="479">
        <v>0</v>
      </c>
      <c r="AP148" s="475"/>
      <c r="AQ148" s="478"/>
    </row>
    <row r="149" spans="1:255" ht="12.75" customHeight="1" x14ac:dyDescent="0.25">
      <c r="A149" s="466" t="s">
        <v>526</v>
      </c>
      <c r="B149" s="479">
        <v>0</v>
      </c>
      <c r="C149" s="479">
        <v>0</v>
      </c>
      <c r="D149" s="479">
        <v>0</v>
      </c>
      <c r="E149" s="479">
        <v>0</v>
      </c>
      <c r="F149" s="479">
        <v>0</v>
      </c>
      <c r="G149" s="479">
        <v>0</v>
      </c>
      <c r="H149" s="479">
        <v>0</v>
      </c>
      <c r="I149" s="479">
        <v>0</v>
      </c>
      <c r="J149" s="479">
        <v>0</v>
      </c>
      <c r="K149" s="481">
        <v>0</v>
      </c>
      <c r="L149" s="479">
        <v>0</v>
      </c>
      <c r="M149" s="479">
        <v>0</v>
      </c>
      <c r="N149" s="480">
        <v>0</v>
      </c>
      <c r="O149" s="479">
        <v>0</v>
      </c>
      <c r="P149" s="479">
        <v>0</v>
      </c>
      <c r="Q149" s="479">
        <v>0</v>
      </c>
      <c r="R149" s="479">
        <v>0</v>
      </c>
      <c r="S149" s="479">
        <v>0</v>
      </c>
      <c r="T149" s="479">
        <v>0</v>
      </c>
      <c r="U149" s="479">
        <v>0</v>
      </c>
      <c r="V149" s="479">
        <v>0</v>
      </c>
      <c r="W149" s="479">
        <v>0</v>
      </c>
      <c r="X149" s="479">
        <v>0</v>
      </c>
      <c r="Y149" s="479">
        <v>0</v>
      </c>
      <c r="Z149" s="479">
        <v>0</v>
      </c>
      <c r="AA149" s="479">
        <v>465405</v>
      </c>
      <c r="AB149" s="479">
        <v>1385303.57</v>
      </c>
      <c r="AC149" s="479">
        <v>882302.14</v>
      </c>
      <c r="AD149" s="479">
        <v>856471.44</v>
      </c>
      <c r="AE149" s="479">
        <v>0</v>
      </c>
      <c r="AF149" s="479">
        <v>0</v>
      </c>
      <c r="AG149" s="479">
        <v>0</v>
      </c>
      <c r="AH149" s="479">
        <v>0</v>
      </c>
      <c r="AI149" s="479">
        <v>0</v>
      </c>
      <c r="AJ149" s="479">
        <v>0</v>
      </c>
      <c r="AK149" s="479">
        <v>0</v>
      </c>
      <c r="AL149" s="479">
        <v>0</v>
      </c>
      <c r="AM149" s="479">
        <v>0</v>
      </c>
      <c r="AN149" s="479">
        <v>0</v>
      </c>
      <c r="AO149" s="479">
        <v>0</v>
      </c>
      <c r="AP149" s="475"/>
      <c r="AQ149" s="478"/>
    </row>
    <row r="150" spans="1:255" ht="12.75" customHeight="1" x14ac:dyDescent="0.25">
      <c r="A150" s="466" t="s">
        <v>527</v>
      </c>
      <c r="B150" s="479">
        <v>18407.13</v>
      </c>
      <c r="C150" s="479">
        <v>0</v>
      </c>
      <c r="D150" s="479">
        <v>0</v>
      </c>
      <c r="E150" s="479">
        <v>10998.14</v>
      </c>
      <c r="F150" s="479">
        <v>8436.08</v>
      </c>
      <c r="G150" s="479">
        <v>1542.86</v>
      </c>
      <c r="H150" s="479">
        <v>10631.36</v>
      </c>
      <c r="I150" s="479">
        <v>5053.93</v>
      </c>
      <c r="J150" s="479">
        <v>20417.57</v>
      </c>
      <c r="K150" s="481">
        <v>5866.93</v>
      </c>
      <c r="L150" s="479">
        <v>1123.71</v>
      </c>
      <c r="M150" s="479">
        <v>9165.64</v>
      </c>
      <c r="N150" s="480">
        <v>0</v>
      </c>
      <c r="O150" s="479">
        <v>38301.46</v>
      </c>
      <c r="P150" s="479">
        <v>42449.99</v>
      </c>
      <c r="Q150" s="479">
        <v>1120.8599999999999</v>
      </c>
      <c r="R150" s="479">
        <v>14102.85</v>
      </c>
      <c r="S150" s="479">
        <v>23144.43</v>
      </c>
      <c r="T150" s="479">
        <v>27346.42</v>
      </c>
      <c r="U150" s="479">
        <v>35374.89</v>
      </c>
      <c r="V150" s="479">
        <v>32075.79</v>
      </c>
      <c r="W150" s="479">
        <v>11828.58</v>
      </c>
      <c r="X150" s="479">
        <v>13285.71</v>
      </c>
      <c r="Y150" s="479">
        <v>50365.71</v>
      </c>
      <c r="Z150" s="479">
        <v>42642.86</v>
      </c>
      <c r="AA150" s="479">
        <v>22071.42</v>
      </c>
      <c r="AB150" s="479">
        <v>11785.72</v>
      </c>
      <c r="AC150" s="479">
        <v>33428.57</v>
      </c>
      <c r="AD150" s="479">
        <v>11357.14</v>
      </c>
      <c r="AE150" s="479">
        <v>0</v>
      </c>
      <c r="AF150" s="479">
        <v>0</v>
      </c>
      <c r="AG150" s="479">
        <v>0</v>
      </c>
      <c r="AH150" s="479">
        <v>0</v>
      </c>
      <c r="AI150" s="479">
        <v>0</v>
      </c>
      <c r="AJ150" s="479">
        <v>0</v>
      </c>
      <c r="AK150" s="479">
        <v>0</v>
      </c>
      <c r="AL150" s="479">
        <v>0</v>
      </c>
      <c r="AM150" s="479">
        <v>0</v>
      </c>
      <c r="AN150" s="479">
        <v>0</v>
      </c>
      <c r="AO150" s="479">
        <v>0</v>
      </c>
      <c r="AP150" s="475"/>
      <c r="AQ150" s="478"/>
    </row>
    <row r="151" spans="1:255" ht="12.75" customHeight="1" x14ac:dyDescent="0.25">
      <c r="A151" s="466" t="s">
        <v>222</v>
      </c>
      <c r="B151" s="479">
        <v>5016.92</v>
      </c>
      <c r="C151" s="479">
        <v>0</v>
      </c>
      <c r="D151" s="479">
        <v>0</v>
      </c>
      <c r="E151" s="479">
        <v>16597.07</v>
      </c>
      <c r="F151" s="479">
        <v>455.21</v>
      </c>
      <c r="G151" s="479">
        <v>0</v>
      </c>
      <c r="H151" s="479">
        <v>59645.81</v>
      </c>
      <c r="I151" s="479">
        <v>16476.14</v>
      </c>
      <c r="J151" s="479">
        <v>53158.73</v>
      </c>
      <c r="K151" s="481">
        <v>2348.2600000000002</v>
      </c>
      <c r="L151" s="479">
        <v>4956.03</v>
      </c>
      <c r="M151" s="479">
        <v>34566.68</v>
      </c>
      <c r="N151" s="480">
        <v>17696</v>
      </c>
      <c r="O151" s="479">
        <v>275973.25</v>
      </c>
      <c r="P151" s="479">
        <v>32022.33</v>
      </c>
      <c r="Q151" s="479">
        <v>20272.830000000002</v>
      </c>
      <c r="R151" s="479">
        <v>47529.33</v>
      </c>
      <c r="S151" s="479">
        <v>78719.44</v>
      </c>
      <c r="T151" s="479">
        <v>13892.61</v>
      </c>
      <c r="U151" s="479">
        <v>22059.97</v>
      </c>
      <c r="V151" s="479">
        <v>18281.490000000002</v>
      </c>
      <c r="W151" s="479">
        <v>48432.05</v>
      </c>
      <c r="X151" s="479">
        <v>8086.19</v>
      </c>
      <c r="Y151" s="479">
        <v>24068.83</v>
      </c>
      <c r="Z151" s="479">
        <v>50383.17</v>
      </c>
      <c r="AA151" s="479">
        <v>40281.86</v>
      </c>
      <c r="AB151" s="479">
        <v>53700.85</v>
      </c>
      <c r="AC151" s="479">
        <v>83815.210000000006</v>
      </c>
      <c r="AD151" s="479">
        <v>55213.83</v>
      </c>
      <c r="AE151" s="479">
        <v>4761.21</v>
      </c>
      <c r="AF151" s="479">
        <v>0</v>
      </c>
      <c r="AG151" s="479">
        <v>0</v>
      </c>
      <c r="AH151" s="479">
        <v>0</v>
      </c>
      <c r="AI151" s="479">
        <v>0</v>
      </c>
      <c r="AJ151" s="479">
        <v>0</v>
      </c>
      <c r="AK151" s="479">
        <v>0</v>
      </c>
      <c r="AL151" s="479">
        <v>0</v>
      </c>
      <c r="AM151" s="479">
        <v>0</v>
      </c>
      <c r="AN151" s="479">
        <v>0</v>
      </c>
      <c r="AO151" s="479">
        <v>0</v>
      </c>
      <c r="AP151" s="475"/>
      <c r="AQ151" s="478"/>
    </row>
    <row r="152" spans="1:255" ht="12.75" customHeight="1" x14ac:dyDescent="0.25">
      <c r="A152" s="466" t="s">
        <v>528</v>
      </c>
      <c r="B152" s="479">
        <v>9073.56</v>
      </c>
      <c r="C152" s="479">
        <v>0</v>
      </c>
      <c r="D152" s="479">
        <v>0</v>
      </c>
      <c r="E152" s="479">
        <v>135431.97</v>
      </c>
      <c r="F152" s="479">
        <v>3876.14</v>
      </c>
      <c r="G152" s="479">
        <v>1533.36</v>
      </c>
      <c r="H152" s="479">
        <v>9253.91</v>
      </c>
      <c r="I152" s="479">
        <v>249565.75</v>
      </c>
      <c r="J152" s="479">
        <v>32532.14</v>
      </c>
      <c r="K152" s="481">
        <v>19714.57</v>
      </c>
      <c r="L152" s="479">
        <v>23138.91</v>
      </c>
      <c r="M152" s="479">
        <v>9093.56</v>
      </c>
      <c r="N152" s="480">
        <v>39336.75</v>
      </c>
      <c r="O152" s="479">
        <v>145145.70000000001</v>
      </c>
      <c r="P152" s="479">
        <v>47765.58</v>
      </c>
      <c r="Q152" s="479">
        <v>31203.09</v>
      </c>
      <c r="R152" s="479">
        <v>21619.439999999999</v>
      </c>
      <c r="S152" s="479">
        <v>15994.09</v>
      </c>
      <c r="T152" s="479">
        <v>17495.16</v>
      </c>
      <c r="U152" s="479">
        <v>17855.740000000002</v>
      </c>
      <c r="V152" s="479">
        <v>27121.86</v>
      </c>
      <c r="W152" s="479">
        <v>27286.14</v>
      </c>
      <c r="X152" s="479">
        <v>21859.42</v>
      </c>
      <c r="Y152" s="479">
        <v>25234.97</v>
      </c>
      <c r="Z152" s="479">
        <v>18539.54</v>
      </c>
      <c r="AA152" s="479">
        <v>34729.65</v>
      </c>
      <c r="AB152" s="479">
        <v>43389.66</v>
      </c>
      <c r="AC152" s="479">
        <v>66283.28</v>
      </c>
      <c r="AD152" s="479">
        <v>67623.83</v>
      </c>
      <c r="AE152" s="479">
        <v>105716.35</v>
      </c>
      <c r="AF152" s="479">
        <v>15953.26</v>
      </c>
      <c r="AG152" s="479">
        <v>474.38</v>
      </c>
      <c r="AH152" s="479">
        <v>33.82</v>
      </c>
      <c r="AI152" s="479">
        <v>48.25</v>
      </c>
      <c r="AJ152" s="479">
        <v>0</v>
      </c>
      <c r="AK152" s="479">
        <v>5.04</v>
      </c>
      <c r="AL152" s="479">
        <v>0</v>
      </c>
      <c r="AM152" s="479">
        <v>0</v>
      </c>
      <c r="AN152" s="479">
        <v>0</v>
      </c>
      <c r="AO152" s="479">
        <v>0</v>
      </c>
      <c r="AP152" s="475"/>
      <c r="AQ152" s="478"/>
    </row>
    <row r="153" spans="1:255" ht="12.75" customHeight="1" x14ac:dyDescent="0.25">
      <c r="A153" s="466" t="s">
        <v>554</v>
      </c>
      <c r="B153" s="479">
        <v>8125.59</v>
      </c>
      <c r="C153" s="479">
        <v>0</v>
      </c>
      <c r="D153" s="479">
        <v>0</v>
      </c>
      <c r="E153" s="479">
        <v>13766.78</v>
      </c>
      <c r="F153" s="479">
        <v>1060.82</v>
      </c>
      <c r="G153" s="479">
        <v>658.01</v>
      </c>
      <c r="H153" s="479">
        <v>22555.78</v>
      </c>
      <c r="I153" s="479">
        <v>21499.03</v>
      </c>
      <c r="J153" s="479">
        <v>8283.82</v>
      </c>
      <c r="K153" s="481">
        <v>12522.39</v>
      </c>
      <c r="L153" s="479">
        <v>4072.24</v>
      </c>
      <c r="M153" s="479">
        <v>23400.1</v>
      </c>
      <c r="N153" s="480">
        <v>18586.71</v>
      </c>
      <c r="O153" s="479">
        <v>23943.39</v>
      </c>
      <c r="P153" s="479">
        <v>57831.83</v>
      </c>
      <c r="Q153" s="479">
        <v>11838.19</v>
      </c>
      <c r="R153" s="479">
        <v>35050.39</v>
      </c>
      <c r="S153" s="479">
        <v>13930.9</v>
      </c>
      <c r="T153" s="479">
        <v>42600.67</v>
      </c>
      <c r="U153" s="479">
        <v>45059.68</v>
      </c>
      <c r="V153" s="479">
        <v>50371.37</v>
      </c>
      <c r="W153" s="479">
        <v>25573.78</v>
      </c>
      <c r="X153" s="479">
        <v>17617.73</v>
      </c>
      <c r="Y153" s="479">
        <v>34248.39</v>
      </c>
      <c r="Z153" s="479">
        <v>40432.75</v>
      </c>
      <c r="AA153" s="479">
        <v>24309.75</v>
      </c>
      <c r="AB153" s="479">
        <v>31705.94</v>
      </c>
      <c r="AC153" s="479">
        <v>89948.160000000003</v>
      </c>
      <c r="AD153" s="479">
        <v>41976.959999999999</v>
      </c>
      <c r="AE153" s="479">
        <v>1169.25</v>
      </c>
      <c r="AF153" s="479">
        <v>7.71</v>
      </c>
      <c r="AG153" s="479">
        <v>0</v>
      </c>
      <c r="AH153" s="479">
        <v>0</v>
      </c>
      <c r="AI153" s="479">
        <v>0</v>
      </c>
      <c r="AJ153" s="479">
        <v>0</v>
      </c>
      <c r="AK153" s="479">
        <v>0</v>
      </c>
      <c r="AL153" s="479">
        <v>0</v>
      </c>
      <c r="AM153" s="479">
        <v>0</v>
      </c>
      <c r="AN153" s="479">
        <v>0</v>
      </c>
      <c r="AO153" s="479">
        <v>0</v>
      </c>
      <c r="AP153" s="475"/>
      <c r="AQ153" s="478"/>
    </row>
    <row r="154" spans="1:255" ht="12.75" customHeight="1" x14ac:dyDescent="0.25">
      <c r="A154" s="466" t="s">
        <v>529</v>
      </c>
      <c r="B154" s="479">
        <v>11590.57</v>
      </c>
      <c r="C154" s="479">
        <v>0</v>
      </c>
      <c r="D154" s="479">
        <v>0</v>
      </c>
      <c r="E154" s="479">
        <v>13485.27</v>
      </c>
      <c r="F154" s="479">
        <v>1235.73</v>
      </c>
      <c r="G154" s="479">
        <v>0</v>
      </c>
      <c r="H154" s="479">
        <v>31997.25</v>
      </c>
      <c r="I154" s="479">
        <v>6275.58</v>
      </c>
      <c r="J154" s="479">
        <v>15627.61</v>
      </c>
      <c r="K154" s="481">
        <v>17078.88</v>
      </c>
      <c r="L154" s="479">
        <v>44912.05</v>
      </c>
      <c r="M154" s="479">
        <v>36951.629999999997</v>
      </c>
      <c r="N154" s="480">
        <v>67028.850000000006</v>
      </c>
      <c r="O154" s="479">
        <v>72574.14</v>
      </c>
      <c r="P154" s="479">
        <v>41261.870000000003</v>
      </c>
      <c r="Q154" s="479">
        <v>36714.410000000003</v>
      </c>
      <c r="R154" s="479">
        <v>41939.89</v>
      </c>
      <c r="S154" s="479">
        <v>53680.84</v>
      </c>
      <c r="T154" s="479">
        <v>59418.95</v>
      </c>
      <c r="U154" s="479">
        <v>52991.05</v>
      </c>
      <c r="V154" s="479">
        <v>44121.919999999998</v>
      </c>
      <c r="W154" s="479">
        <v>56880.45</v>
      </c>
      <c r="X154" s="479">
        <v>47786.86</v>
      </c>
      <c r="Y154" s="479">
        <v>64181.87</v>
      </c>
      <c r="Z154" s="479">
        <v>55499.85</v>
      </c>
      <c r="AA154" s="479">
        <v>47334.37</v>
      </c>
      <c r="AB154" s="479">
        <v>99526.44</v>
      </c>
      <c r="AC154" s="479">
        <v>83738.63</v>
      </c>
      <c r="AD154" s="479">
        <v>88956.07</v>
      </c>
      <c r="AE154" s="479">
        <v>133846.17000000001</v>
      </c>
      <c r="AF154" s="479">
        <v>73200.28</v>
      </c>
      <c r="AG154" s="479">
        <v>10064.959999999999</v>
      </c>
      <c r="AH154" s="479">
        <v>0</v>
      </c>
      <c r="AI154" s="479">
        <v>0</v>
      </c>
      <c r="AJ154" s="479">
        <v>0</v>
      </c>
      <c r="AK154" s="479">
        <v>0</v>
      </c>
      <c r="AL154" s="479">
        <v>0</v>
      </c>
      <c r="AM154" s="479">
        <v>0</v>
      </c>
      <c r="AN154" s="479">
        <v>0</v>
      </c>
      <c r="AO154" s="479">
        <v>0</v>
      </c>
      <c r="AP154" s="475"/>
      <c r="AQ154" s="478"/>
    </row>
    <row r="155" spans="1:255" ht="12.75" customHeight="1" x14ac:dyDescent="0.25">
      <c r="A155" s="466" t="s">
        <v>530</v>
      </c>
      <c r="B155" s="479">
        <v>485.95</v>
      </c>
      <c r="C155" s="479">
        <v>0</v>
      </c>
      <c r="D155" s="479">
        <v>0</v>
      </c>
      <c r="E155" s="479">
        <v>49.5</v>
      </c>
      <c r="F155" s="479">
        <v>0</v>
      </c>
      <c r="G155" s="479">
        <v>0</v>
      </c>
      <c r="H155" s="479">
        <v>0</v>
      </c>
      <c r="I155" s="479">
        <v>0</v>
      </c>
      <c r="J155" s="479">
        <v>793.6</v>
      </c>
      <c r="K155" s="481">
        <v>0</v>
      </c>
      <c r="L155" s="479">
        <v>1667.5</v>
      </c>
      <c r="M155" s="479">
        <v>177</v>
      </c>
      <c r="N155" s="480">
        <v>401.04</v>
      </c>
      <c r="O155" s="479">
        <v>73.5</v>
      </c>
      <c r="P155" s="479">
        <v>684</v>
      </c>
      <c r="Q155" s="479">
        <v>4094.37</v>
      </c>
      <c r="R155" s="479">
        <v>1435.15</v>
      </c>
      <c r="S155" s="479">
        <v>69.44</v>
      </c>
      <c r="T155" s="479">
        <v>50.87</v>
      </c>
      <c r="U155" s="479">
        <v>345.42</v>
      </c>
      <c r="V155" s="479">
        <v>304</v>
      </c>
      <c r="W155" s="479">
        <v>19.98</v>
      </c>
      <c r="X155" s="479">
        <v>7.8</v>
      </c>
      <c r="Y155" s="479">
        <v>18.399999999999999</v>
      </c>
      <c r="Z155" s="479">
        <v>0</v>
      </c>
      <c r="AA155" s="479">
        <v>0</v>
      </c>
      <c r="AB155" s="479">
        <v>0</v>
      </c>
      <c r="AC155" s="479">
        <v>0</v>
      </c>
      <c r="AD155" s="479">
        <v>0</v>
      </c>
      <c r="AE155" s="479">
        <v>0</v>
      </c>
      <c r="AF155" s="479">
        <v>0</v>
      </c>
      <c r="AG155" s="479">
        <v>0</v>
      </c>
      <c r="AH155" s="479">
        <v>0</v>
      </c>
      <c r="AI155" s="479">
        <v>0</v>
      </c>
      <c r="AJ155" s="479">
        <v>0</v>
      </c>
      <c r="AK155" s="479">
        <v>0</v>
      </c>
      <c r="AL155" s="479">
        <v>0</v>
      </c>
      <c r="AM155" s="479">
        <v>0</v>
      </c>
      <c r="AN155" s="479">
        <v>0</v>
      </c>
      <c r="AO155" s="479">
        <v>0</v>
      </c>
      <c r="AP155" s="475"/>
      <c r="AQ155" s="478"/>
    </row>
    <row r="156" spans="1:255" ht="12.75" customHeight="1" x14ac:dyDescent="0.25">
      <c r="A156" s="466" t="s">
        <v>555</v>
      </c>
      <c r="B156" s="479">
        <v>3834</v>
      </c>
      <c r="C156" s="479">
        <v>0</v>
      </c>
      <c r="D156" s="479">
        <v>0</v>
      </c>
      <c r="E156" s="479">
        <v>3067.2</v>
      </c>
      <c r="F156" s="479">
        <v>0</v>
      </c>
      <c r="G156" s="479">
        <v>0</v>
      </c>
      <c r="H156" s="479">
        <v>0</v>
      </c>
      <c r="I156" s="479">
        <v>0</v>
      </c>
      <c r="J156" s="479">
        <v>5000</v>
      </c>
      <c r="K156" s="481">
        <v>7000</v>
      </c>
      <c r="L156" s="479">
        <v>92862.16</v>
      </c>
      <c r="M156" s="479">
        <v>207921.4</v>
      </c>
      <c r="N156" s="480">
        <v>74080</v>
      </c>
      <c r="O156" s="479">
        <v>95804</v>
      </c>
      <c r="P156" s="479">
        <v>59549</v>
      </c>
      <c r="Q156" s="479">
        <v>56904</v>
      </c>
      <c r="R156" s="479">
        <v>58044</v>
      </c>
      <c r="S156" s="479">
        <v>67178.259999999995</v>
      </c>
      <c r="T156" s="479">
        <v>73128</v>
      </c>
      <c r="U156" s="479">
        <v>80376</v>
      </c>
      <c r="V156" s="479">
        <v>82101.509999999995</v>
      </c>
      <c r="W156" s="479">
        <v>87336</v>
      </c>
      <c r="X156" s="479">
        <v>107168</v>
      </c>
      <c r="Y156" s="479">
        <v>116184</v>
      </c>
      <c r="Z156" s="479">
        <v>122424</v>
      </c>
      <c r="AA156" s="479">
        <v>125868</v>
      </c>
      <c r="AB156" s="479">
        <v>173062</v>
      </c>
      <c r="AC156" s="479">
        <v>126745.72</v>
      </c>
      <c r="AD156" s="479">
        <v>284379.36</v>
      </c>
      <c r="AE156" s="479">
        <v>261706.69</v>
      </c>
      <c r="AF156" s="479">
        <v>277680</v>
      </c>
      <c r="AG156" s="479">
        <v>61471.49</v>
      </c>
      <c r="AH156" s="479">
        <v>0</v>
      </c>
      <c r="AI156" s="479">
        <v>0</v>
      </c>
      <c r="AJ156" s="479">
        <v>0</v>
      </c>
      <c r="AK156" s="479">
        <v>0</v>
      </c>
      <c r="AL156" s="479">
        <v>0</v>
      </c>
      <c r="AM156" s="479">
        <v>0</v>
      </c>
      <c r="AN156" s="479">
        <v>0</v>
      </c>
      <c r="AO156" s="479">
        <v>0</v>
      </c>
      <c r="AP156" s="475"/>
      <c r="AQ156" s="478"/>
    </row>
    <row r="157" spans="1:255" ht="12.75" customHeight="1" x14ac:dyDescent="0.25">
      <c r="A157" s="466" t="s">
        <v>223</v>
      </c>
      <c r="B157" s="479">
        <v>167000.4</v>
      </c>
      <c r="C157" s="479">
        <v>0</v>
      </c>
      <c r="D157" s="479">
        <v>0</v>
      </c>
      <c r="E157" s="479">
        <v>60174.39</v>
      </c>
      <c r="F157" s="479">
        <v>18583.599999999999</v>
      </c>
      <c r="G157" s="479">
        <v>0</v>
      </c>
      <c r="H157" s="479">
        <v>0</v>
      </c>
      <c r="I157" s="479">
        <v>0</v>
      </c>
      <c r="J157" s="479">
        <v>95883.58</v>
      </c>
      <c r="K157" s="481">
        <v>166759.99</v>
      </c>
      <c r="L157" s="479">
        <v>241508.66</v>
      </c>
      <c r="M157" s="479">
        <v>187623.82</v>
      </c>
      <c r="N157" s="480">
        <v>198968.59</v>
      </c>
      <c r="O157" s="479">
        <v>238309.25</v>
      </c>
      <c r="P157" s="479">
        <v>267740.2</v>
      </c>
      <c r="Q157" s="479">
        <v>280149.27</v>
      </c>
      <c r="R157" s="479">
        <v>289266.18</v>
      </c>
      <c r="S157" s="479">
        <v>282105.28000000003</v>
      </c>
      <c r="T157" s="479">
        <v>316410.75</v>
      </c>
      <c r="U157" s="479">
        <v>336847.48</v>
      </c>
      <c r="V157" s="479">
        <v>327171.81</v>
      </c>
      <c r="W157" s="479">
        <v>332448.03999999998</v>
      </c>
      <c r="X157" s="479">
        <v>301887.90999999997</v>
      </c>
      <c r="Y157" s="479">
        <v>322280.03999999998</v>
      </c>
      <c r="Z157" s="479">
        <v>357530.18</v>
      </c>
      <c r="AA157" s="479">
        <v>462679.39</v>
      </c>
      <c r="AB157" s="479">
        <v>397551.54</v>
      </c>
      <c r="AC157" s="479">
        <v>381347.28</v>
      </c>
      <c r="AD157" s="479">
        <v>389332.09</v>
      </c>
      <c r="AE157" s="479">
        <v>494681.91</v>
      </c>
      <c r="AF157" s="479">
        <v>406230.7</v>
      </c>
      <c r="AG157" s="479">
        <v>48019.69</v>
      </c>
      <c r="AH157" s="479">
        <v>0</v>
      </c>
      <c r="AI157" s="479">
        <v>0</v>
      </c>
      <c r="AJ157" s="479">
        <v>0</v>
      </c>
      <c r="AK157" s="479">
        <v>0</v>
      </c>
      <c r="AL157" s="479">
        <v>0</v>
      </c>
      <c r="AM157" s="479">
        <v>0</v>
      </c>
      <c r="AN157" s="479">
        <v>0</v>
      </c>
      <c r="AO157" s="479">
        <v>0</v>
      </c>
      <c r="AP157" s="475"/>
      <c r="AQ157" s="478"/>
    </row>
    <row r="158" spans="1:255" ht="12.75" customHeight="1" x14ac:dyDescent="0.25">
      <c r="A158" s="466" t="s">
        <v>531</v>
      </c>
      <c r="B158" s="479">
        <v>4270.03</v>
      </c>
      <c r="C158" s="479">
        <v>0</v>
      </c>
      <c r="D158" s="479">
        <v>0</v>
      </c>
      <c r="E158" s="479">
        <v>10324.6</v>
      </c>
      <c r="F158" s="479">
        <v>2470.27</v>
      </c>
      <c r="G158" s="479">
        <v>0</v>
      </c>
      <c r="H158" s="479">
        <v>0</v>
      </c>
      <c r="I158" s="479">
        <v>0</v>
      </c>
      <c r="J158" s="479">
        <v>18789.689999999999</v>
      </c>
      <c r="K158" s="481">
        <v>11849.11</v>
      </c>
      <c r="L158" s="479">
        <v>5471.64</v>
      </c>
      <c r="M158" s="479">
        <v>15870.48</v>
      </c>
      <c r="N158" s="480">
        <v>9353.7999999999993</v>
      </c>
      <c r="O158" s="479">
        <v>10623.25</v>
      </c>
      <c r="P158" s="479">
        <v>17704.21</v>
      </c>
      <c r="Q158" s="479">
        <v>8190.6</v>
      </c>
      <c r="R158" s="479">
        <v>9944.76</v>
      </c>
      <c r="S158" s="479">
        <v>14773.41</v>
      </c>
      <c r="T158" s="479">
        <v>38470.89</v>
      </c>
      <c r="U158" s="479">
        <v>74504</v>
      </c>
      <c r="V158" s="479">
        <v>36989.29</v>
      </c>
      <c r="W158" s="479">
        <v>67342.880000000005</v>
      </c>
      <c r="X158" s="479">
        <v>52487.95</v>
      </c>
      <c r="Y158" s="479">
        <v>51230.64</v>
      </c>
      <c r="Z158" s="479">
        <v>35462.5</v>
      </c>
      <c r="AA158" s="479">
        <v>85100.99</v>
      </c>
      <c r="AB158" s="479">
        <v>67433.759999999995</v>
      </c>
      <c r="AC158" s="479">
        <v>89426.38</v>
      </c>
      <c r="AD158" s="479">
        <v>87423.35</v>
      </c>
      <c r="AE158" s="479">
        <v>62297.39</v>
      </c>
      <c r="AF158" s="479">
        <v>110603.04</v>
      </c>
      <c r="AG158" s="479">
        <v>560153.21</v>
      </c>
      <c r="AH158" s="479">
        <v>186938.6</v>
      </c>
      <c r="AI158" s="479">
        <v>183547.51999999999</v>
      </c>
      <c r="AJ158" s="479">
        <v>0</v>
      </c>
      <c r="AK158" s="479">
        <v>0</v>
      </c>
      <c r="AL158" s="479">
        <v>0</v>
      </c>
      <c r="AM158" s="479">
        <v>0</v>
      </c>
      <c r="AN158" s="479">
        <v>0</v>
      </c>
      <c r="AO158" s="479">
        <v>0</v>
      </c>
      <c r="AP158" s="475"/>
      <c r="AQ158" s="478"/>
    </row>
    <row r="159" spans="1:255" ht="12.75" customHeight="1" x14ac:dyDescent="0.25">
      <c r="A159" s="466" t="s">
        <v>541</v>
      </c>
      <c r="B159" s="479">
        <v>0</v>
      </c>
      <c r="C159" s="479">
        <v>0</v>
      </c>
      <c r="D159" s="479">
        <v>0</v>
      </c>
      <c r="E159" s="479">
        <v>0</v>
      </c>
      <c r="F159" s="479">
        <v>0</v>
      </c>
      <c r="G159" s="479">
        <v>0</v>
      </c>
      <c r="H159" s="479">
        <v>0</v>
      </c>
      <c r="I159" s="479">
        <v>0</v>
      </c>
      <c r="J159" s="479">
        <v>0</v>
      </c>
      <c r="K159" s="481">
        <v>0</v>
      </c>
      <c r="L159" s="479">
        <v>2095.6799999999998</v>
      </c>
      <c r="M159" s="479">
        <v>0</v>
      </c>
      <c r="N159" s="480">
        <v>0</v>
      </c>
      <c r="O159" s="479">
        <v>0</v>
      </c>
      <c r="P159" s="479">
        <v>0</v>
      </c>
      <c r="Q159" s="479">
        <v>0</v>
      </c>
      <c r="R159" s="479">
        <v>0</v>
      </c>
      <c r="S159" s="479">
        <v>0</v>
      </c>
      <c r="T159" s="479">
        <v>0</v>
      </c>
      <c r="U159" s="479">
        <v>0</v>
      </c>
      <c r="V159" s="479">
        <v>0</v>
      </c>
      <c r="W159" s="479">
        <v>0</v>
      </c>
      <c r="X159" s="479">
        <v>0</v>
      </c>
      <c r="Y159" s="479">
        <v>0</v>
      </c>
      <c r="Z159" s="479">
        <v>0</v>
      </c>
      <c r="AA159" s="479">
        <v>0</v>
      </c>
      <c r="AB159" s="479">
        <v>0</v>
      </c>
      <c r="AC159" s="479">
        <v>0</v>
      </c>
      <c r="AD159" s="479">
        <v>0</v>
      </c>
      <c r="AE159" s="479">
        <v>0</v>
      </c>
      <c r="AF159" s="479">
        <v>0</v>
      </c>
      <c r="AG159" s="479">
        <v>0</v>
      </c>
      <c r="AH159" s="479">
        <v>0</v>
      </c>
      <c r="AI159" s="479">
        <v>0</v>
      </c>
      <c r="AJ159" s="479">
        <v>0</v>
      </c>
      <c r="AK159" s="479">
        <v>0</v>
      </c>
      <c r="AL159" s="479">
        <v>0</v>
      </c>
      <c r="AM159" s="479">
        <v>0</v>
      </c>
      <c r="AN159" s="479">
        <v>0</v>
      </c>
      <c r="AO159" s="479">
        <v>0</v>
      </c>
      <c r="AP159" s="475"/>
      <c r="AQ159" s="478"/>
    </row>
    <row r="160" spans="1:255" ht="12.75" customHeight="1" x14ac:dyDescent="0.25">
      <c r="A160" s="466" t="s">
        <v>542</v>
      </c>
      <c r="B160" s="479">
        <v>0</v>
      </c>
      <c r="C160" s="479">
        <v>0</v>
      </c>
      <c r="D160" s="479">
        <v>0</v>
      </c>
      <c r="E160" s="479">
        <v>0</v>
      </c>
      <c r="F160" s="479">
        <v>0</v>
      </c>
      <c r="G160" s="479">
        <v>0</v>
      </c>
      <c r="H160" s="479">
        <v>0</v>
      </c>
      <c r="I160" s="479">
        <v>0</v>
      </c>
      <c r="J160" s="479">
        <v>0</v>
      </c>
      <c r="K160" s="481">
        <v>0</v>
      </c>
      <c r="L160" s="479">
        <v>1200</v>
      </c>
      <c r="M160" s="479">
        <v>0</v>
      </c>
      <c r="N160" s="480">
        <v>0</v>
      </c>
      <c r="O160" s="479">
        <v>0</v>
      </c>
      <c r="P160" s="479">
        <v>0</v>
      </c>
      <c r="Q160" s="479">
        <v>0</v>
      </c>
      <c r="R160" s="479">
        <v>0</v>
      </c>
      <c r="S160" s="479">
        <v>0</v>
      </c>
      <c r="T160" s="479">
        <v>0</v>
      </c>
      <c r="U160" s="479">
        <v>0</v>
      </c>
      <c r="V160" s="479">
        <v>0</v>
      </c>
      <c r="W160" s="479">
        <v>0</v>
      </c>
      <c r="X160" s="479">
        <v>0</v>
      </c>
      <c r="Y160" s="479">
        <v>0</v>
      </c>
      <c r="Z160" s="479">
        <v>0</v>
      </c>
      <c r="AA160" s="479">
        <v>0</v>
      </c>
      <c r="AB160" s="479">
        <v>0</v>
      </c>
      <c r="AC160" s="479">
        <v>0</v>
      </c>
      <c r="AD160" s="479">
        <v>0</v>
      </c>
      <c r="AE160" s="479">
        <v>0</v>
      </c>
      <c r="AF160" s="479">
        <v>0</v>
      </c>
      <c r="AG160" s="479">
        <v>0</v>
      </c>
      <c r="AH160" s="479">
        <v>0</v>
      </c>
      <c r="AI160" s="479">
        <v>0</v>
      </c>
      <c r="AJ160" s="479">
        <v>0</v>
      </c>
      <c r="AK160" s="479">
        <v>0</v>
      </c>
      <c r="AL160" s="479">
        <v>0</v>
      </c>
      <c r="AM160" s="479">
        <v>0</v>
      </c>
      <c r="AN160" s="479">
        <v>0</v>
      </c>
      <c r="AO160" s="479">
        <v>0</v>
      </c>
      <c r="AP160" s="475"/>
      <c r="AQ160" s="478"/>
    </row>
    <row r="161" spans="1:43" ht="12.75" customHeight="1" x14ac:dyDescent="0.25">
      <c r="A161" s="466" t="s">
        <v>228</v>
      </c>
      <c r="B161" s="479">
        <v>0</v>
      </c>
      <c r="C161" s="479">
        <v>0</v>
      </c>
      <c r="D161" s="479">
        <v>0</v>
      </c>
      <c r="E161" s="479">
        <v>0</v>
      </c>
      <c r="F161" s="479">
        <v>0</v>
      </c>
      <c r="G161" s="479">
        <v>0</v>
      </c>
      <c r="H161" s="479">
        <v>0</v>
      </c>
      <c r="I161" s="479">
        <v>0</v>
      </c>
      <c r="J161" s="479">
        <v>0</v>
      </c>
      <c r="K161" s="481">
        <v>0</v>
      </c>
      <c r="L161" s="479">
        <v>0</v>
      </c>
      <c r="M161" s="479">
        <v>0</v>
      </c>
      <c r="N161" s="480">
        <v>0</v>
      </c>
      <c r="O161" s="479">
        <v>0</v>
      </c>
      <c r="P161" s="479">
        <v>1040</v>
      </c>
      <c r="Q161" s="479">
        <v>2135</v>
      </c>
      <c r="R161" s="479">
        <v>2190.44</v>
      </c>
      <c r="S161" s="479">
        <v>3619.39</v>
      </c>
      <c r="T161" s="479">
        <v>3169.1</v>
      </c>
      <c r="U161" s="479">
        <v>3549.04</v>
      </c>
      <c r="V161" s="479">
        <v>2930.8</v>
      </c>
      <c r="W161" s="479">
        <v>2058.8000000000002</v>
      </c>
      <c r="X161" s="479">
        <v>2030.13</v>
      </c>
      <c r="Y161" s="479">
        <v>1946.1</v>
      </c>
      <c r="Z161" s="479">
        <v>2070.1</v>
      </c>
      <c r="AA161" s="479">
        <v>3580.46</v>
      </c>
      <c r="AB161" s="479">
        <v>1810.5</v>
      </c>
      <c r="AC161" s="479">
        <v>1767.6</v>
      </c>
      <c r="AD161" s="479">
        <v>1693.12</v>
      </c>
      <c r="AE161" s="479">
        <v>2007</v>
      </c>
      <c r="AF161" s="479">
        <v>3115.79</v>
      </c>
      <c r="AG161" s="479">
        <v>403.42</v>
      </c>
      <c r="AH161" s="479">
        <v>0</v>
      </c>
      <c r="AI161" s="479">
        <v>0</v>
      </c>
      <c r="AJ161" s="479">
        <v>0</v>
      </c>
      <c r="AK161" s="479">
        <v>0</v>
      </c>
      <c r="AL161" s="479">
        <v>0</v>
      </c>
      <c r="AM161" s="479">
        <v>0</v>
      </c>
      <c r="AN161" s="479">
        <v>0</v>
      </c>
      <c r="AO161" s="479">
        <v>0</v>
      </c>
      <c r="AP161" s="475"/>
      <c r="AQ161" s="478"/>
    </row>
    <row r="162" spans="1:43" ht="12.75" customHeight="1" x14ac:dyDescent="0.25">
      <c r="A162" s="466" t="s">
        <v>533</v>
      </c>
      <c r="B162" s="479">
        <v>0</v>
      </c>
      <c r="C162" s="479">
        <v>0</v>
      </c>
      <c r="D162" s="479">
        <v>0</v>
      </c>
      <c r="E162" s="479">
        <v>0</v>
      </c>
      <c r="F162" s="479">
        <v>0</v>
      </c>
      <c r="G162" s="479">
        <v>0</v>
      </c>
      <c r="H162" s="479">
        <v>0</v>
      </c>
      <c r="I162" s="479">
        <v>0</v>
      </c>
      <c r="J162" s="479">
        <v>0</v>
      </c>
      <c r="K162" s="481">
        <v>0</v>
      </c>
      <c r="L162" s="479">
        <v>0</v>
      </c>
      <c r="M162" s="479">
        <v>0</v>
      </c>
      <c r="N162" s="480">
        <v>0</v>
      </c>
      <c r="O162" s="479">
        <v>0</v>
      </c>
      <c r="P162" s="479">
        <v>0</v>
      </c>
      <c r="Q162" s="479">
        <v>0</v>
      </c>
      <c r="R162" s="479">
        <v>0</v>
      </c>
      <c r="S162" s="479">
        <v>0</v>
      </c>
      <c r="T162" s="479">
        <v>0</v>
      </c>
      <c r="U162" s="479">
        <v>1219</v>
      </c>
      <c r="V162" s="479">
        <v>84.3</v>
      </c>
      <c r="W162" s="479">
        <v>2031.1</v>
      </c>
      <c r="X162" s="479">
        <v>3511.2</v>
      </c>
      <c r="Y162" s="479">
        <v>1741.32</v>
      </c>
      <c r="Z162" s="479">
        <v>4604.95</v>
      </c>
      <c r="AA162" s="479">
        <v>4135.62</v>
      </c>
      <c r="AB162" s="479">
        <v>2358.44</v>
      </c>
      <c r="AC162" s="479">
        <v>3448.41</v>
      </c>
      <c r="AD162" s="479">
        <v>3230.36</v>
      </c>
      <c r="AE162" s="479">
        <v>5265.95</v>
      </c>
      <c r="AF162" s="479">
        <v>5470.9</v>
      </c>
      <c r="AG162" s="479">
        <v>1650.16</v>
      </c>
      <c r="AH162" s="479">
        <v>1282.17</v>
      </c>
      <c r="AI162" s="479">
        <v>833.15</v>
      </c>
      <c r="AJ162" s="479">
        <v>0</v>
      </c>
      <c r="AK162" s="479">
        <v>1267.81</v>
      </c>
      <c r="AL162" s="479">
        <v>0</v>
      </c>
      <c r="AM162" s="479">
        <v>1399.16</v>
      </c>
      <c r="AN162" s="479">
        <v>0</v>
      </c>
      <c r="AO162" s="479">
        <v>0</v>
      </c>
      <c r="AP162" s="475"/>
      <c r="AQ162" s="478"/>
    </row>
    <row r="163" spans="1:43" ht="12.75" customHeight="1" x14ac:dyDescent="0.25">
      <c r="A163" s="466" t="s">
        <v>544</v>
      </c>
      <c r="B163" s="479">
        <v>0</v>
      </c>
      <c r="C163" s="479">
        <v>0</v>
      </c>
      <c r="D163" s="479">
        <v>0</v>
      </c>
      <c r="E163" s="479">
        <v>0</v>
      </c>
      <c r="F163" s="479">
        <v>0</v>
      </c>
      <c r="G163" s="479">
        <v>0</v>
      </c>
      <c r="H163" s="479">
        <v>0</v>
      </c>
      <c r="I163" s="479">
        <v>0</v>
      </c>
      <c r="J163" s="479">
        <v>0</v>
      </c>
      <c r="K163" s="481">
        <v>0</v>
      </c>
      <c r="L163" s="479">
        <v>0</v>
      </c>
      <c r="M163" s="479">
        <v>0</v>
      </c>
      <c r="N163" s="480">
        <v>0</v>
      </c>
      <c r="O163" s="479">
        <v>0</v>
      </c>
      <c r="P163" s="479">
        <v>0</v>
      </c>
      <c r="Q163" s="479">
        <v>0</v>
      </c>
      <c r="R163" s="479">
        <v>0</v>
      </c>
      <c r="S163" s="479">
        <v>0</v>
      </c>
      <c r="T163" s="479">
        <v>0</v>
      </c>
      <c r="U163" s="479">
        <v>0</v>
      </c>
      <c r="V163" s="479">
        <v>0</v>
      </c>
      <c r="W163" s="479">
        <v>0</v>
      </c>
      <c r="X163" s="479">
        <v>0</v>
      </c>
      <c r="Y163" s="479">
        <v>0</v>
      </c>
      <c r="Z163" s="479">
        <v>0</v>
      </c>
      <c r="AA163" s="479">
        <v>0</v>
      </c>
      <c r="AB163" s="479">
        <v>152</v>
      </c>
      <c r="AC163" s="479">
        <v>544</v>
      </c>
      <c r="AD163" s="479">
        <v>0</v>
      </c>
      <c r="AE163" s="479">
        <v>0</v>
      </c>
      <c r="AF163" s="479">
        <v>0</v>
      </c>
      <c r="AG163" s="479">
        <v>0</v>
      </c>
      <c r="AH163" s="479">
        <v>0</v>
      </c>
      <c r="AI163" s="479">
        <v>0</v>
      </c>
      <c r="AJ163" s="479">
        <v>0</v>
      </c>
      <c r="AK163" s="479">
        <v>0</v>
      </c>
      <c r="AL163" s="479">
        <v>0</v>
      </c>
      <c r="AM163" s="479">
        <v>0</v>
      </c>
      <c r="AN163" s="479">
        <v>0</v>
      </c>
      <c r="AO163" s="479">
        <v>0</v>
      </c>
      <c r="AP163" s="475"/>
      <c r="AQ163" s="478"/>
    </row>
    <row r="164" spans="1:43" ht="12.75" customHeight="1" x14ac:dyDescent="0.25">
      <c r="A164" s="466"/>
      <c r="B164" s="479"/>
      <c r="C164" s="479"/>
      <c r="D164" s="479"/>
      <c r="E164" s="479"/>
      <c r="F164" s="479"/>
      <c r="G164" s="479"/>
      <c r="H164" s="479"/>
      <c r="I164" s="479"/>
      <c r="J164" s="479"/>
      <c r="K164" s="481"/>
      <c r="L164" s="479"/>
      <c r="M164" s="479"/>
      <c r="N164" s="480"/>
      <c r="O164" s="479"/>
      <c r="P164" s="479"/>
      <c r="Q164" s="479"/>
      <c r="R164" s="479"/>
      <c r="S164" s="479"/>
      <c r="T164" s="479"/>
      <c r="U164" s="479"/>
      <c r="V164" s="479"/>
      <c r="W164" s="479"/>
      <c r="X164" s="479"/>
      <c r="Y164" s="479"/>
      <c r="Z164" s="479"/>
      <c r="AA164" s="479"/>
      <c r="AB164" s="479"/>
      <c r="AC164" s="479"/>
      <c r="AD164" s="479"/>
      <c r="AE164" s="479"/>
      <c r="AF164" s="479"/>
      <c r="AG164" s="479"/>
      <c r="AH164" s="479"/>
      <c r="AI164" s="479"/>
      <c r="AJ164" s="479"/>
      <c r="AK164" s="479"/>
      <c r="AL164" s="479"/>
      <c r="AM164" s="479"/>
      <c r="AN164" s="479"/>
      <c r="AO164" s="479"/>
      <c r="AP164" s="475"/>
      <c r="AQ164" s="478"/>
    </row>
    <row r="165" spans="1:43" ht="12.75" customHeight="1" x14ac:dyDescent="0.25">
      <c r="A165" s="466" t="s">
        <v>532</v>
      </c>
      <c r="B165" s="479">
        <v>111935.25</v>
      </c>
      <c r="C165" s="479">
        <v>0</v>
      </c>
      <c r="D165" s="479">
        <v>0</v>
      </c>
      <c r="E165" s="479">
        <v>0</v>
      </c>
      <c r="F165" s="479">
        <v>0</v>
      </c>
      <c r="G165" s="479">
        <v>0</v>
      </c>
      <c r="H165" s="479">
        <v>0</v>
      </c>
      <c r="I165" s="479">
        <v>0</v>
      </c>
      <c r="J165" s="479">
        <v>0</v>
      </c>
      <c r="K165" s="481">
        <v>0</v>
      </c>
      <c r="L165" s="479">
        <v>82167.27</v>
      </c>
      <c r="M165" s="479">
        <v>86924.99</v>
      </c>
      <c r="N165" s="480">
        <v>0</v>
      </c>
      <c r="O165" s="479">
        <v>90779.31</v>
      </c>
      <c r="P165" s="479">
        <v>84826.87</v>
      </c>
      <c r="Q165" s="479">
        <v>117590.76</v>
      </c>
      <c r="R165" s="479">
        <v>92106.66</v>
      </c>
      <c r="S165" s="479">
        <v>106820.06</v>
      </c>
      <c r="T165" s="479">
        <v>117912.49</v>
      </c>
      <c r="U165" s="479">
        <v>110348.56</v>
      </c>
      <c r="V165" s="479">
        <v>109373.18</v>
      </c>
      <c r="W165" s="479">
        <v>112735.32</v>
      </c>
      <c r="X165" s="479">
        <v>92252.56</v>
      </c>
      <c r="Y165" s="479">
        <v>95281.96</v>
      </c>
      <c r="Z165" s="479">
        <v>172436.69</v>
      </c>
      <c r="AA165" s="479">
        <v>131331.4</v>
      </c>
      <c r="AB165" s="479">
        <v>132690.43</v>
      </c>
      <c r="AC165" s="479">
        <v>147202.69</v>
      </c>
      <c r="AD165" s="479">
        <v>144258.70000000001</v>
      </c>
      <c r="AE165" s="479">
        <v>200579.16</v>
      </c>
      <c r="AF165" s="479">
        <v>248529.3</v>
      </c>
      <c r="AG165" s="479">
        <v>78387.12</v>
      </c>
      <c r="AH165" s="479">
        <v>21123.759999999998</v>
      </c>
      <c r="AI165" s="479">
        <v>21000</v>
      </c>
      <c r="AJ165" s="479">
        <v>0</v>
      </c>
      <c r="AK165" s="479">
        <v>21000</v>
      </c>
      <c r="AL165" s="479">
        <v>0</v>
      </c>
      <c r="AM165" s="479">
        <v>21000</v>
      </c>
      <c r="AN165" s="479">
        <v>0</v>
      </c>
      <c r="AO165" s="479">
        <v>0</v>
      </c>
      <c r="AP165" s="475"/>
      <c r="AQ165" s="478"/>
    </row>
    <row r="166" spans="1:43" ht="12.75" customHeight="1" x14ac:dyDescent="0.25">
      <c r="A166" s="466" t="s">
        <v>408</v>
      </c>
      <c r="B166" s="479">
        <v>0</v>
      </c>
      <c r="C166" s="479">
        <v>0</v>
      </c>
      <c r="D166" s="479">
        <v>0</v>
      </c>
      <c r="E166" s="479">
        <v>52439.32</v>
      </c>
      <c r="F166" s="479">
        <v>12381.37</v>
      </c>
      <c r="G166" s="479">
        <v>0</v>
      </c>
      <c r="H166" s="479">
        <v>0</v>
      </c>
      <c r="I166" s="479">
        <v>0</v>
      </c>
      <c r="J166" s="479">
        <v>44256.31</v>
      </c>
      <c r="K166" s="481">
        <v>0</v>
      </c>
      <c r="L166" s="481">
        <v>0</v>
      </c>
      <c r="M166" s="481">
        <v>0</v>
      </c>
      <c r="N166" s="480">
        <v>0</v>
      </c>
      <c r="O166" s="481">
        <v>0</v>
      </c>
      <c r="P166" s="481">
        <v>0</v>
      </c>
      <c r="Q166" s="481">
        <v>0</v>
      </c>
      <c r="R166" s="481">
        <v>0</v>
      </c>
      <c r="S166" s="481">
        <v>0</v>
      </c>
      <c r="T166" s="481">
        <v>0</v>
      </c>
      <c r="U166" s="481">
        <v>0</v>
      </c>
      <c r="V166" s="481">
        <v>0</v>
      </c>
      <c r="W166" s="481">
        <v>0</v>
      </c>
      <c r="X166" s="481">
        <v>0</v>
      </c>
      <c r="Y166" s="481">
        <v>0</v>
      </c>
      <c r="Z166" s="481">
        <v>0</v>
      </c>
      <c r="AA166" s="481">
        <v>0</v>
      </c>
      <c r="AB166" s="481">
        <v>0</v>
      </c>
      <c r="AC166" s="481">
        <v>0</v>
      </c>
      <c r="AD166" s="481">
        <v>0</v>
      </c>
      <c r="AE166" s="481">
        <v>0</v>
      </c>
      <c r="AF166" s="481">
        <v>0</v>
      </c>
      <c r="AG166" s="481">
        <v>0</v>
      </c>
      <c r="AH166" s="481">
        <v>0</v>
      </c>
      <c r="AI166" s="481">
        <v>0</v>
      </c>
      <c r="AJ166" s="481">
        <v>0</v>
      </c>
      <c r="AK166" s="481">
        <v>0</v>
      </c>
      <c r="AL166" s="481">
        <v>0</v>
      </c>
      <c r="AM166" s="481">
        <v>0</v>
      </c>
      <c r="AN166" s="481">
        <v>0</v>
      </c>
      <c r="AO166" s="481">
        <v>0</v>
      </c>
      <c r="AP166" s="475"/>
      <c r="AQ166" s="478"/>
    </row>
    <row r="167" spans="1:43" ht="12.75" customHeight="1" x14ac:dyDescent="0.25">
      <c r="A167" s="466" t="s">
        <v>400</v>
      </c>
      <c r="B167" s="479">
        <v>0</v>
      </c>
      <c r="C167" s="479">
        <v>0</v>
      </c>
      <c r="D167" s="479">
        <v>0</v>
      </c>
      <c r="E167" s="479">
        <v>3580.15</v>
      </c>
      <c r="F167" s="479">
        <v>0</v>
      </c>
      <c r="G167" s="479">
        <v>0</v>
      </c>
      <c r="H167" s="479">
        <v>0</v>
      </c>
      <c r="I167" s="479">
        <v>0</v>
      </c>
      <c r="J167" s="479">
        <v>0</v>
      </c>
      <c r="K167" s="481">
        <v>0</v>
      </c>
      <c r="L167" s="481">
        <v>0</v>
      </c>
      <c r="M167" s="481">
        <v>0</v>
      </c>
      <c r="N167" s="480">
        <v>0</v>
      </c>
      <c r="O167" s="481">
        <v>0</v>
      </c>
      <c r="P167" s="481">
        <v>0</v>
      </c>
      <c r="Q167" s="481">
        <v>0</v>
      </c>
      <c r="R167" s="481">
        <v>0</v>
      </c>
      <c r="S167" s="481">
        <v>0</v>
      </c>
      <c r="T167" s="481">
        <v>0</v>
      </c>
      <c r="U167" s="481">
        <v>0</v>
      </c>
      <c r="V167" s="481">
        <v>0</v>
      </c>
      <c r="W167" s="481">
        <v>0</v>
      </c>
      <c r="X167" s="481">
        <v>0</v>
      </c>
      <c r="Y167" s="481">
        <v>0</v>
      </c>
      <c r="Z167" s="481">
        <v>0</v>
      </c>
      <c r="AA167" s="481">
        <v>0</v>
      </c>
      <c r="AB167" s="481">
        <v>0</v>
      </c>
      <c r="AC167" s="481">
        <v>0</v>
      </c>
      <c r="AD167" s="481">
        <v>0</v>
      </c>
      <c r="AE167" s="481">
        <v>0</v>
      </c>
      <c r="AF167" s="481">
        <v>0</v>
      </c>
      <c r="AG167" s="481">
        <v>0</v>
      </c>
      <c r="AH167" s="481">
        <v>0</v>
      </c>
      <c r="AI167" s="481">
        <v>0</v>
      </c>
      <c r="AJ167" s="481">
        <v>0</v>
      </c>
      <c r="AK167" s="481">
        <v>0</v>
      </c>
      <c r="AL167" s="481">
        <v>0</v>
      </c>
      <c r="AM167" s="481">
        <v>0</v>
      </c>
      <c r="AN167" s="481">
        <v>0</v>
      </c>
      <c r="AO167" s="481">
        <v>0</v>
      </c>
      <c r="AP167" s="475"/>
      <c r="AQ167" s="478"/>
    </row>
    <row r="168" spans="1:43" ht="12.75" customHeight="1" x14ac:dyDescent="0.25">
      <c r="A168" s="466" t="s">
        <v>560</v>
      </c>
      <c r="B168" s="479">
        <v>0</v>
      </c>
      <c r="C168" s="479">
        <v>0</v>
      </c>
      <c r="D168" s="479">
        <v>0</v>
      </c>
      <c r="E168" s="479">
        <v>0</v>
      </c>
      <c r="F168" s="479">
        <v>0</v>
      </c>
      <c r="G168" s="479">
        <v>0</v>
      </c>
      <c r="H168" s="479">
        <v>0</v>
      </c>
      <c r="I168" s="479">
        <v>0</v>
      </c>
      <c r="J168" s="479">
        <v>0</v>
      </c>
      <c r="K168" s="479">
        <v>121924.63</v>
      </c>
      <c r="L168" s="479">
        <v>0</v>
      </c>
      <c r="M168" s="479">
        <v>0</v>
      </c>
      <c r="N168" s="480">
        <v>77845.41</v>
      </c>
      <c r="O168" s="479">
        <v>0</v>
      </c>
      <c r="P168" s="479">
        <v>0</v>
      </c>
      <c r="Q168" s="479">
        <v>0</v>
      </c>
      <c r="R168" s="479">
        <v>0</v>
      </c>
      <c r="S168" s="479">
        <v>0</v>
      </c>
      <c r="T168" s="479">
        <v>0</v>
      </c>
      <c r="U168" s="479">
        <v>0</v>
      </c>
      <c r="V168" s="479">
        <v>0</v>
      </c>
      <c r="W168" s="479">
        <v>0</v>
      </c>
      <c r="X168" s="479">
        <v>0</v>
      </c>
      <c r="Y168" s="479">
        <v>0</v>
      </c>
      <c r="Z168" s="479">
        <v>0</v>
      </c>
      <c r="AA168" s="479">
        <v>0</v>
      </c>
      <c r="AB168" s="479">
        <v>0</v>
      </c>
      <c r="AC168" s="479">
        <v>0</v>
      </c>
      <c r="AD168" s="479">
        <v>0</v>
      </c>
      <c r="AE168" s="479">
        <v>0</v>
      </c>
      <c r="AF168" s="479">
        <v>0</v>
      </c>
      <c r="AG168" s="479">
        <v>0</v>
      </c>
      <c r="AH168" s="479">
        <v>0</v>
      </c>
      <c r="AI168" s="479">
        <v>0</v>
      </c>
      <c r="AJ168" s="479">
        <v>0</v>
      </c>
      <c r="AK168" s="479">
        <v>0</v>
      </c>
      <c r="AL168" s="479">
        <v>0</v>
      </c>
      <c r="AM168" s="479">
        <v>0</v>
      </c>
      <c r="AN168" s="479">
        <v>0</v>
      </c>
      <c r="AO168" s="479">
        <v>0</v>
      </c>
      <c r="AP168" s="475"/>
      <c r="AQ168" s="478"/>
    </row>
    <row r="169" spans="1:43" ht="12.75" customHeight="1" x14ac:dyDescent="0.25">
      <c r="A169" s="466" t="s">
        <v>534</v>
      </c>
      <c r="B169" s="479">
        <v>0</v>
      </c>
      <c r="C169" s="479">
        <v>0</v>
      </c>
      <c r="D169" s="479">
        <v>0</v>
      </c>
      <c r="E169" s="479">
        <v>0</v>
      </c>
      <c r="F169" s="479">
        <v>0</v>
      </c>
      <c r="G169" s="479">
        <v>0</v>
      </c>
      <c r="H169" s="479">
        <v>0</v>
      </c>
      <c r="I169" s="479">
        <v>0</v>
      </c>
      <c r="J169" s="479">
        <v>0</v>
      </c>
      <c r="K169" s="481">
        <v>0</v>
      </c>
      <c r="L169" s="479">
        <v>0</v>
      </c>
      <c r="M169" s="479">
        <v>0</v>
      </c>
      <c r="N169" s="480">
        <v>0</v>
      </c>
      <c r="O169" s="479">
        <v>0</v>
      </c>
      <c r="P169" s="479">
        <v>0</v>
      </c>
      <c r="Q169" s="479">
        <v>0</v>
      </c>
      <c r="R169" s="479">
        <v>0</v>
      </c>
      <c r="S169" s="479">
        <v>0</v>
      </c>
      <c r="T169" s="479">
        <v>0</v>
      </c>
      <c r="U169" s="479">
        <v>0</v>
      </c>
      <c r="V169" s="479">
        <v>0</v>
      </c>
      <c r="W169" s="479">
        <v>0</v>
      </c>
      <c r="X169" s="479">
        <v>0</v>
      </c>
      <c r="Y169" s="479">
        <v>0</v>
      </c>
      <c r="Z169" s="479">
        <v>2298.21</v>
      </c>
      <c r="AA169" s="479">
        <v>3795.64</v>
      </c>
      <c r="AB169" s="479">
        <v>3195.66</v>
      </c>
      <c r="AC169" s="479">
        <v>2835.25</v>
      </c>
      <c r="AD169" s="479">
        <v>4861.8900000000003</v>
      </c>
      <c r="AE169" s="479">
        <v>8069.15</v>
      </c>
      <c r="AF169" s="479">
        <v>13838.21</v>
      </c>
      <c r="AG169" s="479">
        <v>4614.7700000000004</v>
      </c>
      <c r="AH169" s="479">
        <v>0</v>
      </c>
      <c r="AI169" s="479">
        <v>0</v>
      </c>
      <c r="AJ169" s="479">
        <v>0</v>
      </c>
      <c r="AK169" s="479">
        <v>0</v>
      </c>
      <c r="AL169" s="479">
        <v>0</v>
      </c>
      <c r="AM169" s="479">
        <v>0</v>
      </c>
      <c r="AN169" s="479">
        <v>0</v>
      </c>
      <c r="AO169" s="479">
        <v>0</v>
      </c>
      <c r="AP169" s="475"/>
      <c r="AQ169" s="478"/>
    </row>
    <row r="170" spans="1:43" ht="12.75" customHeight="1" x14ac:dyDescent="0.25">
      <c r="A170" s="466" t="s">
        <v>538</v>
      </c>
      <c r="B170" s="479">
        <v>0</v>
      </c>
      <c r="C170" s="479">
        <v>0</v>
      </c>
      <c r="D170" s="479">
        <v>0</v>
      </c>
      <c r="E170" s="479">
        <v>0</v>
      </c>
      <c r="F170" s="479">
        <v>0</v>
      </c>
      <c r="G170" s="479">
        <v>0</v>
      </c>
      <c r="H170" s="479">
        <v>0</v>
      </c>
      <c r="I170" s="479">
        <v>0</v>
      </c>
      <c r="J170" s="479">
        <v>0</v>
      </c>
      <c r="K170" s="481">
        <v>0</v>
      </c>
      <c r="L170" s="479">
        <v>0</v>
      </c>
      <c r="M170" s="479">
        <v>0</v>
      </c>
      <c r="N170" s="480">
        <v>0</v>
      </c>
      <c r="O170" s="479">
        <v>0</v>
      </c>
      <c r="P170" s="479">
        <v>0</v>
      </c>
      <c r="Q170" s="479">
        <v>0</v>
      </c>
      <c r="R170" s="479">
        <v>0</v>
      </c>
      <c r="S170" s="479">
        <v>0</v>
      </c>
      <c r="T170" s="479">
        <v>0</v>
      </c>
      <c r="U170" s="479">
        <v>0</v>
      </c>
      <c r="V170" s="479">
        <v>0</v>
      </c>
      <c r="W170" s="479">
        <v>0</v>
      </c>
      <c r="X170" s="479">
        <v>0</v>
      </c>
      <c r="Y170" s="479">
        <v>0</v>
      </c>
      <c r="Z170" s="479">
        <v>0</v>
      </c>
      <c r="AA170" s="479">
        <v>1043.03</v>
      </c>
      <c r="AB170" s="479">
        <v>871.16</v>
      </c>
      <c r="AC170" s="479">
        <v>1147.3499999999999</v>
      </c>
      <c r="AD170" s="479">
        <v>1346.4</v>
      </c>
      <c r="AE170" s="479">
        <v>2843.12</v>
      </c>
      <c r="AF170" s="479">
        <v>4078.9</v>
      </c>
      <c r="AG170" s="479">
        <v>1285.47</v>
      </c>
      <c r="AH170" s="479">
        <v>0</v>
      </c>
      <c r="AI170" s="479">
        <v>0</v>
      </c>
      <c r="AJ170" s="479">
        <v>0</v>
      </c>
      <c r="AK170" s="479">
        <v>0</v>
      </c>
      <c r="AL170" s="479">
        <v>0</v>
      </c>
      <c r="AM170" s="479">
        <v>0</v>
      </c>
      <c r="AN170" s="479">
        <v>0</v>
      </c>
      <c r="AO170" s="479">
        <v>0</v>
      </c>
      <c r="AP170" s="475"/>
      <c r="AQ170" s="478"/>
    </row>
    <row r="171" spans="1:43" ht="12.75" customHeight="1" x14ac:dyDescent="0.25">
      <c r="A171" s="466" t="s">
        <v>535</v>
      </c>
      <c r="B171" s="479">
        <v>0</v>
      </c>
      <c r="C171" s="479">
        <v>0</v>
      </c>
      <c r="D171" s="479">
        <v>0</v>
      </c>
      <c r="E171" s="479">
        <v>0</v>
      </c>
      <c r="F171" s="479">
        <v>0</v>
      </c>
      <c r="G171" s="479">
        <v>0</v>
      </c>
      <c r="H171" s="479">
        <v>0</v>
      </c>
      <c r="I171" s="479">
        <v>0</v>
      </c>
      <c r="J171" s="479">
        <v>0</v>
      </c>
      <c r="K171" s="481">
        <v>0</v>
      </c>
      <c r="L171" s="479">
        <v>0</v>
      </c>
      <c r="M171" s="479">
        <v>0</v>
      </c>
      <c r="N171" s="480">
        <v>0</v>
      </c>
      <c r="O171" s="479">
        <v>0</v>
      </c>
      <c r="P171" s="479">
        <v>0</v>
      </c>
      <c r="Q171" s="479">
        <v>0</v>
      </c>
      <c r="R171" s="479">
        <v>0</v>
      </c>
      <c r="S171" s="479">
        <v>0</v>
      </c>
      <c r="T171" s="479">
        <v>16893</v>
      </c>
      <c r="U171" s="479">
        <v>5810</v>
      </c>
      <c r="V171" s="479">
        <v>2100</v>
      </c>
      <c r="W171" s="479">
        <v>4815</v>
      </c>
      <c r="X171" s="479">
        <v>4330</v>
      </c>
      <c r="Y171" s="479">
        <v>0</v>
      </c>
      <c r="Z171" s="479">
        <v>1800</v>
      </c>
      <c r="AA171" s="479">
        <v>3650</v>
      </c>
      <c r="AB171" s="479">
        <v>150</v>
      </c>
      <c r="AC171" s="479">
        <v>150</v>
      </c>
      <c r="AD171" s="479">
        <v>150</v>
      </c>
      <c r="AE171" s="479">
        <v>8000</v>
      </c>
      <c r="AF171" s="479">
        <v>0</v>
      </c>
      <c r="AG171" s="479">
        <v>0</v>
      </c>
      <c r="AH171" s="479">
        <v>0</v>
      </c>
      <c r="AI171" s="479">
        <v>0</v>
      </c>
      <c r="AJ171" s="479">
        <v>0</v>
      </c>
      <c r="AK171" s="479">
        <v>0</v>
      </c>
      <c r="AL171" s="479">
        <v>0</v>
      </c>
      <c r="AM171" s="479">
        <v>0</v>
      </c>
      <c r="AN171" s="479">
        <v>0</v>
      </c>
      <c r="AO171" s="479">
        <v>0</v>
      </c>
      <c r="AP171" s="475"/>
      <c r="AQ171" s="478"/>
    </row>
    <row r="172" spans="1:43" ht="12.75" customHeight="1" x14ac:dyDescent="0.25">
      <c r="A172" s="466" t="s">
        <v>536</v>
      </c>
      <c r="B172" s="479">
        <v>2250</v>
      </c>
      <c r="C172" s="479">
        <v>0</v>
      </c>
      <c r="D172" s="479">
        <v>0</v>
      </c>
      <c r="E172" s="479">
        <v>1800</v>
      </c>
      <c r="F172" s="479">
        <v>1800</v>
      </c>
      <c r="G172" s="479">
        <v>1800</v>
      </c>
      <c r="H172" s="479">
        <v>1800</v>
      </c>
      <c r="I172" s="479">
        <v>1800</v>
      </c>
      <c r="J172" s="479">
        <v>1800</v>
      </c>
      <c r="K172" s="479">
        <v>1800</v>
      </c>
      <c r="L172" s="479">
        <v>1800</v>
      </c>
      <c r="M172" s="479">
        <v>1800</v>
      </c>
      <c r="N172" s="479">
        <v>1800</v>
      </c>
      <c r="O172" s="479">
        <v>2400</v>
      </c>
      <c r="P172" s="479">
        <v>2400</v>
      </c>
      <c r="Q172" s="479">
        <v>2400</v>
      </c>
      <c r="R172" s="479">
        <v>2400</v>
      </c>
      <c r="S172" s="479">
        <v>2400</v>
      </c>
      <c r="T172" s="479">
        <v>2400</v>
      </c>
      <c r="U172" s="479">
        <v>2400</v>
      </c>
      <c r="V172" s="479">
        <v>2400</v>
      </c>
      <c r="W172" s="479">
        <v>2400</v>
      </c>
      <c r="X172" s="479">
        <v>2400</v>
      </c>
      <c r="Y172" s="479">
        <v>2400</v>
      </c>
      <c r="Z172" s="479">
        <v>0</v>
      </c>
      <c r="AA172" s="479">
        <v>2100</v>
      </c>
      <c r="AB172" s="479">
        <v>2500</v>
      </c>
      <c r="AC172" s="479">
        <v>2500</v>
      </c>
      <c r="AD172" s="479">
        <v>2500</v>
      </c>
      <c r="AE172" s="479">
        <v>3000</v>
      </c>
      <c r="AF172" s="479">
        <v>3500</v>
      </c>
      <c r="AG172" s="479">
        <v>3500</v>
      </c>
      <c r="AH172" s="479">
        <v>3500</v>
      </c>
      <c r="AI172" s="479">
        <v>0</v>
      </c>
      <c r="AJ172" s="479">
        <v>0</v>
      </c>
      <c r="AK172" s="479">
        <v>0</v>
      </c>
      <c r="AL172" s="479">
        <v>0</v>
      </c>
      <c r="AM172" s="479">
        <v>1166.67</v>
      </c>
      <c r="AN172" s="479">
        <v>0</v>
      </c>
      <c r="AO172" s="479">
        <v>0</v>
      </c>
      <c r="AP172" s="475"/>
      <c r="AQ172" s="478"/>
    </row>
    <row r="173" spans="1:43" ht="12.75" customHeight="1" x14ac:dyDescent="0.25">
      <c r="A173" s="466" t="s">
        <v>537</v>
      </c>
      <c r="B173" s="479">
        <v>0</v>
      </c>
      <c r="C173" s="479">
        <v>0</v>
      </c>
      <c r="D173" s="479">
        <v>0</v>
      </c>
      <c r="E173" s="479">
        <v>264.66000000000003</v>
      </c>
      <c r="F173" s="479">
        <v>6.67</v>
      </c>
      <c r="G173" s="479">
        <v>0</v>
      </c>
      <c r="H173" s="479">
        <v>0</v>
      </c>
      <c r="I173" s="479">
        <v>0</v>
      </c>
      <c r="J173" s="479">
        <v>4242.43</v>
      </c>
      <c r="K173" s="481">
        <v>381.2</v>
      </c>
      <c r="L173" s="479">
        <v>650.95000000000005</v>
      </c>
      <c r="M173" s="479">
        <v>2161.7800000000002</v>
      </c>
      <c r="N173" s="480">
        <v>2811.46</v>
      </c>
      <c r="O173" s="479">
        <v>1700.24</v>
      </c>
      <c r="P173" s="479">
        <v>1952.5</v>
      </c>
      <c r="Q173" s="479">
        <v>2911.13</v>
      </c>
      <c r="R173" s="479">
        <v>2729.23</v>
      </c>
      <c r="S173" s="479">
        <v>2164.42</v>
      </c>
      <c r="T173" s="479">
        <v>2759.64</v>
      </c>
      <c r="U173" s="479">
        <v>2110.62</v>
      </c>
      <c r="V173" s="479">
        <v>1955.51</v>
      </c>
      <c r="W173" s="479">
        <v>1983.68</v>
      </c>
      <c r="X173" s="479">
        <v>2152.31</v>
      </c>
      <c r="Y173" s="479">
        <v>2653.61</v>
      </c>
      <c r="Z173" s="479">
        <v>7176.18</v>
      </c>
      <c r="AA173" s="479">
        <v>5542.68</v>
      </c>
      <c r="AB173" s="479">
        <v>7455.4</v>
      </c>
      <c r="AC173" s="479">
        <v>11984.3</v>
      </c>
      <c r="AD173" s="479">
        <v>10295.33</v>
      </c>
      <c r="AE173" s="479">
        <v>15989.65</v>
      </c>
      <c r="AF173" s="479">
        <v>7187.62</v>
      </c>
      <c r="AG173" s="479">
        <v>1369.31</v>
      </c>
      <c r="AH173" s="479">
        <v>637.23</v>
      </c>
      <c r="AI173" s="479">
        <v>67.08</v>
      </c>
      <c r="AJ173" s="479">
        <v>0</v>
      </c>
      <c r="AK173" s="479">
        <v>87.5</v>
      </c>
      <c r="AL173" s="479">
        <v>0</v>
      </c>
      <c r="AM173" s="479">
        <v>0</v>
      </c>
      <c r="AN173" s="479">
        <v>0</v>
      </c>
      <c r="AO173" s="479">
        <v>0</v>
      </c>
      <c r="AP173" s="475"/>
      <c r="AQ173" s="478"/>
    </row>
    <row r="174" spans="1:43" ht="12.75" customHeight="1" x14ac:dyDescent="0.25">
      <c r="A174" s="466" t="s">
        <v>559</v>
      </c>
      <c r="B174" s="479">
        <v>0</v>
      </c>
      <c r="C174" s="479">
        <v>0</v>
      </c>
      <c r="D174" s="479">
        <v>0</v>
      </c>
      <c r="E174" s="479">
        <v>0</v>
      </c>
      <c r="F174" s="479">
        <v>0</v>
      </c>
      <c r="G174" s="479">
        <v>0</v>
      </c>
      <c r="H174" s="479">
        <v>0</v>
      </c>
      <c r="I174" s="479">
        <v>0</v>
      </c>
      <c r="J174" s="479">
        <v>25</v>
      </c>
      <c r="K174" s="481">
        <v>233.5</v>
      </c>
      <c r="L174" s="479">
        <v>18655.849999999999</v>
      </c>
      <c r="M174" s="479">
        <v>13716.66</v>
      </c>
      <c r="N174" s="480">
        <v>19572.5</v>
      </c>
      <c r="O174" s="479">
        <v>14419.67</v>
      </c>
      <c r="P174" s="479">
        <v>16493.72</v>
      </c>
      <c r="Q174" s="479">
        <v>15481.29</v>
      </c>
      <c r="R174" s="479">
        <v>10916.7</v>
      </c>
      <c r="S174" s="479">
        <v>1612.97</v>
      </c>
      <c r="T174" s="479">
        <v>2245.84</v>
      </c>
      <c r="U174" s="479">
        <v>2935.1</v>
      </c>
      <c r="V174" s="479">
        <v>2596.2800000000002</v>
      </c>
      <c r="W174" s="479">
        <v>2707.8</v>
      </c>
      <c r="X174" s="479">
        <v>2760</v>
      </c>
      <c r="Y174" s="479">
        <v>2542.0100000000002</v>
      </c>
      <c r="Z174" s="479">
        <v>2439.5</v>
      </c>
      <c r="AA174" s="479">
        <v>43043.33</v>
      </c>
      <c r="AB174" s="479">
        <v>63165</v>
      </c>
      <c r="AC174" s="479">
        <v>8160</v>
      </c>
      <c r="AD174" s="479">
        <v>7044.67</v>
      </c>
      <c r="AE174" s="479">
        <v>6516</v>
      </c>
      <c r="AF174" s="479">
        <v>6413.03</v>
      </c>
      <c r="AG174" s="479">
        <v>0</v>
      </c>
      <c r="AH174" s="479">
        <v>0</v>
      </c>
      <c r="AI174" s="479">
        <v>0</v>
      </c>
      <c r="AJ174" s="479">
        <v>0</v>
      </c>
      <c r="AK174" s="479">
        <v>0</v>
      </c>
      <c r="AL174" s="479">
        <v>0</v>
      </c>
      <c r="AM174" s="479">
        <v>0</v>
      </c>
      <c r="AN174" s="479">
        <v>0</v>
      </c>
      <c r="AO174" s="479">
        <v>0</v>
      </c>
      <c r="AP174" s="475"/>
      <c r="AQ174" s="478"/>
    </row>
    <row r="175" spans="1:43" ht="12.75" customHeight="1" x14ac:dyDescent="0.25">
      <c r="A175" s="466" t="s">
        <v>558</v>
      </c>
      <c r="B175" s="479">
        <v>0</v>
      </c>
      <c r="C175" s="479">
        <v>0</v>
      </c>
      <c r="D175" s="479">
        <v>0</v>
      </c>
      <c r="E175" s="479">
        <v>0</v>
      </c>
      <c r="F175" s="479">
        <v>0</v>
      </c>
      <c r="G175" s="479">
        <v>0</v>
      </c>
      <c r="H175" s="479">
        <v>0</v>
      </c>
      <c r="I175" s="479">
        <v>0</v>
      </c>
      <c r="J175" s="479">
        <v>0</v>
      </c>
      <c r="K175" s="479">
        <v>0</v>
      </c>
      <c r="L175" s="479">
        <v>0</v>
      </c>
      <c r="M175" s="479">
        <v>0</v>
      </c>
      <c r="N175" s="479">
        <v>0</v>
      </c>
      <c r="O175" s="479">
        <v>0</v>
      </c>
      <c r="P175" s="479">
        <v>0</v>
      </c>
      <c r="Q175" s="479">
        <v>0</v>
      </c>
      <c r="R175" s="479">
        <v>0</v>
      </c>
      <c r="S175" s="479">
        <v>0</v>
      </c>
      <c r="T175" s="479">
        <v>0</v>
      </c>
      <c r="U175" s="479">
        <v>0</v>
      </c>
      <c r="V175" s="479">
        <v>0</v>
      </c>
      <c r="W175" s="479">
        <v>0</v>
      </c>
      <c r="X175" s="479">
        <v>0</v>
      </c>
      <c r="Y175" s="479">
        <v>0</v>
      </c>
      <c r="Z175" s="479">
        <v>0</v>
      </c>
      <c r="AA175" s="479">
        <v>0</v>
      </c>
      <c r="AB175" s="479">
        <v>0</v>
      </c>
      <c r="AC175" s="479">
        <v>62455</v>
      </c>
      <c r="AD175" s="479">
        <v>63165</v>
      </c>
      <c r="AE175" s="479">
        <v>32308.080000000002</v>
      </c>
      <c r="AF175" s="479">
        <v>125820.4</v>
      </c>
      <c r="AG175" s="479">
        <v>18583.55</v>
      </c>
      <c r="AH175" s="479">
        <v>0</v>
      </c>
      <c r="AI175" s="479">
        <v>0</v>
      </c>
      <c r="AJ175" s="479">
        <v>0</v>
      </c>
      <c r="AK175" s="479">
        <v>0</v>
      </c>
      <c r="AL175" s="479">
        <v>0</v>
      </c>
      <c r="AM175" s="479">
        <v>0</v>
      </c>
      <c r="AN175" s="479">
        <v>0</v>
      </c>
      <c r="AO175" s="479">
        <v>0</v>
      </c>
      <c r="AP175" s="475"/>
      <c r="AQ175" s="478"/>
    </row>
    <row r="176" spans="1:43" ht="12.75" customHeight="1" x14ac:dyDescent="0.25">
      <c r="A176" s="466" t="s">
        <v>539</v>
      </c>
      <c r="B176" s="479">
        <v>0</v>
      </c>
      <c r="C176" s="479">
        <v>0</v>
      </c>
      <c r="D176" s="479">
        <v>0</v>
      </c>
      <c r="E176" s="479">
        <v>0</v>
      </c>
      <c r="F176" s="479">
        <v>0</v>
      </c>
      <c r="G176" s="479">
        <v>0</v>
      </c>
      <c r="H176" s="479">
        <v>0</v>
      </c>
      <c r="I176" s="479">
        <v>0</v>
      </c>
      <c r="J176" s="479">
        <v>0</v>
      </c>
      <c r="K176" s="481">
        <v>0</v>
      </c>
      <c r="L176" s="479">
        <v>0</v>
      </c>
      <c r="M176" s="479">
        <v>0</v>
      </c>
      <c r="N176" s="480">
        <v>0</v>
      </c>
      <c r="O176" s="479">
        <v>0</v>
      </c>
      <c r="P176" s="479">
        <v>0</v>
      </c>
      <c r="Q176" s="479">
        <v>0</v>
      </c>
      <c r="R176" s="479">
        <v>0</v>
      </c>
      <c r="S176" s="479">
        <v>0</v>
      </c>
      <c r="T176" s="479">
        <v>25244.75</v>
      </c>
      <c r="U176" s="479">
        <v>0</v>
      </c>
      <c r="V176" s="479">
        <v>0</v>
      </c>
      <c r="W176" s="479">
        <v>8031</v>
      </c>
      <c r="X176" s="479">
        <v>800</v>
      </c>
      <c r="Y176" s="479">
        <v>0</v>
      </c>
      <c r="Z176" s="479">
        <v>0</v>
      </c>
      <c r="AA176" s="479">
        <v>0</v>
      </c>
      <c r="AB176" s="479">
        <v>0</v>
      </c>
      <c r="AC176" s="479">
        <v>0</v>
      </c>
      <c r="AD176" s="479">
        <v>14884</v>
      </c>
      <c r="AE176" s="479">
        <v>0</v>
      </c>
      <c r="AF176" s="479">
        <v>0</v>
      </c>
      <c r="AG176" s="479">
        <v>0</v>
      </c>
      <c r="AH176" s="479">
        <v>0</v>
      </c>
      <c r="AI176" s="479">
        <v>0</v>
      </c>
      <c r="AJ176" s="479">
        <v>0</v>
      </c>
      <c r="AK176" s="479">
        <v>0</v>
      </c>
      <c r="AL176" s="479">
        <v>0</v>
      </c>
      <c r="AM176" s="479">
        <v>0</v>
      </c>
      <c r="AN176" s="479">
        <v>0</v>
      </c>
      <c r="AO176" s="479">
        <v>0</v>
      </c>
      <c r="AP176" s="475"/>
      <c r="AQ176" s="478"/>
    </row>
    <row r="177" spans="1:43" ht="12.75" customHeight="1" x14ac:dyDescent="0.25">
      <c r="A177" s="466" t="s">
        <v>540</v>
      </c>
      <c r="B177" s="479">
        <v>0</v>
      </c>
      <c r="C177" s="479">
        <v>0</v>
      </c>
      <c r="D177" s="479">
        <v>0</v>
      </c>
      <c r="E177" s="479">
        <v>0</v>
      </c>
      <c r="F177" s="479">
        <v>0</v>
      </c>
      <c r="G177" s="479">
        <v>0</v>
      </c>
      <c r="H177" s="479">
        <v>0</v>
      </c>
      <c r="I177" s="479">
        <v>0</v>
      </c>
      <c r="J177" s="479">
        <v>0</v>
      </c>
      <c r="K177" s="481">
        <v>0</v>
      </c>
      <c r="L177" s="479">
        <v>125</v>
      </c>
      <c r="M177" s="479">
        <v>0</v>
      </c>
      <c r="N177" s="480">
        <v>0</v>
      </c>
      <c r="O177" s="479">
        <v>0</v>
      </c>
      <c r="P177" s="479">
        <v>0</v>
      </c>
      <c r="Q177" s="479">
        <v>0</v>
      </c>
      <c r="R177" s="479">
        <v>0</v>
      </c>
      <c r="S177" s="479">
        <v>0</v>
      </c>
      <c r="T177" s="479">
        <v>0</v>
      </c>
      <c r="U177" s="479">
        <v>0</v>
      </c>
      <c r="V177" s="479">
        <v>0</v>
      </c>
      <c r="W177" s="479">
        <v>0</v>
      </c>
      <c r="X177" s="479">
        <v>0</v>
      </c>
      <c r="Y177" s="479">
        <v>0</v>
      </c>
      <c r="Z177" s="479">
        <v>0</v>
      </c>
      <c r="AA177" s="479">
        <v>1098.98</v>
      </c>
      <c r="AB177" s="479">
        <v>3310.66</v>
      </c>
      <c r="AC177" s="479">
        <v>394.83</v>
      </c>
      <c r="AD177" s="479">
        <v>2489.2800000000002</v>
      </c>
      <c r="AE177" s="479">
        <v>2010.1</v>
      </c>
      <c r="AF177" s="479">
        <v>2318.65</v>
      </c>
      <c r="AG177" s="479">
        <v>1177.03</v>
      </c>
      <c r="AH177" s="479">
        <v>29.17</v>
      </c>
      <c r="AI177" s="479">
        <v>0</v>
      </c>
      <c r="AJ177" s="479">
        <v>0</v>
      </c>
      <c r="AK177" s="479">
        <v>0</v>
      </c>
      <c r="AL177" s="479">
        <v>0</v>
      </c>
      <c r="AM177" s="479">
        <v>0</v>
      </c>
      <c r="AN177" s="479">
        <v>0</v>
      </c>
      <c r="AO177" s="479">
        <v>0</v>
      </c>
      <c r="AP177" s="475"/>
      <c r="AQ177" s="478"/>
    </row>
    <row r="178" spans="1:43" ht="12.75" customHeight="1" x14ac:dyDescent="0.25">
      <c r="A178" s="466" t="s">
        <v>439</v>
      </c>
      <c r="B178" s="479">
        <v>0</v>
      </c>
      <c r="C178" s="479">
        <v>0</v>
      </c>
      <c r="D178" s="479">
        <v>0</v>
      </c>
      <c r="E178" s="479">
        <v>0</v>
      </c>
      <c r="F178" s="479">
        <v>0</v>
      </c>
      <c r="G178" s="479">
        <v>0</v>
      </c>
      <c r="H178" s="479">
        <v>0</v>
      </c>
      <c r="I178" s="479">
        <v>0</v>
      </c>
      <c r="J178" s="479">
        <v>0</v>
      </c>
      <c r="K178" s="479">
        <v>750</v>
      </c>
      <c r="L178" s="479">
        <v>0</v>
      </c>
      <c r="M178" s="479">
        <v>0</v>
      </c>
      <c r="N178" s="480">
        <v>0</v>
      </c>
      <c r="O178" s="479">
        <v>0</v>
      </c>
      <c r="P178" s="479">
        <v>0</v>
      </c>
      <c r="Q178" s="479">
        <v>0</v>
      </c>
      <c r="R178" s="479">
        <v>0</v>
      </c>
      <c r="S178" s="479">
        <v>0</v>
      </c>
      <c r="T178" s="479">
        <v>0</v>
      </c>
      <c r="U178" s="479">
        <v>0</v>
      </c>
      <c r="V178" s="479">
        <v>0</v>
      </c>
      <c r="W178" s="479">
        <v>0</v>
      </c>
      <c r="X178" s="479">
        <v>0</v>
      </c>
      <c r="Y178" s="479">
        <v>0</v>
      </c>
      <c r="Z178" s="479">
        <v>0</v>
      </c>
      <c r="AA178" s="479">
        <v>0</v>
      </c>
      <c r="AB178" s="479">
        <v>0</v>
      </c>
      <c r="AC178" s="479">
        <v>0</v>
      </c>
      <c r="AD178" s="479">
        <v>0</v>
      </c>
      <c r="AE178" s="479">
        <v>0</v>
      </c>
      <c r="AF178" s="479">
        <v>0</v>
      </c>
      <c r="AG178" s="479">
        <v>0</v>
      </c>
      <c r="AH178" s="479">
        <v>0</v>
      </c>
      <c r="AI178" s="479">
        <v>0</v>
      </c>
      <c r="AJ178" s="479">
        <v>0</v>
      </c>
      <c r="AK178" s="479">
        <v>0</v>
      </c>
      <c r="AL178" s="479">
        <v>0</v>
      </c>
      <c r="AM178" s="479">
        <v>0</v>
      </c>
      <c r="AN178" s="479">
        <v>0</v>
      </c>
      <c r="AO178" s="479">
        <v>0</v>
      </c>
      <c r="AP178" s="475"/>
      <c r="AQ178" s="478"/>
    </row>
    <row r="179" spans="1:43" ht="12.75" customHeight="1" x14ac:dyDescent="0.25">
      <c r="A179" s="466" t="s">
        <v>440</v>
      </c>
      <c r="B179" s="479">
        <v>0</v>
      </c>
      <c r="C179" s="479">
        <v>0</v>
      </c>
      <c r="D179" s="479">
        <v>0</v>
      </c>
      <c r="E179" s="479">
        <v>0</v>
      </c>
      <c r="F179" s="479">
        <v>0</v>
      </c>
      <c r="G179" s="479">
        <v>0</v>
      </c>
      <c r="H179" s="479">
        <v>0</v>
      </c>
      <c r="I179" s="479">
        <v>0</v>
      </c>
      <c r="J179" s="479">
        <v>0</v>
      </c>
      <c r="K179" s="479">
        <v>585</v>
      </c>
      <c r="L179" s="479">
        <v>0</v>
      </c>
      <c r="M179" s="479">
        <v>0</v>
      </c>
      <c r="N179" s="480">
        <v>0</v>
      </c>
      <c r="O179" s="479">
        <v>0</v>
      </c>
      <c r="P179" s="479">
        <v>0</v>
      </c>
      <c r="Q179" s="479">
        <v>0</v>
      </c>
      <c r="R179" s="479">
        <v>0</v>
      </c>
      <c r="S179" s="479">
        <v>0</v>
      </c>
      <c r="T179" s="479">
        <v>0</v>
      </c>
      <c r="U179" s="479">
        <v>0</v>
      </c>
      <c r="V179" s="479">
        <v>0</v>
      </c>
      <c r="W179" s="479">
        <v>0</v>
      </c>
      <c r="X179" s="479">
        <v>0</v>
      </c>
      <c r="Y179" s="479">
        <v>0</v>
      </c>
      <c r="Z179" s="479">
        <v>0</v>
      </c>
      <c r="AA179" s="479">
        <v>0</v>
      </c>
      <c r="AB179" s="479">
        <v>0</v>
      </c>
      <c r="AC179" s="479">
        <v>0</v>
      </c>
      <c r="AD179" s="479">
        <v>0</v>
      </c>
      <c r="AE179" s="479">
        <v>0</v>
      </c>
      <c r="AF179" s="479">
        <v>0</v>
      </c>
      <c r="AG179" s="479">
        <v>0</v>
      </c>
      <c r="AH179" s="479">
        <v>0</v>
      </c>
      <c r="AI179" s="479">
        <v>0</v>
      </c>
      <c r="AJ179" s="479">
        <v>0</v>
      </c>
      <c r="AK179" s="479">
        <v>0</v>
      </c>
      <c r="AL179" s="479">
        <v>0</v>
      </c>
      <c r="AM179" s="479">
        <v>0</v>
      </c>
      <c r="AN179" s="479">
        <v>0</v>
      </c>
      <c r="AO179" s="479">
        <v>0</v>
      </c>
      <c r="AP179" s="475"/>
      <c r="AQ179" s="478"/>
    </row>
    <row r="180" spans="1:43" ht="12.75" customHeight="1" x14ac:dyDescent="0.25">
      <c r="A180" s="466" t="s">
        <v>441</v>
      </c>
      <c r="B180" s="479">
        <v>0</v>
      </c>
      <c r="C180" s="479">
        <v>0</v>
      </c>
      <c r="D180" s="479">
        <v>0</v>
      </c>
      <c r="E180" s="479">
        <v>0</v>
      </c>
      <c r="F180" s="479">
        <v>0</v>
      </c>
      <c r="G180" s="479">
        <v>0</v>
      </c>
      <c r="H180" s="479">
        <v>0</v>
      </c>
      <c r="I180" s="479">
        <v>0</v>
      </c>
      <c r="J180" s="479">
        <v>0</v>
      </c>
      <c r="K180" s="479">
        <v>6229.65</v>
      </c>
      <c r="L180" s="479">
        <v>0</v>
      </c>
      <c r="M180" s="479">
        <v>0</v>
      </c>
      <c r="N180" s="480">
        <v>0</v>
      </c>
      <c r="O180" s="479">
        <v>0</v>
      </c>
      <c r="P180" s="479">
        <v>0</v>
      </c>
      <c r="Q180" s="479">
        <v>0</v>
      </c>
      <c r="R180" s="479">
        <v>0</v>
      </c>
      <c r="S180" s="479">
        <v>0</v>
      </c>
      <c r="T180" s="479">
        <v>0</v>
      </c>
      <c r="U180" s="479">
        <v>0</v>
      </c>
      <c r="V180" s="479">
        <v>0</v>
      </c>
      <c r="W180" s="479">
        <v>0</v>
      </c>
      <c r="X180" s="479">
        <v>0</v>
      </c>
      <c r="Y180" s="479">
        <v>0</v>
      </c>
      <c r="Z180" s="479">
        <v>0</v>
      </c>
      <c r="AA180" s="479">
        <v>0</v>
      </c>
      <c r="AB180" s="479">
        <v>0</v>
      </c>
      <c r="AC180" s="479">
        <v>0</v>
      </c>
      <c r="AD180" s="479">
        <v>0</v>
      </c>
      <c r="AE180" s="479">
        <v>0</v>
      </c>
      <c r="AF180" s="479">
        <v>0</v>
      </c>
      <c r="AG180" s="479">
        <v>0</v>
      </c>
      <c r="AH180" s="479">
        <v>0</v>
      </c>
      <c r="AI180" s="479">
        <v>0</v>
      </c>
      <c r="AJ180" s="479">
        <v>0</v>
      </c>
      <c r="AK180" s="479">
        <v>0</v>
      </c>
      <c r="AL180" s="479">
        <v>0</v>
      </c>
      <c r="AM180" s="479">
        <v>0</v>
      </c>
      <c r="AN180" s="479">
        <v>0</v>
      </c>
      <c r="AO180" s="479">
        <v>0</v>
      </c>
      <c r="AP180" s="475"/>
      <c r="AQ180" s="478"/>
    </row>
    <row r="181" spans="1:43" ht="12.75" customHeight="1" x14ac:dyDescent="0.25">
      <c r="A181" s="466" t="s">
        <v>224</v>
      </c>
      <c r="B181" s="479">
        <v>1523.83</v>
      </c>
      <c r="C181" s="479">
        <v>0</v>
      </c>
      <c r="D181" s="479">
        <v>0</v>
      </c>
      <c r="E181" s="479">
        <v>792.32</v>
      </c>
      <c r="F181" s="479">
        <v>294.87</v>
      </c>
      <c r="G181" s="479">
        <v>13.01</v>
      </c>
      <c r="H181" s="479">
        <v>611.72</v>
      </c>
      <c r="I181" s="479">
        <v>395.87</v>
      </c>
      <c r="J181" s="479">
        <v>3105.34</v>
      </c>
      <c r="K181" s="481">
        <v>5078.41</v>
      </c>
      <c r="L181" s="479">
        <v>8712.69</v>
      </c>
      <c r="M181" s="479">
        <v>3523.29</v>
      </c>
      <c r="N181" s="480">
        <v>4441.68</v>
      </c>
      <c r="O181" s="479">
        <v>5986.23</v>
      </c>
      <c r="P181" s="479">
        <v>5220.5</v>
      </c>
      <c r="Q181" s="479">
        <v>5024.49</v>
      </c>
      <c r="R181" s="479">
        <v>6323.27</v>
      </c>
      <c r="S181" s="479">
        <v>11458.09</v>
      </c>
      <c r="T181" s="479">
        <v>7384.56</v>
      </c>
      <c r="U181" s="479">
        <v>7613.46</v>
      </c>
      <c r="V181" s="479">
        <v>9810.8799999999992</v>
      </c>
      <c r="W181" s="479">
        <v>7984.1</v>
      </c>
      <c r="X181" s="479">
        <v>8865.5300000000007</v>
      </c>
      <c r="Y181" s="479">
        <v>12590.11</v>
      </c>
      <c r="Z181" s="479">
        <v>6019.55</v>
      </c>
      <c r="AA181" s="479">
        <v>4067.89</v>
      </c>
      <c r="AB181" s="479">
        <v>2580.0100000000002</v>
      </c>
      <c r="AC181" s="479">
        <v>7456.05</v>
      </c>
      <c r="AD181" s="479">
        <v>4926.66</v>
      </c>
      <c r="AE181" s="479">
        <v>7173.96</v>
      </c>
      <c r="AF181" s="479">
        <v>8116.07</v>
      </c>
      <c r="AG181" s="479">
        <v>4676.3100000000004</v>
      </c>
      <c r="AH181" s="479">
        <v>198.85</v>
      </c>
      <c r="AI181" s="479">
        <v>96.89</v>
      </c>
      <c r="AJ181" s="479">
        <v>0</v>
      </c>
      <c r="AK181" s="479">
        <v>147.46</v>
      </c>
      <c r="AL181" s="479">
        <v>0</v>
      </c>
      <c r="AM181" s="479">
        <v>442.08</v>
      </c>
      <c r="AN181" s="479">
        <v>0</v>
      </c>
      <c r="AO181" s="479">
        <v>0</v>
      </c>
      <c r="AP181" s="475"/>
      <c r="AQ181" s="478"/>
    </row>
    <row r="182" spans="1:43" ht="12.75" customHeight="1" x14ac:dyDescent="0.25">
      <c r="A182" s="466" t="s">
        <v>225</v>
      </c>
      <c r="B182" s="479">
        <v>0</v>
      </c>
      <c r="C182" s="479">
        <v>0</v>
      </c>
      <c r="D182" s="479">
        <v>0</v>
      </c>
      <c r="E182" s="479">
        <v>0</v>
      </c>
      <c r="F182" s="479">
        <v>0</v>
      </c>
      <c r="G182" s="479">
        <v>0</v>
      </c>
      <c r="H182" s="479">
        <v>0</v>
      </c>
      <c r="I182" s="479">
        <v>0</v>
      </c>
      <c r="J182" s="479">
        <v>0</v>
      </c>
      <c r="K182" s="481">
        <v>0</v>
      </c>
      <c r="L182" s="479">
        <v>0</v>
      </c>
      <c r="M182" s="479">
        <v>0</v>
      </c>
      <c r="N182" s="480">
        <v>0</v>
      </c>
      <c r="O182" s="479">
        <v>0</v>
      </c>
      <c r="P182" s="479">
        <v>0</v>
      </c>
      <c r="Q182" s="479">
        <v>0</v>
      </c>
      <c r="R182" s="479">
        <v>0</v>
      </c>
      <c r="S182" s="479">
        <v>0</v>
      </c>
      <c r="T182" s="479">
        <v>0</v>
      </c>
      <c r="U182" s="479">
        <v>0</v>
      </c>
      <c r="V182" s="479">
        <v>0</v>
      </c>
      <c r="W182" s="479">
        <v>0</v>
      </c>
      <c r="X182" s="479">
        <v>0</v>
      </c>
      <c r="Y182" s="479">
        <v>0</v>
      </c>
      <c r="Z182" s="479">
        <v>0</v>
      </c>
      <c r="AA182" s="479">
        <v>0</v>
      </c>
      <c r="AB182" s="479">
        <v>0</v>
      </c>
      <c r="AC182" s="479">
        <v>0</v>
      </c>
      <c r="AD182" s="479">
        <v>0</v>
      </c>
      <c r="AE182" s="479">
        <v>69710.95</v>
      </c>
      <c r="AF182" s="479">
        <v>4464.1899999999996</v>
      </c>
      <c r="AG182" s="479">
        <v>4092.07</v>
      </c>
      <c r="AH182" s="479">
        <v>0</v>
      </c>
      <c r="AI182" s="479">
        <v>0</v>
      </c>
      <c r="AJ182" s="479">
        <v>0</v>
      </c>
      <c r="AK182" s="479">
        <v>6115.98</v>
      </c>
      <c r="AL182" s="479">
        <v>0</v>
      </c>
      <c r="AM182" s="479">
        <v>9396.67</v>
      </c>
      <c r="AN182" s="479">
        <v>0</v>
      </c>
      <c r="AO182" s="479">
        <v>0</v>
      </c>
      <c r="AP182" s="475"/>
      <c r="AQ182" s="478"/>
    </row>
    <row r="183" spans="1:43" ht="12.75" customHeight="1" x14ac:dyDescent="0.25">
      <c r="A183" s="466" t="s">
        <v>226</v>
      </c>
      <c r="B183" s="479">
        <v>0</v>
      </c>
      <c r="C183" s="479">
        <v>0</v>
      </c>
      <c r="D183" s="479">
        <v>0</v>
      </c>
      <c r="E183" s="479">
        <v>0</v>
      </c>
      <c r="F183" s="479">
        <v>0</v>
      </c>
      <c r="G183" s="479">
        <v>0</v>
      </c>
      <c r="H183" s="479">
        <v>0</v>
      </c>
      <c r="I183" s="479">
        <v>0</v>
      </c>
      <c r="J183" s="479">
        <v>0</v>
      </c>
      <c r="K183" s="481">
        <v>0</v>
      </c>
      <c r="L183" s="479">
        <v>0</v>
      </c>
      <c r="M183" s="479">
        <v>0</v>
      </c>
      <c r="N183" s="480">
        <v>0</v>
      </c>
      <c r="O183" s="479">
        <v>0</v>
      </c>
      <c r="P183" s="479">
        <v>0</v>
      </c>
      <c r="Q183" s="479">
        <v>0</v>
      </c>
      <c r="R183" s="479">
        <v>0</v>
      </c>
      <c r="S183" s="479">
        <v>0</v>
      </c>
      <c r="T183" s="479">
        <v>0</v>
      </c>
      <c r="U183" s="479">
        <v>0</v>
      </c>
      <c r="V183" s="479">
        <v>0</v>
      </c>
      <c r="W183" s="479">
        <v>0</v>
      </c>
      <c r="X183" s="479">
        <v>0</v>
      </c>
      <c r="Y183" s="479">
        <v>0</v>
      </c>
      <c r="Z183" s="479">
        <v>0</v>
      </c>
      <c r="AA183" s="479">
        <v>0</v>
      </c>
      <c r="AB183" s="479">
        <v>0</v>
      </c>
      <c r="AC183" s="479">
        <v>0</v>
      </c>
      <c r="AD183" s="479">
        <v>0</v>
      </c>
      <c r="AE183" s="479">
        <v>360000</v>
      </c>
      <c r="AF183" s="479">
        <v>0</v>
      </c>
      <c r="AG183" s="479">
        <v>2000</v>
      </c>
      <c r="AH183" s="479">
        <v>0</v>
      </c>
      <c r="AI183" s="479">
        <v>0</v>
      </c>
      <c r="AJ183" s="479">
        <v>0</v>
      </c>
      <c r="AK183" s="479">
        <v>0</v>
      </c>
      <c r="AL183" s="479">
        <v>0</v>
      </c>
      <c r="AM183" s="479">
        <v>0</v>
      </c>
      <c r="AN183" s="479">
        <v>0</v>
      </c>
      <c r="AO183" s="479">
        <v>0</v>
      </c>
      <c r="AP183" s="475"/>
      <c r="AQ183" s="478"/>
    </row>
    <row r="184" spans="1:43" ht="12.75" customHeight="1" x14ac:dyDescent="0.25">
      <c r="A184" s="466" t="s">
        <v>227</v>
      </c>
      <c r="B184" s="479">
        <v>0</v>
      </c>
      <c r="C184" s="479">
        <v>0</v>
      </c>
      <c r="D184" s="479">
        <v>0</v>
      </c>
      <c r="E184" s="479">
        <v>0</v>
      </c>
      <c r="F184" s="479">
        <v>0</v>
      </c>
      <c r="G184" s="479">
        <v>0</v>
      </c>
      <c r="H184" s="479">
        <v>0</v>
      </c>
      <c r="I184" s="479">
        <v>0</v>
      </c>
      <c r="J184" s="479">
        <v>0</v>
      </c>
      <c r="K184" s="481">
        <v>0</v>
      </c>
      <c r="L184" s="479">
        <v>5927.4</v>
      </c>
      <c r="M184" s="479">
        <v>45831.74</v>
      </c>
      <c r="N184" s="480">
        <v>3764.5</v>
      </c>
      <c r="O184" s="479">
        <v>5117.6400000000003</v>
      </c>
      <c r="P184" s="479">
        <v>8298.86</v>
      </c>
      <c r="Q184" s="479">
        <v>533.91999999999996</v>
      </c>
      <c r="R184" s="479">
        <v>2585.8000000000002</v>
      </c>
      <c r="S184" s="479">
        <v>3256.8</v>
      </c>
      <c r="T184" s="479">
        <v>17087.98</v>
      </c>
      <c r="U184" s="479">
        <v>2496.7399999999998</v>
      </c>
      <c r="V184" s="479">
        <v>10760.28</v>
      </c>
      <c r="W184" s="479">
        <v>4634.91</v>
      </c>
      <c r="X184" s="479">
        <v>7693.76</v>
      </c>
      <c r="Y184" s="479">
        <v>1765.06</v>
      </c>
      <c r="Z184" s="479">
        <v>1769.45</v>
      </c>
      <c r="AA184" s="479">
        <v>557.14</v>
      </c>
      <c r="AB184" s="479">
        <v>13697.09</v>
      </c>
      <c r="AC184" s="479">
        <v>2590.8000000000002</v>
      </c>
      <c r="AD184" s="479">
        <v>13061.02</v>
      </c>
      <c r="AE184" s="479">
        <v>37688.26</v>
      </c>
      <c r="AF184" s="479">
        <v>36174.949999999997</v>
      </c>
      <c r="AG184" s="479">
        <v>1837.5</v>
      </c>
      <c r="AH184" s="479">
        <v>0</v>
      </c>
      <c r="AI184" s="479">
        <v>0</v>
      </c>
      <c r="AJ184" s="479">
        <v>0</v>
      </c>
      <c r="AK184" s="479">
        <v>0</v>
      </c>
      <c r="AL184" s="479">
        <v>0</v>
      </c>
      <c r="AM184" s="479">
        <v>0</v>
      </c>
      <c r="AN184" s="479">
        <v>0</v>
      </c>
      <c r="AO184" s="479">
        <v>0</v>
      </c>
      <c r="AP184" s="475"/>
      <c r="AQ184" s="478"/>
    </row>
    <row r="185" spans="1:43" ht="12.75" customHeight="1" x14ac:dyDescent="0.25">
      <c r="A185" s="466" t="s">
        <v>229</v>
      </c>
      <c r="B185" s="479">
        <v>0</v>
      </c>
      <c r="C185" s="479">
        <v>0</v>
      </c>
      <c r="D185" s="479">
        <v>0</v>
      </c>
      <c r="E185" s="479">
        <v>0</v>
      </c>
      <c r="F185" s="479">
        <v>0</v>
      </c>
      <c r="G185" s="479">
        <v>0</v>
      </c>
      <c r="H185" s="479">
        <v>0</v>
      </c>
      <c r="I185" s="479">
        <v>0</v>
      </c>
      <c r="J185" s="479">
        <v>0</v>
      </c>
      <c r="K185" s="481">
        <v>0</v>
      </c>
      <c r="L185" s="479">
        <v>0</v>
      </c>
      <c r="M185" s="479">
        <v>0</v>
      </c>
      <c r="N185" s="480">
        <v>0</v>
      </c>
      <c r="O185" s="479">
        <v>0</v>
      </c>
      <c r="P185" s="479">
        <v>0</v>
      </c>
      <c r="Q185" s="479">
        <v>2500</v>
      </c>
      <c r="R185" s="479">
        <v>0</v>
      </c>
      <c r="S185" s="479">
        <v>0</v>
      </c>
      <c r="T185" s="479">
        <v>0</v>
      </c>
      <c r="U185" s="479">
        <v>0</v>
      </c>
      <c r="V185" s="479">
        <v>0</v>
      </c>
      <c r="W185" s="479">
        <v>0</v>
      </c>
      <c r="X185" s="479">
        <v>10000</v>
      </c>
      <c r="Y185" s="479">
        <v>0</v>
      </c>
      <c r="Z185" s="479">
        <v>0</v>
      </c>
      <c r="AA185" s="479">
        <v>0</v>
      </c>
      <c r="AB185" s="479">
        <v>0</v>
      </c>
      <c r="AC185" s="479">
        <v>0</v>
      </c>
      <c r="AD185" s="479">
        <v>0</v>
      </c>
      <c r="AE185" s="479">
        <v>0</v>
      </c>
      <c r="AF185" s="479">
        <v>0</v>
      </c>
      <c r="AG185" s="479">
        <v>0</v>
      </c>
      <c r="AH185" s="479">
        <v>0</v>
      </c>
      <c r="AI185" s="479">
        <v>0</v>
      </c>
      <c r="AJ185" s="479">
        <v>0</v>
      </c>
      <c r="AK185" s="479">
        <v>0</v>
      </c>
      <c r="AL185" s="479">
        <v>0</v>
      </c>
      <c r="AM185" s="479">
        <v>0</v>
      </c>
      <c r="AN185" s="479">
        <v>0</v>
      </c>
      <c r="AO185" s="479">
        <v>0</v>
      </c>
      <c r="AP185" s="475"/>
      <c r="AQ185" s="478"/>
    </row>
    <row r="186" spans="1:43" ht="12.75" customHeight="1" x14ac:dyDescent="0.25">
      <c r="A186" s="466" t="s">
        <v>543</v>
      </c>
      <c r="B186" s="479">
        <v>810</v>
      </c>
      <c r="C186" s="479">
        <v>0</v>
      </c>
      <c r="D186" s="479">
        <v>0</v>
      </c>
      <c r="E186" s="479">
        <v>0</v>
      </c>
      <c r="F186" s="479">
        <v>0</v>
      </c>
      <c r="G186" s="479">
        <v>0</v>
      </c>
      <c r="H186" s="479">
        <v>0</v>
      </c>
      <c r="I186" s="479">
        <v>0</v>
      </c>
      <c r="J186" s="479">
        <v>0</v>
      </c>
      <c r="K186" s="481">
        <v>0</v>
      </c>
      <c r="L186" s="479">
        <v>0</v>
      </c>
      <c r="M186" s="479">
        <v>0</v>
      </c>
      <c r="N186" s="480">
        <v>0</v>
      </c>
      <c r="O186" s="479">
        <v>0</v>
      </c>
      <c r="P186" s="479">
        <v>0</v>
      </c>
      <c r="Q186" s="479">
        <v>0</v>
      </c>
      <c r="R186" s="479">
        <v>0</v>
      </c>
      <c r="S186" s="479">
        <v>0</v>
      </c>
      <c r="T186" s="479">
        <v>0</v>
      </c>
      <c r="U186" s="479">
        <v>0</v>
      </c>
      <c r="V186" s="479">
        <v>0</v>
      </c>
      <c r="W186" s="479">
        <v>0</v>
      </c>
      <c r="X186" s="479">
        <v>1000</v>
      </c>
      <c r="Y186" s="479">
        <v>0</v>
      </c>
      <c r="Z186" s="479">
        <v>0</v>
      </c>
      <c r="AA186" s="479">
        <v>0</v>
      </c>
      <c r="AB186" s="479">
        <v>0</v>
      </c>
      <c r="AC186" s="479">
        <v>0</v>
      </c>
      <c r="AD186" s="479">
        <v>0</v>
      </c>
      <c r="AE186" s="479">
        <v>0</v>
      </c>
      <c r="AF186" s="479">
        <v>0</v>
      </c>
      <c r="AG186" s="479">
        <v>0</v>
      </c>
      <c r="AH186" s="479">
        <v>0</v>
      </c>
      <c r="AI186" s="479">
        <v>0</v>
      </c>
      <c r="AJ186" s="479">
        <v>0</v>
      </c>
      <c r="AK186" s="479">
        <v>0</v>
      </c>
      <c r="AL186" s="479">
        <v>0</v>
      </c>
      <c r="AM186" s="479">
        <v>0</v>
      </c>
      <c r="AN186" s="479">
        <v>0</v>
      </c>
      <c r="AO186" s="479">
        <v>0</v>
      </c>
      <c r="AP186" s="475"/>
      <c r="AQ186" s="478"/>
    </row>
    <row r="187" spans="1:43" ht="12.75" customHeight="1" x14ac:dyDescent="0.25">
      <c r="A187" s="466" t="s">
        <v>443</v>
      </c>
      <c r="B187" s="497">
        <v>329002.96000000002</v>
      </c>
      <c r="C187" s="479">
        <v>0</v>
      </c>
      <c r="D187" s="479">
        <v>0</v>
      </c>
      <c r="E187" s="479">
        <v>0</v>
      </c>
      <c r="F187" s="479">
        <v>0</v>
      </c>
      <c r="G187" s="479">
        <v>0</v>
      </c>
      <c r="H187" s="479">
        <v>0</v>
      </c>
      <c r="I187" s="479">
        <v>0</v>
      </c>
      <c r="J187" s="479">
        <v>0</v>
      </c>
      <c r="K187" s="481">
        <v>0</v>
      </c>
      <c r="L187" s="479">
        <v>0</v>
      </c>
      <c r="M187" s="479">
        <v>0</v>
      </c>
      <c r="N187" s="480">
        <v>0</v>
      </c>
      <c r="O187" s="479">
        <v>0</v>
      </c>
      <c r="P187" s="479">
        <v>0</v>
      </c>
      <c r="Q187" s="479">
        <v>0</v>
      </c>
      <c r="R187" s="479">
        <v>0</v>
      </c>
      <c r="S187" s="479">
        <v>0</v>
      </c>
      <c r="T187" s="479">
        <v>0</v>
      </c>
      <c r="U187" s="479">
        <v>0</v>
      </c>
      <c r="V187" s="479">
        <v>0</v>
      </c>
      <c r="W187" s="479">
        <v>0</v>
      </c>
      <c r="X187" s="479">
        <v>0</v>
      </c>
      <c r="Y187" s="479">
        <v>0</v>
      </c>
      <c r="Z187" s="479">
        <v>0</v>
      </c>
      <c r="AA187" s="479">
        <v>0</v>
      </c>
      <c r="AB187" s="479">
        <v>0</v>
      </c>
      <c r="AC187" s="479">
        <v>0</v>
      </c>
      <c r="AD187" s="479">
        <v>0</v>
      </c>
      <c r="AE187" s="479">
        <v>0</v>
      </c>
      <c r="AF187" s="479">
        <v>0</v>
      </c>
      <c r="AG187" s="479">
        <v>0</v>
      </c>
      <c r="AH187" s="479">
        <v>0</v>
      </c>
      <c r="AI187" s="479">
        <v>0</v>
      </c>
      <c r="AJ187" s="479">
        <v>0</v>
      </c>
      <c r="AK187" s="479">
        <v>0</v>
      </c>
      <c r="AL187" s="479">
        <v>0</v>
      </c>
      <c r="AM187" s="479">
        <v>0</v>
      </c>
      <c r="AN187" s="479">
        <v>0</v>
      </c>
      <c r="AO187" s="479">
        <v>0</v>
      </c>
      <c r="AP187" s="475"/>
      <c r="AQ187" s="478"/>
    </row>
    <row r="188" spans="1:43" ht="12.75" customHeight="1" x14ac:dyDescent="0.25">
      <c r="A188" s="466" t="s">
        <v>230</v>
      </c>
      <c r="B188" s="497">
        <v>3241702.39</v>
      </c>
      <c r="C188" s="479">
        <v>0</v>
      </c>
      <c r="D188" s="479">
        <v>0</v>
      </c>
      <c r="E188" s="479">
        <v>0</v>
      </c>
      <c r="F188" s="479">
        <v>0</v>
      </c>
      <c r="G188" s="479">
        <v>0</v>
      </c>
      <c r="H188" s="479">
        <v>0</v>
      </c>
      <c r="I188" s="479">
        <v>0</v>
      </c>
      <c r="J188" s="479">
        <v>0</v>
      </c>
      <c r="K188" s="481">
        <v>0</v>
      </c>
      <c r="L188" s="479">
        <v>0</v>
      </c>
      <c r="M188" s="479">
        <v>0</v>
      </c>
      <c r="N188" s="480">
        <v>0</v>
      </c>
      <c r="O188" s="479">
        <v>0</v>
      </c>
      <c r="P188" s="479">
        <v>0</v>
      </c>
      <c r="Q188" s="479">
        <v>0</v>
      </c>
      <c r="R188" s="479">
        <v>0</v>
      </c>
      <c r="S188" s="479">
        <v>0</v>
      </c>
      <c r="T188" s="479">
        <v>0</v>
      </c>
      <c r="U188" s="479">
        <v>0</v>
      </c>
      <c r="V188" s="479">
        <v>0</v>
      </c>
      <c r="W188" s="479">
        <v>0</v>
      </c>
      <c r="X188" s="479">
        <v>0</v>
      </c>
      <c r="Y188" s="479">
        <v>0</v>
      </c>
      <c r="Z188" s="479">
        <v>0</v>
      </c>
      <c r="AA188" s="479">
        <v>0</v>
      </c>
      <c r="AB188" s="479">
        <v>0</v>
      </c>
      <c r="AC188" s="479">
        <v>0</v>
      </c>
      <c r="AD188" s="479">
        <v>0</v>
      </c>
      <c r="AE188" s="479">
        <v>0</v>
      </c>
      <c r="AF188" s="479">
        <v>0</v>
      </c>
      <c r="AG188" s="479">
        <v>0</v>
      </c>
      <c r="AH188" s="479">
        <v>0</v>
      </c>
      <c r="AI188" s="479">
        <v>0</v>
      </c>
      <c r="AJ188" s="479">
        <v>0</v>
      </c>
      <c r="AK188" s="479">
        <v>0</v>
      </c>
      <c r="AL188" s="479">
        <v>0</v>
      </c>
      <c r="AM188" s="479">
        <v>0</v>
      </c>
      <c r="AN188" s="479">
        <v>0</v>
      </c>
      <c r="AO188" s="479">
        <v>0</v>
      </c>
      <c r="AP188" s="475"/>
      <c r="AQ188" s="478"/>
    </row>
    <row r="189" spans="1:43" ht="12.75" customHeight="1" x14ac:dyDescent="0.25">
      <c r="A189" s="466" t="s">
        <v>231</v>
      </c>
      <c r="B189" s="479">
        <v>5860917.5499999998</v>
      </c>
      <c r="C189" s="479">
        <v>0</v>
      </c>
      <c r="D189" s="479">
        <v>0</v>
      </c>
      <c r="E189" s="479">
        <v>0</v>
      </c>
      <c r="F189" s="479">
        <v>0</v>
      </c>
      <c r="G189" s="479">
        <v>0</v>
      </c>
      <c r="H189" s="479">
        <v>0</v>
      </c>
      <c r="I189" s="479">
        <v>0</v>
      </c>
      <c r="J189" s="479">
        <v>0</v>
      </c>
      <c r="K189" s="481">
        <v>0</v>
      </c>
      <c r="L189" s="479">
        <v>10023892.58</v>
      </c>
      <c r="M189" s="479">
        <v>10890260.57</v>
      </c>
      <c r="N189" s="480">
        <v>0</v>
      </c>
      <c r="O189" s="479">
        <v>17833811.329999998</v>
      </c>
      <c r="P189" s="479">
        <v>20404986.68</v>
      </c>
      <c r="Q189" s="479">
        <v>24851854.09</v>
      </c>
      <c r="R189" s="479">
        <v>24385222.23</v>
      </c>
      <c r="S189" s="479">
        <v>27319376.899999999</v>
      </c>
      <c r="T189" s="479">
        <v>35654336.549999997</v>
      </c>
      <c r="U189" s="479">
        <v>37206928.469999999</v>
      </c>
      <c r="V189" s="479">
        <v>40233213.289999999</v>
      </c>
      <c r="W189" s="479">
        <v>41624824.710000001</v>
      </c>
      <c r="X189" s="479">
        <v>49419113.229999997</v>
      </c>
      <c r="Y189" s="479">
        <v>65717119.890000001</v>
      </c>
      <c r="Z189" s="479">
        <v>66528360.670000002</v>
      </c>
      <c r="AA189" s="479">
        <v>62045279.530000001</v>
      </c>
      <c r="AB189" s="479">
        <v>62772297.020000003</v>
      </c>
      <c r="AC189" s="479">
        <v>69170888.680000007</v>
      </c>
      <c r="AD189" s="479">
        <v>94457899.799999997</v>
      </c>
      <c r="AE189" s="479">
        <v>87906285.569999993</v>
      </c>
      <c r="AF189" s="479">
        <v>18845676.43</v>
      </c>
      <c r="AG189" s="479">
        <v>17984130.300000001</v>
      </c>
      <c r="AH189" s="479">
        <v>21336205.609999999</v>
      </c>
      <c r="AI189" s="479">
        <v>20910067.940000001</v>
      </c>
      <c r="AJ189" s="479">
        <v>0</v>
      </c>
      <c r="AK189" s="479">
        <v>3142955.66</v>
      </c>
      <c r="AL189" s="479">
        <v>0</v>
      </c>
      <c r="AM189" s="479">
        <v>0</v>
      </c>
      <c r="AN189" s="479">
        <v>0</v>
      </c>
      <c r="AO189" s="479">
        <v>0</v>
      </c>
      <c r="AP189" s="475"/>
      <c r="AQ189" s="478"/>
    </row>
    <row r="190" spans="1:43" ht="12.75" customHeight="1" x14ac:dyDescent="0.25">
      <c r="A190" s="466" t="s">
        <v>545</v>
      </c>
      <c r="B190" s="479">
        <v>0</v>
      </c>
      <c r="C190" s="479">
        <v>0</v>
      </c>
      <c r="D190" s="479">
        <v>0</v>
      </c>
      <c r="E190" s="479">
        <v>2621957.2799999998</v>
      </c>
      <c r="F190" s="479">
        <v>2669918.9300000002</v>
      </c>
      <c r="G190" s="479">
        <v>2690170.11</v>
      </c>
      <c r="H190" s="479">
        <v>2865903.73</v>
      </c>
      <c r="I190" s="479">
        <v>4728383.29</v>
      </c>
      <c r="J190" s="479">
        <v>4977502.38</v>
      </c>
      <c r="K190" s="481">
        <v>4672638.09</v>
      </c>
      <c r="L190" s="479">
        <v>4726966.0599999996</v>
      </c>
      <c r="M190" s="479">
        <v>4716426.49</v>
      </c>
      <c r="N190" s="480">
        <v>7193170.0300000003</v>
      </c>
      <c r="O190" s="479">
        <v>8180899.6799999997</v>
      </c>
      <c r="P190" s="479">
        <v>8157959.4900000002</v>
      </c>
      <c r="Q190" s="479">
        <v>8021519.6299999999</v>
      </c>
      <c r="R190" s="479">
        <v>8674033</v>
      </c>
      <c r="S190" s="479">
        <v>9377887.1199999992</v>
      </c>
      <c r="T190" s="479">
        <v>9566934.4299999997</v>
      </c>
      <c r="U190" s="479">
        <v>9662119.4299999997</v>
      </c>
      <c r="V190" s="479">
        <v>10417882.58</v>
      </c>
      <c r="W190" s="479">
        <v>11956246.42</v>
      </c>
      <c r="X190" s="479">
        <v>12258654.060000001</v>
      </c>
      <c r="Y190" s="479">
        <v>12412456.189999999</v>
      </c>
      <c r="Z190" s="479">
        <v>0</v>
      </c>
      <c r="AA190" s="479">
        <v>0</v>
      </c>
      <c r="AB190" s="479">
        <v>14667873.84</v>
      </c>
      <c r="AC190" s="479">
        <v>16196347.09</v>
      </c>
      <c r="AD190" s="479">
        <v>0</v>
      </c>
      <c r="AE190" s="479">
        <v>0</v>
      </c>
      <c r="AF190" s="479">
        <v>0</v>
      </c>
      <c r="AG190" s="479">
        <v>0</v>
      </c>
      <c r="AH190" s="479">
        <v>0</v>
      </c>
      <c r="AI190" s="479">
        <v>0</v>
      </c>
      <c r="AJ190" s="479">
        <v>0</v>
      </c>
      <c r="AK190" s="479">
        <v>0</v>
      </c>
      <c r="AL190" s="479">
        <v>0</v>
      </c>
      <c r="AM190" s="479">
        <v>0</v>
      </c>
      <c r="AN190" s="479">
        <v>0</v>
      </c>
      <c r="AO190" s="479">
        <v>0</v>
      </c>
      <c r="AP190" s="475"/>
      <c r="AQ190" s="478"/>
    </row>
    <row r="191" spans="1:43" ht="12.75" customHeight="1" x14ac:dyDescent="0.25">
      <c r="A191" s="466" t="s">
        <v>442</v>
      </c>
      <c r="B191" s="479">
        <v>0</v>
      </c>
      <c r="C191" s="479">
        <v>0</v>
      </c>
      <c r="D191" s="479">
        <v>0</v>
      </c>
      <c r="E191" s="479">
        <v>0</v>
      </c>
      <c r="F191" s="479">
        <v>0</v>
      </c>
      <c r="G191" s="479">
        <v>0</v>
      </c>
      <c r="H191" s="479">
        <v>0</v>
      </c>
      <c r="I191" s="479">
        <v>0</v>
      </c>
      <c r="J191" s="479">
        <v>0</v>
      </c>
      <c r="K191" s="481">
        <v>24734916.140000001</v>
      </c>
      <c r="L191" s="479">
        <v>0</v>
      </c>
      <c r="M191" s="479">
        <v>0</v>
      </c>
      <c r="N191" s="480">
        <v>0</v>
      </c>
      <c r="O191" s="479">
        <v>0</v>
      </c>
      <c r="P191" s="479">
        <v>0</v>
      </c>
      <c r="Q191" s="479">
        <v>0</v>
      </c>
      <c r="R191" s="479">
        <v>0</v>
      </c>
      <c r="S191" s="479">
        <v>3658199.66</v>
      </c>
      <c r="T191" s="479">
        <v>17455255.260000002</v>
      </c>
      <c r="U191" s="479">
        <v>11694089.68</v>
      </c>
      <c r="V191" s="479">
        <v>0</v>
      </c>
      <c r="W191" s="479">
        <v>0</v>
      </c>
      <c r="X191" s="479">
        <v>0</v>
      </c>
      <c r="Y191" s="479">
        <v>0</v>
      </c>
      <c r="Z191" s="479">
        <v>0</v>
      </c>
      <c r="AA191" s="479">
        <v>0</v>
      </c>
      <c r="AB191" s="479">
        <v>0</v>
      </c>
      <c r="AC191" s="479">
        <v>0</v>
      </c>
      <c r="AD191" s="479">
        <v>0</v>
      </c>
      <c r="AE191" s="479">
        <v>0</v>
      </c>
      <c r="AF191" s="479">
        <v>0</v>
      </c>
      <c r="AG191" s="479">
        <v>0</v>
      </c>
      <c r="AH191" s="479">
        <v>0</v>
      </c>
      <c r="AI191" s="479">
        <v>0</v>
      </c>
      <c r="AJ191" s="479">
        <v>0</v>
      </c>
      <c r="AK191" s="479">
        <v>0</v>
      </c>
      <c r="AL191" s="479">
        <v>0</v>
      </c>
      <c r="AM191" s="479">
        <v>0</v>
      </c>
      <c r="AN191" s="479">
        <v>0</v>
      </c>
      <c r="AO191" s="479">
        <v>0</v>
      </c>
      <c r="AP191" s="475"/>
      <c r="AQ191" s="478"/>
    </row>
    <row r="192" spans="1:43" ht="12.75" customHeight="1" x14ac:dyDescent="0.25">
      <c r="A192" s="466" t="s">
        <v>232</v>
      </c>
      <c r="B192" s="479">
        <v>0</v>
      </c>
      <c r="C192" s="479">
        <v>0</v>
      </c>
      <c r="D192" s="479">
        <v>0</v>
      </c>
      <c r="E192" s="479">
        <v>0</v>
      </c>
      <c r="F192" s="479">
        <v>0</v>
      </c>
      <c r="G192" s="479">
        <v>0</v>
      </c>
      <c r="H192" s="479">
        <v>0</v>
      </c>
      <c r="I192" s="479">
        <v>0</v>
      </c>
      <c r="J192" s="479">
        <v>0</v>
      </c>
      <c r="K192" s="481">
        <v>0</v>
      </c>
      <c r="L192" s="479">
        <v>0</v>
      </c>
      <c r="M192" s="479">
        <v>0</v>
      </c>
      <c r="N192" s="480">
        <v>0</v>
      </c>
      <c r="O192" s="479">
        <v>0</v>
      </c>
      <c r="P192" s="479">
        <v>0</v>
      </c>
      <c r="Q192" s="479">
        <v>0</v>
      </c>
      <c r="R192" s="479">
        <v>0</v>
      </c>
      <c r="S192" s="479">
        <v>0</v>
      </c>
      <c r="T192" s="479">
        <v>0</v>
      </c>
      <c r="U192" s="479">
        <v>0</v>
      </c>
      <c r="V192" s="479">
        <v>0</v>
      </c>
      <c r="W192" s="479">
        <v>0</v>
      </c>
      <c r="X192" s="479">
        <v>0</v>
      </c>
      <c r="Y192" s="479">
        <v>0</v>
      </c>
      <c r="Z192" s="479">
        <v>0</v>
      </c>
      <c r="AA192" s="479">
        <v>0</v>
      </c>
      <c r="AB192" s="479">
        <v>0</v>
      </c>
      <c r="AC192" s="479">
        <v>0</v>
      </c>
      <c r="AD192" s="479">
        <v>0</v>
      </c>
      <c r="AE192" s="479">
        <v>0</v>
      </c>
      <c r="AF192" s="479">
        <v>0</v>
      </c>
      <c r="AG192" s="479">
        <v>0</v>
      </c>
      <c r="AH192" s="479">
        <v>0</v>
      </c>
      <c r="AI192" s="479">
        <v>0</v>
      </c>
      <c r="AJ192" s="479">
        <v>0</v>
      </c>
      <c r="AK192" s="479">
        <v>2020759.8</v>
      </c>
      <c r="AL192" s="479">
        <v>0</v>
      </c>
      <c r="AM192" s="479">
        <v>0</v>
      </c>
      <c r="AN192" s="479">
        <v>0</v>
      </c>
      <c r="AO192" s="479">
        <v>0</v>
      </c>
      <c r="AP192" s="475"/>
      <c r="AQ192" s="478"/>
    </row>
    <row r="193" spans="1:43" ht="12.75" customHeight="1" x14ac:dyDescent="0.25">
      <c r="A193" s="466" t="s">
        <v>449</v>
      </c>
      <c r="B193" s="479">
        <v>9148273.4199999999</v>
      </c>
      <c r="C193" s="479">
        <v>0</v>
      </c>
      <c r="D193" s="479">
        <v>0</v>
      </c>
      <c r="E193" s="479">
        <v>4008462.76</v>
      </c>
      <c r="F193" s="479">
        <v>5417697.7000000002</v>
      </c>
      <c r="G193" s="479">
        <v>5920914.0499999998</v>
      </c>
      <c r="H193" s="479">
        <v>4962568.34</v>
      </c>
      <c r="I193" s="479">
        <v>4110024.48</v>
      </c>
      <c r="J193" s="479">
        <v>5013510.05</v>
      </c>
      <c r="K193" s="481">
        <v>5224769.99</v>
      </c>
      <c r="L193" s="479">
        <v>5296926.5199999996</v>
      </c>
      <c r="M193" s="479">
        <v>6173834.0800000001</v>
      </c>
      <c r="N193" s="480">
        <v>6002780.5199999996</v>
      </c>
      <c r="O193" s="479">
        <v>9652911.6500000004</v>
      </c>
      <c r="P193" s="479">
        <v>12247027.189999999</v>
      </c>
      <c r="Q193" s="479">
        <v>16830334.460000001</v>
      </c>
      <c r="R193" s="479">
        <v>15711189.23</v>
      </c>
      <c r="S193" s="479">
        <v>14283290.119999999</v>
      </c>
      <c r="T193" s="479">
        <v>8632146.8599999994</v>
      </c>
      <c r="U193" s="479">
        <v>15850719.359999999</v>
      </c>
      <c r="V193" s="479">
        <v>29815330.710000001</v>
      </c>
      <c r="W193" s="479">
        <v>29668578.289999999</v>
      </c>
      <c r="X193" s="479">
        <v>37160459.170000002</v>
      </c>
      <c r="Y193" s="479">
        <v>53304663.700000003</v>
      </c>
      <c r="Z193" s="479">
        <v>68376078.849999994</v>
      </c>
      <c r="AA193" s="479">
        <v>62413506.020000003</v>
      </c>
      <c r="AB193" s="479">
        <v>48104423.18</v>
      </c>
      <c r="AC193" s="479">
        <v>52974541.590000004</v>
      </c>
      <c r="AD193" s="479">
        <v>94692484.620000005</v>
      </c>
      <c r="AE193" s="479">
        <v>87906285.569999993</v>
      </c>
      <c r="AF193" s="479">
        <v>18845676.43</v>
      </c>
      <c r="AG193" s="479">
        <v>17984130.300000001</v>
      </c>
      <c r="AH193" s="479">
        <v>21336205.609999999</v>
      </c>
      <c r="AI193" s="479">
        <v>20910067.940000001</v>
      </c>
      <c r="AJ193" s="479">
        <v>0</v>
      </c>
      <c r="AK193" s="479">
        <v>1122195.8600000001</v>
      </c>
      <c r="AL193" s="479">
        <v>0</v>
      </c>
      <c r="AM193" s="479">
        <v>6327569.71</v>
      </c>
      <c r="AN193" s="479">
        <v>0</v>
      </c>
      <c r="AO193" s="479">
        <v>0</v>
      </c>
      <c r="AP193" s="475"/>
      <c r="AQ193" s="478"/>
    </row>
    <row r="194" spans="1:43" ht="12.75" customHeight="1" x14ac:dyDescent="0.25">
      <c r="A194" s="466" t="s">
        <v>409</v>
      </c>
      <c r="B194" s="479">
        <v>0</v>
      </c>
      <c r="C194" s="479">
        <v>0</v>
      </c>
      <c r="D194" s="479">
        <v>0</v>
      </c>
      <c r="E194" s="479">
        <v>0</v>
      </c>
      <c r="F194" s="479">
        <v>1301.25</v>
      </c>
      <c r="G194" s="479">
        <v>0</v>
      </c>
      <c r="H194" s="479">
        <v>0</v>
      </c>
      <c r="I194" s="479">
        <v>0</v>
      </c>
      <c r="J194" s="479">
        <v>0</v>
      </c>
      <c r="K194" s="479">
        <v>0</v>
      </c>
      <c r="L194" s="479">
        <v>0</v>
      </c>
      <c r="M194" s="479">
        <v>0</v>
      </c>
      <c r="N194" s="480">
        <v>0</v>
      </c>
      <c r="O194" s="479">
        <v>0</v>
      </c>
      <c r="P194" s="479">
        <v>0</v>
      </c>
      <c r="Q194" s="479">
        <v>0</v>
      </c>
      <c r="R194" s="479">
        <v>0</v>
      </c>
      <c r="S194" s="479">
        <v>0</v>
      </c>
      <c r="T194" s="479">
        <v>0</v>
      </c>
      <c r="U194" s="479">
        <v>0</v>
      </c>
      <c r="V194" s="479">
        <v>0</v>
      </c>
      <c r="W194" s="479">
        <v>0</v>
      </c>
      <c r="X194" s="479">
        <v>0</v>
      </c>
      <c r="Y194" s="479">
        <v>0</v>
      </c>
      <c r="Z194" s="479">
        <v>0</v>
      </c>
      <c r="AA194" s="479">
        <v>0</v>
      </c>
      <c r="AB194" s="479">
        <v>0</v>
      </c>
      <c r="AC194" s="479">
        <v>0</v>
      </c>
      <c r="AD194" s="479">
        <v>0</v>
      </c>
      <c r="AE194" s="479">
        <v>0</v>
      </c>
      <c r="AF194" s="479">
        <v>0</v>
      </c>
      <c r="AG194" s="479">
        <v>0</v>
      </c>
      <c r="AH194" s="479">
        <v>0</v>
      </c>
      <c r="AI194" s="479">
        <v>0</v>
      </c>
      <c r="AJ194" s="479">
        <v>0</v>
      </c>
      <c r="AK194" s="479">
        <v>0</v>
      </c>
      <c r="AL194" s="479">
        <v>0</v>
      </c>
      <c r="AM194" s="479">
        <v>0</v>
      </c>
      <c r="AN194" s="479">
        <v>0</v>
      </c>
      <c r="AO194" s="479">
        <v>0</v>
      </c>
      <c r="AP194" s="475"/>
      <c r="AQ194" s="478"/>
    </row>
    <row r="195" spans="1:43" ht="12.75" customHeight="1" x14ac:dyDescent="0.25">
      <c r="A195" s="478"/>
      <c r="B195" s="479"/>
      <c r="C195" s="479"/>
      <c r="D195" s="479"/>
      <c r="E195" s="479"/>
      <c r="F195" s="479"/>
      <c r="G195" s="479"/>
      <c r="H195" s="479"/>
      <c r="I195" s="479"/>
      <c r="J195" s="479"/>
      <c r="K195" s="481"/>
      <c r="L195" s="479"/>
      <c r="M195" s="479"/>
      <c r="N195" s="480"/>
      <c r="O195" s="479"/>
      <c r="P195" s="479"/>
      <c r="Q195" s="479"/>
      <c r="R195" s="479"/>
      <c r="S195" s="479"/>
      <c r="T195" s="479"/>
      <c r="U195" s="479"/>
      <c r="V195" s="479"/>
      <c r="W195" s="479"/>
      <c r="X195" s="479"/>
      <c r="Y195" s="479"/>
      <c r="Z195" s="479"/>
      <c r="AA195" s="479"/>
      <c r="AB195" s="479"/>
      <c r="AC195" s="479"/>
      <c r="AD195" s="479"/>
      <c r="AE195" s="479"/>
      <c r="AF195" s="479"/>
      <c r="AG195" s="479"/>
      <c r="AH195" s="479"/>
      <c r="AI195" s="479"/>
      <c r="AJ195" s="479"/>
      <c r="AK195" s="479"/>
      <c r="AL195" s="479"/>
      <c r="AM195" s="479"/>
      <c r="AN195" s="479"/>
      <c r="AO195" s="479"/>
      <c r="AP195" s="475"/>
      <c r="AQ195" s="478"/>
    </row>
    <row r="196" spans="1:43" ht="12.75" customHeight="1" x14ac:dyDescent="0.25">
      <c r="A196" s="471" t="s">
        <v>233</v>
      </c>
      <c r="B196" s="476">
        <f t="shared" ref="B196:AO196" si="7">SUM(B197:B214)</f>
        <v>19186781.800000001</v>
      </c>
      <c r="C196" s="476">
        <f t="shared" si="7"/>
        <v>0</v>
      </c>
      <c r="D196" s="476">
        <f t="shared" si="7"/>
        <v>0</v>
      </c>
      <c r="E196" s="476">
        <f t="shared" si="7"/>
        <v>7152864.3599999994</v>
      </c>
      <c r="F196" s="476">
        <f t="shared" si="7"/>
        <v>8218505.5</v>
      </c>
      <c r="G196" s="476">
        <f t="shared" si="7"/>
        <v>8665999.5399999991</v>
      </c>
      <c r="H196" s="476">
        <f t="shared" si="7"/>
        <v>8964344.9299999997</v>
      </c>
      <c r="I196" s="476">
        <f t="shared" si="7"/>
        <v>9420205.459999999</v>
      </c>
      <c r="J196" s="476">
        <f t="shared" si="7"/>
        <v>10817383.609999999</v>
      </c>
      <c r="K196" s="487">
        <f t="shared" si="7"/>
        <v>35516091.789999999</v>
      </c>
      <c r="L196" s="476">
        <f t="shared" si="7"/>
        <v>20625636.260000002</v>
      </c>
      <c r="M196" s="476">
        <f t="shared" si="7"/>
        <v>22777731.119999997</v>
      </c>
      <c r="N196" s="487">
        <f t="shared" si="7"/>
        <v>14055819.34</v>
      </c>
      <c r="O196" s="476">
        <f t="shared" si="7"/>
        <v>38136515.43</v>
      </c>
      <c r="P196" s="476">
        <f t="shared" si="7"/>
        <v>43482812.239999995</v>
      </c>
      <c r="Q196" s="476">
        <f t="shared" si="7"/>
        <v>50390388.359999999</v>
      </c>
      <c r="R196" s="476">
        <f t="shared" si="7"/>
        <v>50252568.019999996</v>
      </c>
      <c r="S196" s="476">
        <f t="shared" si="7"/>
        <v>56354996.370000005</v>
      </c>
      <c r="T196" s="476">
        <f t="shared" si="7"/>
        <v>73066221.599999994</v>
      </c>
      <c r="U196" s="476">
        <f t="shared" si="7"/>
        <v>76176564.290000007</v>
      </c>
      <c r="V196" s="476">
        <f t="shared" si="7"/>
        <v>81851825.849999994</v>
      </c>
      <c r="W196" s="476">
        <f t="shared" si="7"/>
        <v>84384009.920000002</v>
      </c>
      <c r="X196" s="476">
        <f t="shared" si="7"/>
        <v>99937442.00999999</v>
      </c>
      <c r="Y196" s="476">
        <f t="shared" si="7"/>
        <v>133401954.33999999</v>
      </c>
      <c r="Z196" s="476">
        <f t="shared" si="7"/>
        <v>137122842.90000001</v>
      </c>
      <c r="AA196" s="476">
        <f t="shared" si="7"/>
        <v>126763369.28999999</v>
      </c>
      <c r="AB196" s="476">
        <f t="shared" si="7"/>
        <v>128723311.31</v>
      </c>
      <c r="AC196" s="476">
        <f t="shared" si="7"/>
        <v>142098163.30000001</v>
      </c>
      <c r="AD196" s="476">
        <f t="shared" si="7"/>
        <v>191476310.63999999</v>
      </c>
      <c r="AE196" s="476">
        <f t="shared" si="7"/>
        <v>177637911.48999998</v>
      </c>
      <c r="AF196" s="476">
        <f t="shared" si="7"/>
        <v>39044055.859999999</v>
      </c>
      <c r="AG196" s="476">
        <f t="shared" si="7"/>
        <v>36772021.039999999</v>
      </c>
      <c r="AH196" s="476">
        <f t="shared" si="7"/>
        <v>42886154.819999993</v>
      </c>
      <c r="AI196" s="476">
        <f t="shared" si="7"/>
        <v>42025728.769999996</v>
      </c>
      <c r="AJ196" s="476">
        <f t="shared" si="7"/>
        <v>0</v>
      </c>
      <c r="AK196" s="476">
        <f t="shared" si="7"/>
        <v>6314535.1099999994</v>
      </c>
      <c r="AL196" s="476">
        <f t="shared" si="7"/>
        <v>0</v>
      </c>
      <c r="AM196" s="476">
        <f t="shared" si="7"/>
        <v>6360974.29</v>
      </c>
      <c r="AN196" s="476">
        <f t="shared" si="7"/>
        <v>0</v>
      </c>
      <c r="AO196" s="476">
        <f t="shared" si="7"/>
        <v>0</v>
      </c>
      <c r="AP196" s="475"/>
      <c r="AQ196" s="478"/>
    </row>
    <row r="197" spans="1:43" ht="12.75" customHeight="1" x14ac:dyDescent="0.25">
      <c r="A197" s="466" t="s">
        <v>556</v>
      </c>
      <c r="B197" s="479">
        <v>4969359.57</v>
      </c>
      <c r="C197" s="479">
        <v>0</v>
      </c>
      <c r="D197" s="479">
        <v>0</v>
      </c>
      <c r="E197" s="479">
        <v>1398438.04</v>
      </c>
      <c r="F197" s="479">
        <v>1634283.63</v>
      </c>
      <c r="G197" s="479">
        <v>1948483.5</v>
      </c>
      <c r="H197" s="479">
        <v>2270821.0699999998</v>
      </c>
      <c r="I197" s="479">
        <v>1468793.86</v>
      </c>
      <c r="J197" s="479">
        <v>1605858.24</v>
      </c>
      <c r="K197" s="481">
        <v>1719169.99</v>
      </c>
      <c r="L197" s="479">
        <v>0</v>
      </c>
      <c r="M197" s="479">
        <v>0</v>
      </c>
      <c r="N197" s="480">
        <v>0</v>
      </c>
      <c r="O197" s="479">
        <v>0</v>
      </c>
      <c r="P197" s="479">
        <v>0</v>
      </c>
      <c r="Q197" s="479">
        <v>0</v>
      </c>
      <c r="R197" s="479">
        <v>0</v>
      </c>
      <c r="S197" s="479">
        <v>0</v>
      </c>
      <c r="T197" s="479">
        <v>0</v>
      </c>
      <c r="U197" s="479">
        <v>0</v>
      </c>
      <c r="V197" s="479">
        <v>0</v>
      </c>
      <c r="W197" s="479">
        <v>0</v>
      </c>
      <c r="X197" s="479">
        <v>0</v>
      </c>
      <c r="Y197" s="479">
        <v>0</v>
      </c>
      <c r="Z197" s="479">
        <v>0</v>
      </c>
      <c r="AA197" s="479">
        <v>0</v>
      </c>
      <c r="AB197" s="479">
        <v>0</v>
      </c>
      <c r="AC197" s="479">
        <v>0</v>
      </c>
      <c r="AD197" s="479">
        <v>0</v>
      </c>
      <c r="AE197" s="479">
        <v>0</v>
      </c>
      <c r="AF197" s="479">
        <v>0</v>
      </c>
      <c r="AG197" s="479">
        <v>0</v>
      </c>
      <c r="AH197" s="479">
        <v>0</v>
      </c>
      <c r="AI197" s="479">
        <v>0</v>
      </c>
      <c r="AJ197" s="479">
        <v>0</v>
      </c>
      <c r="AK197" s="479">
        <v>0</v>
      </c>
      <c r="AL197" s="479">
        <v>0</v>
      </c>
      <c r="AM197" s="479">
        <v>0</v>
      </c>
      <c r="AN197" s="479">
        <v>0</v>
      </c>
      <c r="AO197" s="479">
        <v>0</v>
      </c>
      <c r="AP197" s="475"/>
      <c r="AQ197" s="478"/>
    </row>
    <row r="198" spans="1:43" ht="12.75" customHeight="1" x14ac:dyDescent="0.25">
      <c r="A198" s="466" t="s">
        <v>557</v>
      </c>
      <c r="B198" s="479">
        <v>0</v>
      </c>
      <c r="C198" s="479">
        <v>0</v>
      </c>
      <c r="D198" s="479">
        <v>0</v>
      </c>
      <c r="E198" s="479">
        <v>5392165.8099999996</v>
      </c>
      <c r="F198" s="479">
        <v>6532446.71</v>
      </c>
      <c r="G198" s="479">
        <v>6717516.04</v>
      </c>
      <c r="H198" s="479">
        <v>6693523.8600000003</v>
      </c>
      <c r="I198" s="479">
        <v>7951411.5999999996</v>
      </c>
      <c r="J198" s="479">
        <v>9143653.8300000001</v>
      </c>
      <c r="K198" s="481">
        <v>8989822.9299999997</v>
      </c>
      <c r="L198" s="479">
        <v>0</v>
      </c>
      <c r="M198" s="479">
        <v>0</v>
      </c>
      <c r="N198" s="480">
        <v>0</v>
      </c>
      <c r="O198" s="479">
        <v>0</v>
      </c>
      <c r="P198" s="479">
        <v>0</v>
      </c>
      <c r="Q198" s="479">
        <v>0</v>
      </c>
      <c r="R198" s="479">
        <v>0</v>
      </c>
      <c r="S198" s="479">
        <v>0</v>
      </c>
      <c r="T198" s="479">
        <v>0</v>
      </c>
      <c r="U198" s="479">
        <v>0</v>
      </c>
      <c r="V198" s="479">
        <v>0</v>
      </c>
      <c r="W198" s="479">
        <v>0</v>
      </c>
      <c r="X198" s="479">
        <v>0</v>
      </c>
      <c r="Y198" s="479">
        <v>0</v>
      </c>
      <c r="Z198" s="479">
        <v>0</v>
      </c>
      <c r="AA198" s="479">
        <v>0</v>
      </c>
      <c r="AB198" s="479">
        <v>0</v>
      </c>
      <c r="AC198" s="479">
        <v>0</v>
      </c>
      <c r="AD198" s="479">
        <v>0</v>
      </c>
      <c r="AE198" s="479">
        <v>0</v>
      </c>
      <c r="AF198" s="479">
        <v>0</v>
      </c>
      <c r="AG198" s="479">
        <v>0</v>
      </c>
      <c r="AH198" s="479">
        <v>0</v>
      </c>
      <c r="AI198" s="479">
        <v>0</v>
      </c>
      <c r="AJ198" s="479">
        <v>0</v>
      </c>
      <c r="AK198" s="479">
        <v>0</v>
      </c>
      <c r="AL198" s="479">
        <v>0</v>
      </c>
      <c r="AM198" s="479">
        <v>0</v>
      </c>
      <c r="AN198" s="479">
        <v>0</v>
      </c>
      <c r="AO198" s="479">
        <v>0</v>
      </c>
      <c r="AP198" s="475"/>
      <c r="AQ198" s="478"/>
    </row>
    <row r="199" spans="1:43" ht="12.75" customHeight="1" x14ac:dyDescent="0.25">
      <c r="A199" s="466" t="s">
        <v>444</v>
      </c>
      <c r="B199" s="479">
        <v>465002.17</v>
      </c>
      <c r="C199" s="479">
        <v>0</v>
      </c>
      <c r="D199" s="479">
        <v>0</v>
      </c>
      <c r="E199" s="479">
        <v>0</v>
      </c>
      <c r="F199" s="479">
        <v>0</v>
      </c>
      <c r="G199" s="479">
        <v>0</v>
      </c>
      <c r="H199" s="479">
        <v>0</v>
      </c>
      <c r="I199" s="479">
        <v>0</v>
      </c>
      <c r="J199" s="479">
        <v>0</v>
      </c>
      <c r="K199" s="481">
        <v>0</v>
      </c>
      <c r="L199" s="479">
        <v>0</v>
      </c>
      <c r="M199" s="479">
        <v>0</v>
      </c>
      <c r="N199" s="480">
        <v>0</v>
      </c>
      <c r="O199" s="479">
        <v>0</v>
      </c>
      <c r="P199" s="479">
        <v>0</v>
      </c>
      <c r="Q199" s="479">
        <v>0</v>
      </c>
      <c r="R199" s="479">
        <v>0</v>
      </c>
      <c r="S199" s="479">
        <v>0</v>
      </c>
      <c r="T199" s="479">
        <v>0</v>
      </c>
      <c r="U199" s="479">
        <v>0</v>
      </c>
      <c r="V199" s="479">
        <v>0</v>
      </c>
      <c r="W199" s="479">
        <v>0</v>
      </c>
      <c r="X199" s="479">
        <v>0</v>
      </c>
      <c r="Y199" s="479">
        <v>0</v>
      </c>
      <c r="Z199" s="479">
        <v>0</v>
      </c>
      <c r="AA199" s="479">
        <v>0</v>
      </c>
      <c r="AB199" s="479">
        <v>0</v>
      </c>
      <c r="AC199" s="479">
        <v>0</v>
      </c>
      <c r="AD199" s="479">
        <v>0</v>
      </c>
      <c r="AE199" s="479">
        <v>0</v>
      </c>
      <c r="AF199" s="479">
        <v>0</v>
      </c>
      <c r="AG199" s="479">
        <v>0</v>
      </c>
      <c r="AH199" s="479">
        <v>0</v>
      </c>
      <c r="AI199" s="479">
        <v>0</v>
      </c>
      <c r="AJ199" s="479">
        <v>0</v>
      </c>
      <c r="AK199" s="479">
        <v>0</v>
      </c>
      <c r="AL199" s="479">
        <v>0</v>
      </c>
      <c r="AM199" s="479">
        <v>0</v>
      </c>
      <c r="AN199" s="479">
        <v>0</v>
      </c>
      <c r="AO199" s="479">
        <v>0</v>
      </c>
      <c r="AP199" s="475"/>
      <c r="AQ199" s="478"/>
    </row>
    <row r="200" spans="1:43" ht="12.75" customHeight="1" x14ac:dyDescent="0.25">
      <c r="A200" s="466" t="s">
        <v>546</v>
      </c>
      <c r="B200" s="479">
        <v>1498443.46</v>
      </c>
      <c r="C200" s="479">
        <v>0</v>
      </c>
      <c r="D200" s="479">
        <v>0</v>
      </c>
      <c r="E200" s="479">
        <v>0</v>
      </c>
      <c r="F200" s="479">
        <v>0</v>
      </c>
      <c r="G200" s="479">
        <v>0</v>
      </c>
      <c r="H200" s="479">
        <v>0</v>
      </c>
      <c r="I200" s="479">
        <v>0</v>
      </c>
      <c r="J200" s="479">
        <v>0</v>
      </c>
      <c r="K200" s="481">
        <v>0</v>
      </c>
      <c r="L200" s="479">
        <v>0</v>
      </c>
      <c r="M200" s="479">
        <v>0</v>
      </c>
      <c r="N200" s="480">
        <v>0</v>
      </c>
      <c r="O200" s="479">
        <v>0</v>
      </c>
      <c r="P200" s="479">
        <v>0</v>
      </c>
      <c r="Q200" s="479">
        <v>0</v>
      </c>
      <c r="R200" s="479">
        <v>0</v>
      </c>
      <c r="S200" s="479">
        <v>0</v>
      </c>
      <c r="T200" s="479">
        <v>0</v>
      </c>
      <c r="U200" s="479">
        <v>0</v>
      </c>
      <c r="V200" s="479">
        <v>0</v>
      </c>
      <c r="W200" s="479">
        <v>0</v>
      </c>
      <c r="X200" s="479">
        <v>0</v>
      </c>
      <c r="Y200" s="479">
        <v>0</v>
      </c>
      <c r="Z200" s="479">
        <v>0</v>
      </c>
      <c r="AA200" s="479">
        <v>0</v>
      </c>
      <c r="AB200" s="479">
        <v>0</v>
      </c>
      <c r="AC200" s="479">
        <v>0</v>
      </c>
      <c r="AD200" s="479">
        <v>0</v>
      </c>
      <c r="AE200" s="479">
        <v>0</v>
      </c>
      <c r="AF200" s="479">
        <v>0</v>
      </c>
      <c r="AG200" s="479">
        <v>0</v>
      </c>
      <c r="AH200" s="479">
        <v>0</v>
      </c>
      <c r="AI200" s="479">
        <v>0</v>
      </c>
      <c r="AJ200" s="479">
        <v>0</v>
      </c>
      <c r="AK200" s="479">
        <v>0</v>
      </c>
      <c r="AL200" s="479">
        <v>0</v>
      </c>
      <c r="AM200" s="479">
        <v>0</v>
      </c>
      <c r="AN200" s="479">
        <v>0</v>
      </c>
      <c r="AO200" s="479">
        <v>0</v>
      </c>
      <c r="AP200" s="475"/>
      <c r="AQ200" s="478"/>
    </row>
    <row r="201" spans="1:43" ht="12.75" customHeight="1" x14ac:dyDescent="0.25">
      <c r="A201" s="466" t="s">
        <v>547</v>
      </c>
      <c r="B201" s="479">
        <v>0</v>
      </c>
      <c r="C201" s="479">
        <v>0</v>
      </c>
      <c r="D201" s="479">
        <v>0</v>
      </c>
      <c r="E201" s="479">
        <v>0</v>
      </c>
      <c r="F201" s="479">
        <v>0</v>
      </c>
      <c r="G201" s="479">
        <v>0</v>
      </c>
      <c r="H201" s="479">
        <v>0</v>
      </c>
      <c r="I201" s="479">
        <v>0</v>
      </c>
      <c r="J201" s="479">
        <v>0</v>
      </c>
      <c r="K201" s="481">
        <v>0</v>
      </c>
      <c r="L201" s="479">
        <v>0</v>
      </c>
      <c r="M201" s="479">
        <v>0</v>
      </c>
      <c r="N201" s="480">
        <v>0</v>
      </c>
      <c r="O201" s="479">
        <v>0</v>
      </c>
      <c r="P201" s="479">
        <v>0</v>
      </c>
      <c r="Q201" s="479">
        <v>0</v>
      </c>
      <c r="R201" s="479">
        <v>0</v>
      </c>
      <c r="S201" s="479">
        <v>0</v>
      </c>
      <c r="T201" s="479">
        <v>0</v>
      </c>
      <c r="U201" s="479">
        <v>0</v>
      </c>
      <c r="V201" s="479">
        <v>0</v>
      </c>
      <c r="W201" s="479">
        <v>0</v>
      </c>
      <c r="X201" s="479">
        <v>0</v>
      </c>
      <c r="Y201" s="479">
        <v>0</v>
      </c>
      <c r="Z201" s="479">
        <v>59377629.880000003</v>
      </c>
      <c r="AA201" s="479">
        <v>53650245.810000002</v>
      </c>
      <c r="AB201" s="479">
        <v>53083729.490000002</v>
      </c>
      <c r="AC201" s="479">
        <v>54503767.039999999</v>
      </c>
      <c r="AD201" s="479">
        <v>50726839.5</v>
      </c>
      <c r="AE201" s="479">
        <v>43348776.109999999</v>
      </c>
      <c r="AF201" s="479">
        <v>18094163.239999998</v>
      </c>
      <c r="AG201" s="479">
        <v>10747015.880000001</v>
      </c>
      <c r="AH201" s="479">
        <v>10682901.720000001</v>
      </c>
      <c r="AI201" s="479">
        <v>7389530.8600000003</v>
      </c>
      <c r="AJ201" s="479">
        <v>0</v>
      </c>
      <c r="AK201" s="479">
        <v>2731783.54</v>
      </c>
      <c r="AL201" s="479">
        <v>0</v>
      </c>
      <c r="AM201" s="479">
        <v>4613293.62</v>
      </c>
      <c r="AN201" s="479">
        <v>0</v>
      </c>
      <c r="AO201" s="479">
        <v>0</v>
      </c>
      <c r="AP201" s="475"/>
      <c r="AQ201" s="478"/>
    </row>
    <row r="202" spans="1:43" ht="12.75" customHeight="1" x14ac:dyDescent="0.25">
      <c r="A202" s="466" t="s">
        <v>548</v>
      </c>
      <c r="B202" s="479">
        <v>0</v>
      </c>
      <c r="C202" s="479">
        <v>0</v>
      </c>
      <c r="D202" s="479">
        <v>0</v>
      </c>
      <c r="E202" s="479">
        <v>0</v>
      </c>
      <c r="F202" s="479">
        <v>0</v>
      </c>
      <c r="G202" s="479">
        <v>0</v>
      </c>
      <c r="H202" s="479">
        <v>0</v>
      </c>
      <c r="I202" s="479">
        <v>0</v>
      </c>
      <c r="J202" s="479">
        <v>0</v>
      </c>
      <c r="K202" s="481">
        <v>0</v>
      </c>
      <c r="L202" s="479">
        <v>1446222.66</v>
      </c>
      <c r="M202" s="479">
        <v>1045615.36</v>
      </c>
      <c r="N202" s="480">
        <v>1050905.42</v>
      </c>
      <c r="O202" s="479">
        <v>1144225.45</v>
      </c>
      <c r="P202" s="479">
        <v>2332801.15</v>
      </c>
      <c r="Q202" s="479">
        <v>2119919.75</v>
      </c>
      <c r="R202" s="479">
        <v>1498847.6</v>
      </c>
      <c r="S202" s="479">
        <v>2736333.37</v>
      </c>
      <c r="T202" s="479">
        <v>5189909.45</v>
      </c>
      <c r="U202" s="479">
        <v>5171691.2300000004</v>
      </c>
      <c r="V202" s="479">
        <v>7063998.8399999999</v>
      </c>
      <c r="W202" s="479">
        <v>5853737.3399999999</v>
      </c>
      <c r="X202" s="479">
        <v>6924048.3799999999</v>
      </c>
      <c r="Y202" s="479">
        <v>8465931.8200000003</v>
      </c>
      <c r="Z202" s="479">
        <v>7019694.5999999996</v>
      </c>
      <c r="AA202" s="479">
        <v>9091479.1999999993</v>
      </c>
      <c r="AB202" s="479">
        <v>10768325.859999999</v>
      </c>
      <c r="AC202" s="479">
        <v>9803909.7300000004</v>
      </c>
      <c r="AD202" s="479">
        <v>43157059.299999997</v>
      </c>
      <c r="AE202" s="479">
        <v>45418593.109999999</v>
      </c>
      <c r="AF202" s="479">
        <v>2084286.46</v>
      </c>
      <c r="AG202" s="479">
        <v>7936539.9000000004</v>
      </c>
      <c r="AH202" s="479">
        <v>10860355.18</v>
      </c>
      <c r="AI202" s="479">
        <v>13725315.050000001</v>
      </c>
      <c r="AJ202" s="479">
        <v>0</v>
      </c>
      <c r="AK202" s="479">
        <v>439641.11</v>
      </c>
      <c r="AL202" s="479">
        <v>0</v>
      </c>
      <c r="AM202" s="479">
        <v>1747680.67</v>
      </c>
      <c r="AN202" s="479">
        <v>0</v>
      </c>
      <c r="AO202" s="479">
        <v>0</v>
      </c>
      <c r="AP202" s="475"/>
      <c r="AQ202" s="478"/>
    </row>
    <row r="203" spans="1:43" ht="12.75" customHeight="1" x14ac:dyDescent="0.25">
      <c r="A203" s="466" t="s">
        <v>561</v>
      </c>
      <c r="B203" s="479">
        <v>0</v>
      </c>
      <c r="C203" s="479">
        <v>0</v>
      </c>
      <c r="D203" s="479">
        <v>0</v>
      </c>
      <c r="E203" s="479">
        <v>362260.51</v>
      </c>
      <c r="F203" s="479">
        <v>51775.16</v>
      </c>
      <c r="G203" s="479">
        <v>0</v>
      </c>
      <c r="H203" s="479">
        <v>0</v>
      </c>
      <c r="I203" s="479">
        <v>0</v>
      </c>
      <c r="J203" s="479">
        <v>67871.539999999994</v>
      </c>
      <c r="K203" s="481">
        <v>72182.73</v>
      </c>
      <c r="L203" s="479">
        <v>25705.06</v>
      </c>
      <c r="M203" s="479">
        <v>17241.66</v>
      </c>
      <c r="N203" s="480">
        <v>1576803.1</v>
      </c>
      <c r="O203" s="479">
        <v>928279.99</v>
      </c>
      <c r="P203" s="479">
        <v>176750.07</v>
      </c>
      <c r="Q203" s="479">
        <v>220213.38</v>
      </c>
      <c r="R203" s="479">
        <v>190934.54</v>
      </c>
      <c r="S203" s="479">
        <v>645904.75</v>
      </c>
      <c r="T203" s="479">
        <v>146666.66</v>
      </c>
      <c r="U203" s="479">
        <v>200051.22</v>
      </c>
      <c r="V203" s="479">
        <v>291835.13</v>
      </c>
      <c r="W203" s="479">
        <v>607184.93999999994</v>
      </c>
      <c r="X203" s="479">
        <v>254728.01</v>
      </c>
      <c r="Y203" s="479">
        <v>412592.88</v>
      </c>
      <c r="Z203" s="479">
        <v>788629.72</v>
      </c>
      <c r="AA203" s="479">
        <v>659588.87</v>
      </c>
      <c r="AB203" s="479">
        <v>1041131.86</v>
      </c>
      <c r="AC203" s="479">
        <v>1356029.04</v>
      </c>
      <c r="AD203" s="479">
        <v>1698306.83</v>
      </c>
      <c r="AE203" s="479">
        <v>956172.72</v>
      </c>
      <c r="AF203" s="479">
        <v>0</v>
      </c>
      <c r="AG203" s="479">
        <v>0</v>
      </c>
      <c r="AH203" s="479">
        <v>0</v>
      </c>
      <c r="AI203" s="479">
        <v>0</v>
      </c>
      <c r="AJ203" s="479">
        <v>0</v>
      </c>
      <c r="AK203" s="479">
        <v>0</v>
      </c>
      <c r="AL203" s="479">
        <v>0</v>
      </c>
      <c r="AM203" s="479">
        <v>0</v>
      </c>
      <c r="AN203" s="479">
        <v>0</v>
      </c>
      <c r="AO203" s="479">
        <v>0</v>
      </c>
      <c r="AP203" s="475"/>
      <c r="AQ203" s="478"/>
    </row>
    <row r="204" spans="1:43" ht="12.75" customHeight="1" x14ac:dyDescent="0.25">
      <c r="A204" s="466" t="s">
        <v>403</v>
      </c>
      <c r="B204" s="479">
        <v>0</v>
      </c>
      <c r="C204" s="479">
        <v>0</v>
      </c>
      <c r="D204" s="479">
        <v>0</v>
      </c>
      <c r="E204" s="479">
        <v>0</v>
      </c>
      <c r="F204" s="479">
        <v>0</v>
      </c>
      <c r="G204" s="479">
        <v>0</v>
      </c>
      <c r="H204" s="479">
        <v>0</v>
      </c>
      <c r="I204" s="479">
        <v>0</v>
      </c>
      <c r="J204" s="479">
        <v>0</v>
      </c>
      <c r="K204" s="481">
        <v>0</v>
      </c>
      <c r="L204" s="479">
        <v>9129815.9600000009</v>
      </c>
      <c r="M204" s="479">
        <v>10824613.529999999</v>
      </c>
      <c r="N204" s="480">
        <v>11428110.82</v>
      </c>
      <c r="O204" s="479">
        <v>18230198.66</v>
      </c>
      <c r="P204" s="479">
        <v>20568274.34</v>
      </c>
      <c r="Q204" s="479">
        <v>23198401.140000001</v>
      </c>
      <c r="R204" s="479">
        <v>24177563.649999999</v>
      </c>
      <c r="S204" s="479">
        <v>25653381.350000001</v>
      </c>
      <c r="T204" s="479">
        <v>32068411.68</v>
      </c>
      <c r="U204" s="479">
        <v>33587708.850000001</v>
      </c>
      <c r="V204" s="479">
        <v>34254552.780000001</v>
      </c>
      <c r="W204" s="479">
        <v>36294563.509999998</v>
      </c>
      <c r="X204" s="479">
        <v>43332939.890000001</v>
      </c>
      <c r="Y204" s="479">
        <v>58797947.149999999</v>
      </c>
      <c r="Z204" s="479">
        <v>0</v>
      </c>
      <c r="AA204" s="479">
        <v>0</v>
      </c>
      <c r="AB204" s="479">
        <v>0</v>
      </c>
      <c r="AC204" s="479">
        <v>0</v>
      </c>
      <c r="AD204" s="479">
        <v>0</v>
      </c>
      <c r="AE204" s="479">
        <v>0</v>
      </c>
      <c r="AF204" s="479">
        <v>0</v>
      </c>
      <c r="AG204" s="479">
        <v>0</v>
      </c>
      <c r="AH204" s="479">
        <v>0</v>
      </c>
      <c r="AI204" s="479">
        <v>0</v>
      </c>
      <c r="AJ204" s="479">
        <v>0</v>
      </c>
      <c r="AK204" s="479">
        <v>0</v>
      </c>
      <c r="AL204" s="479">
        <v>0</v>
      </c>
      <c r="AM204" s="479">
        <v>0</v>
      </c>
      <c r="AN204" s="479">
        <v>0</v>
      </c>
      <c r="AO204" s="479">
        <v>0</v>
      </c>
      <c r="AP204" s="475"/>
      <c r="AQ204" s="478"/>
    </row>
    <row r="205" spans="1:43" ht="12.75" customHeight="1" x14ac:dyDescent="0.25">
      <c r="A205" s="466" t="s">
        <v>516</v>
      </c>
      <c r="B205" s="479">
        <v>0</v>
      </c>
      <c r="C205" s="479">
        <v>0</v>
      </c>
      <c r="D205" s="479">
        <v>0</v>
      </c>
      <c r="E205" s="479">
        <v>0</v>
      </c>
      <c r="F205" s="479">
        <v>0</v>
      </c>
      <c r="G205" s="479">
        <v>0</v>
      </c>
      <c r="H205" s="479">
        <v>0</v>
      </c>
      <c r="I205" s="479">
        <v>0</v>
      </c>
      <c r="J205" s="479">
        <v>0</v>
      </c>
      <c r="K205" s="481">
        <v>0</v>
      </c>
      <c r="L205" s="479">
        <v>0</v>
      </c>
      <c r="M205" s="479">
        <v>0</v>
      </c>
      <c r="N205" s="480">
        <v>0</v>
      </c>
      <c r="O205" s="479">
        <v>0</v>
      </c>
      <c r="P205" s="479">
        <v>0</v>
      </c>
      <c r="Q205" s="479">
        <v>0</v>
      </c>
      <c r="R205" s="479">
        <v>0</v>
      </c>
      <c r="S205" s="479">
        <v>0</v>
      </c>
      <c r="T205" s="479">
        <v>0</v>
      </c>
      <c r="U205" s="479">
        <v>0</v>
      </c>
      <c r="V205" s="479">
        <v>0</v>
      </c>
      <c r="W205" s="479">
        <v>0</v>
      </c>
      <c r="X205" s="479">
        <v>0</v>
      </c>
      <c r="Y205" s="479">
        <v>0</v>
      </c>
      <c r="Z205" s="479">
        <v>1555496.44</v>
      </c>
      <c r="AA205" s="479">
        <v>941282.15</v>
      </c>
      <c r="AB205" s="479">
        <v>1052835.69</v>
      </c>
      <c r="AC205" s="479">
        <v>7250958.9000000004</v>
      </c>
      <c r="AD205" s="479">
        <v>1199391.6499999999</v>
      </c>
      <c r="AE205" s="479">
        <v>0</v>
      </c>
      <c r="AF205" s="479">
        <v>0</v>
      </c>
      <c r="AG205" s="479">
        <v>0</v>
      </c>
      <c r="AH205" s="479">
        <v>0</v>
      </c>
      <c r="AI205" s="479">
        <v>0</v>
      </c>
      <c r="AJ205" s="479">
        <v>0</v>
      </c>
      <c r="AK205" s="479">
        <v>0</v>
      </c>
      <c r="AL205" s="479">
        <v>0</v>
      </c>
      <c r="AM205" s="479">
        <v>0</v>
      </c>
      <c r="AN205" s="479">
        <v>0</v>
      </c>
      <c r="AO205" s="479">
        <v>0</v>
      </c>
      <c r="AP205" s="475"/>
      <c r="AQ205" s="478"/>
    </row>
    <row r="206" spans="1:43" ht="12.75" customHeight="1" x14ac:dyDescent="0.25">
      <c r="A206" s="466" t="s">
        <v>549</v>
      </c>
      <c r="B206" s="479">
        <v>133279.21</v>
      </c>
      <c r="C206" s="479">
        <v>0</v>
      </c>
      <c r="D206" s="479">
        <v>0</v>
      </c>
      <c r="E206" s="479">
        <v>0</v>
      </c>
      <c r="F206" s="479">
        <v>0</v>
      </c>
      <c r="G206" s="479">
        <v>0</v>
      </c>
      <c r="H206" s="479">
        <v>0</v>
      </c>
      <c r="I206" s="479">
        <v>0</v>
      </c>
      <c r="J206" s="479">
        <v>0</v>
      </c>
      <c r="K206" s="481">
        <v>0</v>
      </c>
      <c r="L206" s="479">
        <v>0</v>
      </c>
      <c r="M206" s="479">
        <v>0</v>
      </c>
      <c r="N206" s="480">
        <v>0</v>
      </c>
      <c r="O206" s="479">
        <v>0</v>
      </c>
      <c r="P206" s="479">
        <v>0</v>
      </c>
      <c r="Q206" s="479">
        <v>0</v>
      </c>
      <c r="R206" s="479">
        <v>0</v>
      </c>
      <c r="S206" s="479">
        <v>0</v>
      </c>
      <c r="T206" s="479">
        <v>0</v>
      </c>
      <c r="U206" s="479">
        <v>0</v>
      </c>
      <c r="V206" s="479">
        <v>0</v>
      </c>
      <c r="W206" s="479">
        <v>0</v>
      </c>
      <c r="X206" s="479">
        <v>0</v>
      </c>
      <c r="Y206" s="479">
        <v>0</v>
      </c>
      <c r="Z206" s="479">
        <v>0</v>
      </c>
      <c r="AA206" s="479">
        <v>0</v>
      </c>
      <c r="AB206" s="479">
        <v>0</v>
      </c>
      <c r="AC206" s="479">
        <v>0</v>
      </c>
      <c r="AD206" s="479">
        <v>0</v>
      </c>
      <c r="AE206" s="479">
        <v>0</v>
      </c>
      <c r="AF206" s="479">
        <v>0</v>
      </c>
      <c r="AG206" s="479">
        <v>0</v>
      </c>
      <c r="AH206" s="479">
        <v>0</v>
      </c>
      <c r="AI206" s="479">
        <v>0</v>
      </c>
      <c r="AJ206" s="479">
        <v>0</v>
      </c>
      <c r="AK206" s="479">
        <v>0</v>
      </c>
      <c r="AL206" s="479">
        <v>0</v>
      </c>
      <c r="AM206" s="479">
        <v>0</v>
      </c>
      <c r="AN206" s="479">
        <v>0</v>
      </c>
      <c r="AO206" s="479">
        <v>0</v>
      </c>
      <c r="AP206" s="475"/>
      <c r="AQ206" s="478"/>
    </row>
    <row r="207" spans="1:43" ht="12.75" customHeight="1" x14ac:dyDescent="0.25">
      <c r="A207" s="466" t="s">
        <v>550</v>
      </c>
      <c r="B207" s="479">
        <v>0</v>
      </c>
      <c r="C207" s="479">
        <v>0</v>
      </c>
      <c r="D207" s="479">
        <v>0</v>
      </c>
      <c r="E207" s="479">
        <v>0</v>
      </c>
      <c r="F207" s="479">
        <v>0</v>
      </c>
      <c r="G207" s="479">
        <v>0</v>
      </c>
      <c r="H207" s="479">
        <v>0</v>
      </c>
      <c r="I207" s="479">
        <v>0</v>
      </c>
      <c r="J207" s="479">
        <v>0</v>
      </c>
      <c r="K207" s="481">
        <v>0</v>
      </c>
      <c r="L207" s="479">
        <v>10023892.58</v>
      </c>
      <c r="M207" s="479">
        <v>10890260.57</v>
      </c>
      <c r="N207" s="480">
        <v>0</v>
      </c>
      <c r="O207" s="479">
        <v>0</v>
      </c>
      <c r="P207" s="479">
        <v>0</v>
      </c>
      <c r="Q207" s="479">
        <v>0</v>
      </c>
      <c r="R207" s="479">
        <v>0</v>
      </c>
      <c r="S207" s="479">
        <v>0</v>
      </c>
      <c r="T207" s="479">
        <v>6897.26</v>
      </c>
      <c r="U207" s="479">
        <v>10184.52</v>
      </c>
      <c r="V207" s="479">
        <v>8225.81</v>
      </c>
      <c r="W207" s="479">
        <v>3699.42</v>
      </c>
      <c r="X207" s="479">
        <v>6074.65</v>
      </c>
      <c r="Y207" s="479">
        <v>6558.66</v>
      </c>
      <c r="Z207" s="479">
        <v>4906.58</v>
      </c>
      <c r="AA207" s="479">
        <v>5772.8</v>
      </c>
      <c r="AB207" s="479">
        <v>4453.3900000000003</v>
      </c>
      <c r="AC207" s="479">
        <v>11672.75</v>
      </c>
      <c r="AD207" s="479">
        <v>1887.58</v>
      </c>
      <c r="AE207" s="479">
        <v>5798.63</v>
      </c>
      <c r="AF207" s="479">
        <v>9642.56</v>
      </c>
      <c r="AG207" s="479">
        <v>28797.45</v>
      </c>
      <c r="AH207" s="479">
        <v>0</v>
      </c>
      <c r="AI207" s="479">
        <v>0</v>
      </c>
      <c r="AJ207" s="479">
        <v>0</v>
      </c>
      <c r="AK207" s="479">
        <v>0</v>
      </c>
      <c r="AL207" s="479">
        <v>0</v>
      </c>
      <c r="AM207" s="479">
        <v>0</v>
      </c>
      <c r="AN207" s="479">
        <v>0</v>
      </c>
      <c r="AO207" s="479">
        <v>0</v>
      </c>
      <c r="AP207" s="475"/>
      <c r="AQ207" s="478"/>
    </row>
    <row r="208" spans="1:43" ht="12.75" customHeight="1" x14ac:dyDescent="0.25">
      <c r="A208" s="466" t="s">
        <v>551</v>
      </c>
      <c r="B208" s="479">
        <v>0</v>
      </c>
      <c r="C208" s="479">
        <v>0</v>
      </c>
      <c r="D208" s="479">
        <v>0</v>
      </c>
      <c r="E208" s="479">
        <v>0</v>
      </c>
      <c r="F208" s="479">
        <v>0</v>
      </c>
      <c r="G208" s="479">
        <v>0</v>
      </c>
      <c r="H208" s="479">
        <v>0</v>
      </c>
      <c r="I208" s="479">
        <v>0</v>
      </c>
      <c r="J208" s="479">
        <v>0</v>
      </c>
      <c r="K208" s="481">
        <v>0</v>
      </c>
      <c r="L208" s="479">
        <v>0</v>
      </c>
      <c r="M208" s="479">
        <v>0</v>
      </c>
      <c r="N208" s="480">
        <v>0</v>
      </c>
      <c r="O208" s="479">
        <v>0</v>
      </c>
      <c r="P208" s="479">
        <v>0</v>
      </c>
      <c r="Q208" s="479">
        <v>0</v>
      </c>
      <c r="R208" s="479">
        <v>0</v>
      </c>
      <c r="S208" s="479">
        <v>0</v>
      </c>
      <c r="T208" s="479">
        <v>0</v>
      </c>
      <c r="U208" s="479">
        <v>0</v>
      </c>
      <c r="V208" s="479">
        <v>0</v>
      </c>
      <c r="W208" s="479">
        <v>0</v>
      </c>
      <c r="X208" s="479">
        <v>537.85</v>
      </c>
      <c r="Y208" s="479">
        <v>1803.94</v>
      </c>
      <c r="Z208" s="479">
        <v>406.83</v>
      </c>
      <c r="AA208" s="479">
        <v>1494.44</v>
      </c>
      <c r="AB208" s="479">
        <v>538</v>
      </c>
      <c r="AC208" s="479">
        <v>937.16</v>
      </c>
      <c r="AD208" s="479">
        <v>341.16</v>
      </c>
      <c r="AE208" s="479">
        <v>2285.35</v>
      </c>
      <c r="AF208" s="479">
        <v>7903.17</v>
      </c>
      <c r="AG208" s="479">
        <v>30038.27</v>
      </c>
      <c r="AH208" s="479">
        <v>6166.97</v>
      </c>
      <c r="AI208" s="479">
        <v>386.24</v>
      </c>
      <c r="AJ208" s="479">
        <v>0</v>
      </c>
      <c r="AK208" s="479">
        <v>154.80000000000001</v>
      </c>
      <c r="AL208" s="479">
        <v>0</v>
      </c>
      <c r="AM208" s="479">
        <v>0</v>
      </c>
      <c r="AN208" s="479">
        <v>0</v>
      </c>
      <c r="AO208" s="479">
        <v>0</v>
      </c>
      <c r="AP208" s="475"/>
      <c r="AQ208" s="478"/>
    </row>
    <row r="209" spans="1:255" ht="12.75" customHeight="1" x14ac:dyDescent="0.25">
      <c r="A209" s="466" t="s">
        <v>234</v>
      </c>
      <c r="B209" s="479">
        <v>0</v>
      </c>
      <c r="C209" s="479">
        <v>0</v>
      </c>
      <c r="D209" s="479">
        <v>0</v>
      </c>
      <c r="E209" s="479">
        <v>0</v>
      </c>
      <c r="F209" s="479">
        <v>0</v>
      </c>
      <c r="G209" s="479">
        <v>0</v>
      </c>
      <c r="H209" s="479">
        <v>0</v>
      </c>
      <c r="I209" s="479">
        <v>0</v>
      </c>
      <c r="J209" s="479">
        <v>0</v>
      </c>
      <c r="K209" s="481">
        <v>0</v>
      </c>
      <c r="L209" s="479">
        <v>0</v>
      </c>
      <c r="M209" s="479">
        <v>0</v>
      </c>
      <c r="N209" s="480">
        <v>0</v>
      </c>
      <c r="O209" s="479">
        <v>0</v>
      </c>
      <c r="P209" s="479">
        <v>0</v>
      </c>
      <c r="Q209" s="479">
        <v>0</v>
      </c>
      <c r="R209" s="479">
        <v>0</v>
      </c>
      <c r="S209" s="479">
        <v>0</v>
      </c>
      <c r="T209" s="479">
        <v>0</v>
      </c>
      <c r="U209" s="479">
        <v>0</v>
      </c>
      <c r="V209" s="479">
        <v>0</v>
      </c>
      <c r="W209" s="479">
        <v>0</v>
      </c>
      <c r="X209" s="479">
        <v>0</v>
      </c>
      <c r="Y209" s="479">
        <v>0</v>
      </c>
      <c r="Z209" s="479">
        <v>0</v>
      </c>
      <c r="AA209" s="479">
        <v>0</v>
      </c>
      <c r="AB209" s="479">
        <v>0</v>
      </c>
      <c r="AC209" s="479">
        <v>0</v>
      </c>
      <c r="AD209" s="479">
        <v>0</v>
      </c>
      <c r="AE209" s="479">
        <v>0</v>
      </c>
      <c r="AF209" s="479">
        <v>2384</v>
      </c>
      <c r="AG209" s="479">
        <v>0</v>
      </c>
      <c r="AH209" s="479">
        <v>0</v>
      </c>
      <c r="AI209" s="479">
        <v>0</v>
      </c>
      <c r="AJ209" s="479">
        <v>0</v>
      </c>
      <c r="AK209" s="479">
        <v>0</v>
      </c>
      <c r="AL209" s="479">
        <v>0</v>
      </c>
      <c r="AM209" s="479">
        <v>0</v>
      </c>
      <c r="AN209" s="479">
        <v>0</v>
      </c>
      <c r="AO209" s="479">
        <v>0</v>
      </c>
      <c r="AP209" s="475"/>
      <c r="AQ209" s="478"/>
    </row>
    <row r="210" spans="1:255" ht="12.75" customHeight="1" x14ac:dyDescent="0.25">
      <c r="A210" s="466" t="s">
        <v>552</v>
      </c>
      <c r="B210" s="479">
        <v>0</v>
      </c>
      <c r="C210" s="479">
        <v>0</v>
      </c>
      <c r="D210" s="479">
        <v>0</v>
      </c>
      <c r="E210" s="479">
        <v>0</v>
      </c>
      <c r="F210" s="479">
        <v>0</v>
      </c>
      <c r="G210" s="479">
        <v>0</v>
      </c>
      <c r="H210" s="479">
        <v>0</v>
      </c>
      <c r="I210" s="479">
        <v>0</v>
      </c>
      <c r="J210" s="479">
        <v>0</v>
      </c>
      <c r="K210" s="481">
        <v>0</v>
      </c>
      <c r="L210" s="479">
        <v>0</v>
      </c>
      <c r="M210" s="479">
        <v>0</v>
      </c>
      <c r="N210" s="480">
        <v>0</v>
      </c>
      <c r="O210" s="479">
        <v>0</v>
      </c>
      <c r="P210" s="479">
        <v>0</v>
      </c>
      <c r="Q210" s="479">
        <v>0</v>
      </c>
      <c r="R210" s="479">
        <v>0</v>
      </c>
      <c r="S210" s="479">
        <v>0</v>
      </c>
      <c r="T210" s="479">
        <v>0</v>
      </c>
      <c r="U210" s="479">
        <v>0</v>
      </c>
      <c r="V210" s="479">
        <v>0</v>
      </c>
      <c r="W210" s="479">
        <v>0</v>
      </c>
      <c r="X210" s="479">
        <v>0</v>
      </c>
      <c r="Y210" s="479">
        <v>0</v>
      </c>
      <c r="Z210" s="479">
        <v>0</v>
      </c>
      <c r="AA210" s="479">
        <v>0</v>
      </c>
      <c r="AB210" s="479">
        <v>0</v>
      </c>
      <c r="AC210" s="479">
        <v>0</v>
      </c>
      <c r="AD210" s="479">
        <v>0</v>
      </c>
      <c r="AE210" s="479">
        <v>0</v>
      </c>
      <c r="AF210" s="479">
        <v>0</v>
      </c>
      <c r="AG210" s="479">
        <v>45499.24</v>
      </c>
      <c r="AH210" s="479">
        <v>0</v>
      </c>
      <c r="AI210" s="479">
        <v>0</v>
      </c>
      <c r="AJ210" s="479">
        <v>0</v>
      </c>
      <c r="AK210" s="479">
        <v>0</v>
      </c>
      <c r="AL210" s="479">
        <v>0</v>
      </c>
      <c r="AM210" s="479">
        <v>0</v>
      </c>
      <c r="AN210" s="479">
        <v>0</v>
      </c>
      <c r="AO210" s="479">
        <v>0</v>
      </c>
      <c r="AP210" s="475"/>
      <c r="AQ210" s="478"/>
    </row>
    <row r="211" spans="1:255" ht="12.75" customHeight="1" x14ac:dyDescent="0.25">
      <c r="A211" s="466" t="s">
        <v>235</v>
      </c>
      <c r="B211" s="479">
        <v>0</v>
      </c>
      <c r="C211" s="479">
        <v>0</v>
      </c>
      <c r="D211" s="479">
        <v>0</v>
      </c>
      <c r="E211" s="479">
        <v>0</v>
      </c>
      <c r="F211" s="479">
        <v>0</v>
      </c>
      <c r="G211" s="479">
        <v>0</v>
      </c>
      <c r="H211" s="479">
        <v>0</v>
      </c>
      <c r="I211" s="479">
        <v>0</v>
      </c>
      <c r="J211" s="479">
        <v>0</v>
      </c>
      <c r="K211" s="481">
        <v>0</v>
      </c>
      <c r="L211" s="479">
        <v>0</v>
      </c>
      <c r="M211" s="479">
        <v>0</v>
      </c>
      <c r="N211" s="480">
        <v>0</v>
      </c>
      <c r="O211" s="479">
        <v>0</v>
      </c>
      <c r="P211" s="479">
        <v>0</v>
      </c>
      <c r="Q211" s="479">
        <v>0</v>
      </c>
      <c r="R211" s="479">
        <v>0</v>
      </c>
      <c r="S211" s="479">
        <v>0</v>
      </c>
      <c r="T211" s="479">
        <v>0</v>
      </c>
      <c r="U211" s="479">
        <v>0</v>
      </c>
      <c r="V211" s="479">
        <v>0</v>
      </c>
      <c r="W211" s="479">
        <v>0</v>
      </c>
      <c r="X211" s="479">
        <v>0</v>
      </c>
      <c r="Y211" s="479">
        <v>0</v>
      </c>
      <c r="Z211" s="479">
        <v>0</v>
      </c>
      <c r="AA211" s="479">
        <v>0</v>
      </c>
      <c r="AB211" s="479">
        <v>0</v>
      </c>
      <c r="AC211" s="479">
        <v>0</v>
      </c>
      <c r="AD211" s="479">
        <v>0</v>
      </c>
      <c r="AE211" s="479">
        <v>0</v>
      </c>
      <c r="AF211" s="479">
        <v>0</v>
      </c>
      <c r="AG211" s="479">
        <v>0</v>
      </c>
      <c r="AH211" s="479">
        <v>525.34</v>
      </c>
      <c r="AI211" s="479">
        <v>428.68</v>
      </c>
      <c r="AJ211" s="479">
        <v>0</v>
      </c>
      <c r="AK211" s="479">
        <v>0</v>
      </c>
      <c r="AL211" s="479">
        <v>0</v>
      </c>
      <c r="AM211" s="479">
        <v>0</v>
      </c>
      <c r="AN211" s="479">
        <v>0</v>
      </c>
      <c r="AO211" s="479">
        <v>0</v>
      </c>
      <c r="AP211" s="475"/>
      <c r="AQ211" s="478"/>
    </row>
    <row r="212" spans="1:255" ht="12.75" customHeight="1" x14ac:dyDescent="0.25">
      <c r="A212" s="466" t="s">
        <v>104</v>
      </c>
      <c r="B212" s="479">
        <v>5860917.5499999998</v>
      </c>
      <c r="C212" s="479">
        <v>0</v>
      </c>
      <c r="D212" s="479">
        <v>0</v>
      </c>
      <c r="E212" s="479">
        <v>0</v>
      </c>
      <c r="F212" s="479">
        <v>0</v>
      </c>
      <c r="G212" s="479">
        <v>0</v>
      </c>
      <c r="H212" s="479">
        <v>0</v>
      </c>
      <c r="I212" s="479">
        <v>0</v>
      </c>
      <c r="J212" s="479">
        <v>0</v>
      </c>
      <c r="K212" s="481">
        <v>0</v>
      </c>
      <c r="L212" s="479">
        <v>0</v>
      </c>
      <c r="M212" s="479">
        <v>0</v>
      </c>
      <c r="N212" s="480">
        <v>0</v>
      </c>
      <c r="O212" s="479">
        <v>17833811.329999998</v>
      </c>
      <c r="P212" s="479">
        <v>20404986.68</v>
      </c>
      <c r="Q212" s="479">
        <v>24851854.09</v>
      </c>
      <c r="R212" s="479">
        <v>24385222.23</v>
      </c>
      <c r="S212" s="479">
        <v>27319376.899999999</v>
      </c>
      <c r="T212" s="479">
        <v>35654336.549999997</v>
      </c>
      <c r="U212" s="479">
        <v>37206928.469999999</v>
      </c>
      <c r="V212" s="479">
        <v>40233213.289999999</v>
      </c>
      <c r="W212" s="479">
        <v>41624824.710000001</v>
      </c>
      <c r="X212" s="479">
        <v>49419113.229999997</v>
      </c>
      <c r="Y212" s="479">
        <v>65717119.890000001</v>
      </c>
      <c r="Z212" s="479">
        <v>66528360.670000002</v>
      </c>
      <c r="AA212" s="479">
        <v>62045279.530000001</v>
      </c>
      <c r="AB212" s="479">
        <v>62772297.020000003</v>
      </c>
      <c r="AC212" s="479">
        <v>69170888.680000007</v>
      </c>
      <c r="AD212" s="479">
        <v>94457899.799999997</v>
      </c>
      <c r="AE212" s="479">
        <v>87906285.569999993</v>
      </c>
      <c r="AF212" s="479">
        <v>18845676.43</v>
      </c>
      <c r="AG212" s="479">
        <v>17984130.300000001</v>
      </c>
      <c r="AH212" s="479">
        <v>21336205.609999999</v>
      </c>
      <c r="AI212" s="479">
        <v>20910067.940000001</v>
      </c>
      <c r="AJ212" s="479">
        <v>0</v>
      </c>
      <c r="AK212" s="479">
        <v>3142955.66</v>
      </c>
      <c r="AL212" s="479">
        <v>0</v>
      </c>
      <c r="AM212" s="479">
        <v>0</v>
      </c>
      <c r="AN212" s="479">
        <v>0</v>
      </c>
      <c r="AO212" s="479">
        <v>0</v>
      </c>
      <c r="AP212" s="475"/>
      <c r="AQ212" s="478"/>
    </row>
    <row r="213" spans="1:255" ht="12.75" customHeight="1" x14ac:dyDescent="0.25">
      <c r="A213" s="466" t="s">
        <v>236</v>
      </c>
      <c r="B213" s="479">
        <v>0</v>
      </c>
      <c r="C213" s="479">
        <v>0</v>
      </c>
      <c r="D213" s="479">
        <v>0</v>
      </c>
      <c r="E213" s="479">
        <v>0</v>
      </c>
      <c r="F213" s="479">
        <v>0</v>
      </c>
      <c r="G213" s="479">
        <v>0</v>
      </c>
      <c r="H213" s="479">
        <v>0</v>
      </c>
      <c r="I213" s="479">
        <v>0</v>
      </c>
      <c r="J213" s="479">
        <v>0</v>
      </c>
      <c r="K213" s="481">
        <v>0</v>
      </c>
      <c r="L213" s="479">
        <v>0</v>
      </c>
      <c r="M213" s="479">
        <v>0</v>
      </c>
      <c r="N213" s="480">
        <v>0</v>
      </c>
      <c r="O213" s="479">
        <v>0</v>
      </c>
      <c r="P213" s="479">
        <v>0</v>
      </c>
      <c r="Q213" s="479">
        <v>0</v>
      </c>
      <c r="R213" s="479">
        <v>0</v>
      </c>
      <c r="S213" s="479">
        <v>0</v>
      </c>
      <c r="T213" s="479">
        <v>0</v>
      </c>
      <c r="U213" s="479">
        <v>0</v>
      </c>
      <c r="V213" s="479">
        <v>0</v>
      </c>
      <c r="W213" s="479">
        <v>0</v>
      </c>
      <c r="X213" s="479">
        <v>0</v>
      </c>
      <c r="Y213" s="479">
        <v>0</v>
      </c>
      <c r="Z213" s="479">
        <v>1847718.18</v>
      </c>
      <c r="AA213" s="479">
        <v>368226.49</v>
      </c>
      <c r="AB213" s="479">
        <v>0</v>
      </c>
      <c r="AC213" s="479">
        <v>0</v>
      </c>
      <c r="AD213" s="479">
        <v>234584.82</v>
      </c>
      <c r="AE213" s="479">
        <v>0</v>
      </c>
      <c r="AF213" s="479">
        <v>0</v>
      </c>
      <c r="AG213" s="479">
        <v>0</v>
      </c>
      <c r="AH213" s="479">
        <v>0</v>
      </c>
      <c r="AI213" s="479">
        <v>0</v>
      </c>
      <c r="AJ213" s="479">
        <v>0</v>
      </c>
      <c r="AK213" s="479">
        <v>0</v>
      </c>
      <c r="AL213" s="479">
        <v>0</v>
      </c>
      <c r="AM213" s="479">
        <v>0</v>
      </c>
      <c r="AN213" s="479">
        <v>0</v>
      </c>
      <c r="AO213" s="479">
        <v>0</v>
      </c>
      <c r="AP213" s="475"/>
      <c r="AQ213" s="478"/>
    </row>
    <row r="214" spans="1:255" ht="12.75" customHeight="1" x14ac:dyDescent="0.25">
      <c r="A214" s="466" t="s">
        <v>553</v>
      </c>
      <c r="B214" s="479">
        <v>6259779.8399999999</v>
      </c>
      <c r="C214" s="479">
        <v>0</v>
      </c>
      <c r="D214" s="479">
        <v>0</v>
      </c>
      <c r="E214" s="479">
        <v>0</v>
      </c>
      <c r="F214" s="479">
        <v>0</v>
      </c>
      <c r="G214" s="479">
        <v>0</v>
      </c>
      <c r="H214" s="479">
        <v>0</v>
      </c>
      <c r="I214" s="479">
        <v>0</v>
      </c>
      <c r="J214" s="479">
        <v>0</v>
      </c>
      <c r="K214" s="481">
        <v>24734916.140000001</v>
      </c>
      <c r="L214" s="479">
        <v>0</v>
      </c>
      <c r="M214" s="479">
        <v>0</v>
      </c>
      <c r="N214" s="480">
        <v>0</v>
      </c>
      <c r="O214" s="479">
        <v>0</v>
      </c>
      <c r="P214" s="479">
        <v>0</v>
      </c>
      <c r="Q214" s="479">
        <v>0</v>
      </c>
      <c r="R214" s="479">
        <v>0</v>
      </c>
      <c r="S214" s="479">
        <v>0</v>
      </c>
      <c r="T214" s="479">
        <v>0</v>
      </c>
      <c r="U214" s="479">
        <v>0</v>
      </c>
      <c r="V214" s="479">
        <v>0</v>
      </c>
      <c r="W214" s="479">
        <v>0</v>
      </c>
      <c r="X214" s="479">
        <v>0</v>
      </c>
      <c r="Y214" s="479">
        <v>0</v>
      </c>
      <c r="Z214" s="479">
        <v>0</v>
      </c>
      <c r="AA214" s="479">
        <v>0</v>
      </c>
      <c r="AB214" s="479">
        <v>0</v>
      </c>
      <c r="AC214" s="479">
        <v>0</v>
      </c>
      <c r="AD214" s="479">
        <v>0</v>
      </c>
      <c r="AE214" s="479">
        <v>0</v>
      </c>
      <c r="AF214" s="479">
        <v>0</v>
      </c>
      <c r="AG214" s="479">
        <v>0</v>
      </c>
      <c r="AH214" s="479">
        <v>0</v>
      </c>
      <c r="AI214" s="479">
        <v>0</v>
      </c>
      <c r="AJ214" s="479">
        <v>0</v>
      </c>
      <c r="AK214" s="479">
        <v>0</v>
      </c>
      <c r="AL214" s="479">
        <v>0</v>
      </c>
      <c r="AM214" s="479">
        <v>0</v>
      </c>
      <c r="AN214" s="479">
        <v>0</v>
      </c>
      <c r="AO214" s="479">
        <v>0</v>
      </c>
      <c r="AP214" s="475"/>
      <c r="AQ214" s="478"/>
    </row>
    <row r="215" spans="1:255" ht="12.75" customHeight="1" x14ac:dyDescent="0.25">
      <c r="A215" s="466"/>
      <c r="B215" s="479"/>
      <c r="C215" s="479"/>
      <c r="D215" s="479"/>
      <c r="E215" s="479"/>
      <c r="F215" s="479"/>
      <c r="G215" s="479"/>
      <c r="H215" s="479"/>
      <c r="I215" s="479"/>
      <c r="J215" s="479"/>
      <c r="K215" s="481"/>
      <c r="L215" s="479"/>
      <c r="M215" s="479"/>
      <c r="N215" s="480"/>
      <c r="O215" s="479"/>
      <c r="P215" s="479"/>
      <c r="Q215" s="479"/>
      <c r="R215" s="479"/>
      <c r="S215" s="479"/>
      <c r="T215" s="479"/>
      <c r="U215" s="479"/>
      <c r="V215" s="479"/>
      <c r="W215" s="479"/>
      <c r="X215" s="479"/>
      <c r="Y215" s="479"/>
      <c r="Z215" s="479"/>
      <c r="AA215" s="479"/>
      <c r="AB215" s="479"/>
      <c r="AC215" s="479"/>
      <c r="AD215" s="479"/>
      <c r="AE215" s="479"/>
      <c r="AF215" s="479"/>
      <c r="AG215" s="479"/>
      <c r="AH215" s="479"/>
      <c r="AI215" s="479"/>
      <c r="AJ215" s="479"/>
      <c r="AK215" s="479"/>
      <c r="AL215" s="479"/>
      <c r="AM215" s="479"/>
      <c r="AN215" s="479"/>
      <c r="AO215" s="479"/>
      <c r="AP215" s="475"/>
      <c r="AQ215" s="478"/>
    </row>
    <row r="216" spans="1:255" s="488" customFormat="1" ht="12.75" customHeight="1" x14ac:dyDescent="0.25">
      <c r="A216" s="471" t="s">
        <v>205</v>
      </c>
      <c r="B216" s="476">
        <f t="shared" ref="B216:AO216" si="8">B196-B147</f>
        <v>0</v>
      </c>
      <c r="C216" s="476">
        <f t="shared" si="8"/>
        <v>0</v>
      </c>
      <c r="D216" s="476">
        <f t="shared" si="8"/>
        <v>0</v>
      </c>
      <c r="E216" s="476">
        <f t="shared" si="8"/>
        <v>0</v>
      </c>
      <c r="F216" s="476">
        <f t="shared" si="8"/>
        <v>0</v>
      </c>
      <c r="G216" s="476">
        <f t="shared" si="8"/>
        <v>0</v>
      </c>
      <c r="H216" s="476">
        <f t="shared" si="8"/>
        <v>0</v>
      </c>
      <c r="I216" s="476">
        <f t="shared" si="8"/>
        <v>0</v>
      </c>
      <c r="J216" s="476">
        <f t="shared" si="8"/>
        <v>0</v>
      </c>
      <c r="K216" s="487">
        <f t="shared" si="8"/>
        <v>0</v>
      </c>
      <c r="L216" s="476">
        <f t="shared" si="8"/>
        <v>0</v>
      </c>
      <c r="M216" s="476">
        <f t="shared" si="8"/>
        <v>0</v>
      </c>
      <c r="N216" s="487">
        <f t="shared" si="8"/>
        <v>0</v>
      </c>
      <c r="O216" s="476">
        <f t="shared" si="8"/>
        <v>0</v>
      </c>
      <c r="P216" s="476">
        <f t="shared" si="8"/>
        <v>0</v>
      </c>
      <c r="Q216" s="476">
        <f t="shared" si="8"/>
        <v>0</v>
      </c>
      <c r="R216" s="476">
        <f t="shared" si="8"/>
        <v>0</v>
      </c>
      <c r="S216" s="476">
        <f t="shared" si="8"/>
        <v>0</v>
      </c>
      <c r="T216" s="476">
        <f t="shared" si="8"/>
        <v>0</v>
      </c>
      <c r="U216" s="476">
        <f t="shared" si="8"/>
        <v>0</v>
      </c>
      <c r="V216" s="476">
        <f t="shared" si="8"/>
        <v>0</v>
      </c>
      <c r="W216" s="476">
        <f t="shared" si="8"/>
        <v>0</v>
      </c>
      <c r="X216" s="476">
        <f t="shared" si="8"/>
        <v>0</v>
      </c>
      <c r="Y216" s="476">
        <f t="shared" si="8"/>
        <v>0</v>
      </c>
      <c r="Z216" s="476">
        <f t="shared" si="8"/>
        <v>0</v>
      </c>
      <c r="AA216" s="476">
        <f t="shared" si="8"/>
        <v>0</v>
      </c>
      <c r="AB216" s="476">
        <f t="shared" si="8"/>
        <v>0</v>
      </c>
      <c r="AC216" s="476">
        <f t="shared" si="8"/>
        <v>0</v>
      </c>
      <c r="AD216" s="476">
        <f t="shared" si="8"/>
        <v>0</v>
      </c>
      <c r="AE216" s="476">
        <f t="shared" si="8"/>
        <v>0</v>
      </c>
      <c r="AF216" s="476">
        <f t="shared" si="8"/>
        <v>0</v>
      </c>
      <c r="AG216" s="476">
        <f t="shared" si="8"/>
        <v>0</v>
      </c>
      <c r="AH216" s="476">
        <f t="shared" si="8"/>
        <v>0</v>
      </c>
      <c r="AI216" s="476">
        <f t="shared" si="8"/>
        <v>0</v>
      </c>
      <c r="AJ216" s="476">
        <f t="shared" si="8"/>
        <v>0</v>
      </c>
      <c r="AK216" s="476">
        <f t="shared" si="8"/>
        <v>0</v>
      </c>
      <c r="AL216" s="476">
        <f t="shared" si="8"/>
        <v>0</v>
      </c>
      <c r="AM216" s="476">
        <f t="shared" si="8"/>
        <v>0</v>
      </c>
      <c r="AN216" s="476">
        <f t="shared" si="8"/>
        <v>0</v>
      </c>
      <c r="AO216" s="476">
        <f t="shared" si="8"/>
        <v>0</v>
      </c>
      <c r="AP216" s="470">
        <f>SUM(B216:AO216)</f>
        <v>0</v>
      </c>
      <c r="AQ216" s="478"/>
    </row>
    <row r="217" spans="1:255" s="501" customFormat="1" ht="12.75" customHeight="1" x14ac:dyDescent="0.25">
      <c r="A217" s="498"/>
      <c r="B217" s="498"/>
      <c r="C217" s="498"/>
      <c r="D217" s="498"/>
      <c r="E217" s="498"/>
      <c r="F217" s="498"/>
      <c r="G217" s="498"/>
      <c r="H217" s="498"/>
      <c r="I217" s="498"/>
      <c r="J217" s="498"/>
      <c r="K217" s="499"/>
      <c r="L217" s="498"/>
      <c r="M217" s="498"/>
      <c r="N217" s="500"/>
      <c r="O217" s="498"/>
      <c r="P217" s="498"/>
      <c r="Q217" s="498"/>
      <c r="R217" s="498"/>
      <c r="S217" s="498"/>
      <c r="T217" s="498"/>
      <c r="U217" s="498"/>
      <c r="V217" s="498"/>
      <c r="W217" s="498"/>
      <c r="X217" s="498"/>
      <c r="Y217" s="498"/>
      <c r="Z217" s="498"/>
      <c r="AA217" s="498"/>
      <c r="AB217" s="498"/>
      <c r="AC217" s="498"/>
      <c r="AD217" s="498"/>
      <c r="AE217" s="498"/>
      <c r="AF217" s="498"/>
      <c r="AG217" s="498"/>
      <c r="AH217" s="498"/>
      <c r="AI217" s="498"/>
      <c r="AJ217" s="498"/>
      <c r="AK217" s="498"/>
      <c r="AL217" s="498"/>
      <c r="AM217" s="498"/>
      <c r="AN217" s="498"/>
      <c r="AO217" s="498"/>
      <c r="AP217" s="475"/>
      <c r="AQ217" s="478"/>
      <c r="AR217" s="465"/>
      <c r="AS217" s="465"/>
      <c r="AT217" s="465"/>
      <c r="AU217" s="465"/>
      <c r="AV217" s="465"/>
      <c r="AW217" s="465"/>
      <c r="AX217" s="465"/>
      <c r="AY217" s="465"/>
      <c r="AZ217" s="465"/>
      <c r="BA217" s="465"/>
      <c r="BB217" s="465"/>
      <c r="BC217" s="465"/>
      <c r="BD217" s="465"/>
      <c r="BE217" s="465"/>
      <c r="BF217" s="465"/>
      <c r="BG217" s="465"/>
      <c r="BH217" s="465"/>
      <c r="BI217" s="465"/>
      <c r="BJ217" s="465"/>
      <c r="BK217" s="465"/>
      <c r="BL217" s="465"/>
      <c r="BM217" s="465"/>
      <c r="BN217" s="465"/>
      <c r="BO217" s="465"/>
      <c r="BP217" s="465"/>
      <c r="BQ217" s="465"/>
      <c r="BR217" s="465"/>
      <c r="BS217" s="465"/>
      <c r="BT217" s="465"/>
      <c r="BU217" s="465"/>
      <c r="BV217" s="465"/>
      <c r="BW217" s="465"/>
      <c r="BX217" s="465"/>
      <c r="BY217" s="465"/>
      <c r="BZ217" s="465"/>
      <c r="CA217" s="465"/>
      <c r="CB217" s="465"/>
      <c r="CC217" s="465"/>
      <c r="CD217" s="465"/>
      <c r="CE217" s="465"/>
      <c r="CF217" s="465"/>
      <c r="CG217" s="465"/>
      <c r="CH217" s="465"/>
      <c r="CI217" s="465"/>
      <c r="CJ217" s="465"/>
      <c r="CK217" s="465"/>
      <c r="CL217" s="465"/>
      <c r="CM217" s="465"/>
      <c r="CN217" s="465"/>
      <c r="CO217" s="465"/>
      <c r="CP217" s="465"/>
      <c r="CQ217" s="465"/>
      <c r="CR217" s="465"/>
      <c r="CS217" s="465"/>
      <c r="CT217" s="465"/>
      <c r="CU217" s="465"/>
      <c r="CV217" s="465"/>
      <c r="CW217" s="465"/>
      <c r="CX217" s="465"/>
      <c r="CY217" s="465"/>
      <c r="CZ217" s="465"/>
      <c r="DA217" s="465"/>
      <c r="DB217" s="465"/>
      <c r="DC217" s="465"/>
      <c r="DD217" s="465"/>
      <c r="DE217" s="465"/>
      <c r="DF217" s="465"/>
      <c r="DG217" s="465"/>
      <c r="DH217" s="465"/>
      <c r="DI217" s="465"/>
      <c r="DJ217" s="465"/>
      <c r="DK217" s="465"/>
      <c r="DL217" s="465"/>
      <c r="DM217" s="465"/>
      <c r="DN217" s="465"/>
      <c r="DO217" s="465"/>
      <c r="DP217" s="465"/>
      <c r="DQ217" s="465"/>
      <c r="DR217" s="465"/>
      <c r="DS217" s="465"/>
      <c r="DT217" s="465"/>
      <c r="DU217" s="465"/>
      <c r="DV217" s="465"/>
      <c r="DW217" s="465"/>
      <c r="DX217" s="465"/>
      <c r="DY217" s="465"/>
      <c r="DZ217" s="465"/>
      <c r="EA217" s="465"/>
      <c r="EB217" s="465"/>
      <c r="EC217" s="465"/>
      <c r="ED217" s="465"/>
      <c r="EE217" s="465"/>
      <c r="EF217" s="465"/>
      <c r="EG217" s="465"/>
      <c r="EH217" s="465"/>
      <c r="EI217" s="465"/>
      <c r="EJ217" s="465"/>
      <c r="EK217" s="465"/>
      <c r="EL217" s="465"/>
      <c r="EM217" s="465"/>
      <c r="EN217" s="465"/>
      <c r="EO217" s="465"/>
      <c r="EP217" s="465"/>
      <c r="EQ217" s="465"/>
      <c r="ER217" s="465"/>
      <c r="ES217" s="465"/>
      <c r="ET217" s="465"/>
      <c r="EU217" s="465"/>
      <c r="EV217" s="465"/>
      <c r="EW217" s="465"/>
      <c r="EX217" s="465"/>
      <c r="EY217" s="465"/>
      <c r="EZ217" s="465"/>
      <c r="FA217" s="465"/>
      <c r="FB217" s="465"/>
      <c r="FC217" s="465"/>
      <c r="FD217" s="465"/>
      <c r="FE217" s="465"/>
      <c r="FF217" s="465"/>
      <c r="FG217" s="465"/>
      <c r="FH217" s="465"/>
      <c r="FI217" s="465"/>
      <c r="FJ217" s="465"/>
      <c r="FK217" s="465"/>
      <c r="FL217" s="465"/>
      <c r="FM217" s="465"/>
      <c r="FN217" s="465"/>
      <c r="FO217" s="465"/>
      <c r="FP217" s="465"/>
      <c r="FQ217" s="465"/>
      <c r="FR217" s="465"/>
      <c r="FS217" s="465"/>
      <c r="FT217" s="465"/>
      <c r="FU217" s="465"/>
      <c r="FV217" s="465"/>
      <c r="FW217" s="465"/>
      <c r="FX217" s="465"/>
      <c r="FY217" s="465"/>
      <c r="FZ217" s="465"/>
      <c r="GA217" s="465"/>
      <c r="GB217" s="465"/>
      <c r="GC217" s="465"/>
      <c r="GD217" s="465"/>
      <c r="GE217" s="465"/>
      <c r="GF217" s="465"/>
      <c r="GG217" s="465"/>
      <c r="GH217" s="465"/>
      <c r="GI217" s="465"/>
      <c r="GJ217" s="465"/>
      <c r="GK217" s="465"/>
      <c r="GL217" s="465"/>
      <c r="GM217" s="465"/>
      <c r="GN217" s="465"/>
      <c r="GO217" s="465"/>
      <c r="GP217" s="465"/>
      <c r="GQ217" s="465"/>
      <c r="GR217" s="465"/>
      <c r="GS217" s="465"/>
      <c r="GT217" s="465"/>
      <c r="GU217" s="465"/>
      <c r="GV217" s="465"/>
      <c r="GW217" s="465"/>
      <c r="GX217" s="465"/>
      <c r="GY217" s="465"/>
      <c r="GZ217" s="465"/>
      <c r="HA217" s="465"/>
      <c r="HB217" s="465"/>
      <c r="HC217" s="465"/>
      <c r="HD217" s="465"/>
      <c r="HE217" s="465"/>
      <c r="HF217" s="465"/>
      <c r="HG217" s="465"/>
      <c r="HH217" s="465"/>
      <c r="HI217" s="465"/>
      <c r="HJ217" s="465"/>
      <c r="HK217" s="465"/>
      <c r="HL217" s="465"/>
      <c r="HM217" s="465"/>
      <c r="HN217" s="465"/>
      <c r="HO217" s="465"/>
      <c r="HP217" s="465"/>
      <c r="HQ217" s="465"/>
      <c r="HR217" s="465"/>
      <c r="HS217" s="465"/>
      <c r="HT217" s="465"/>
      <c r="HU217" s="465"/>
      <c r="HV217" s="465"/>
      <c r="HW217" s="465"/>
      <c r="HX217" s="465"/>
      <c r="HY217" s="465"/>
      <c r="HZ217" s="465"/>
      <c r="IA217" s="465"/>
      <c r="IB217" s="465"/>
      <c r="IC217" s="465"/>
      <c r="ID217" s="465"/>
      <c r="IE217" s="465"/>
      <c r="IF217" s="465"/>
      <c r="IG217" s="465"/>
      <c r="IH217" s="465"/>
      <c r="II217" s="465"/>
      <c r="IJ217" s="465"/>
      <c r="IK217" s="465"/>
      <c r="IL217" s="465"/>
      <c r="IM217" s="465"/>
      <c r="IN217" s="465"/>
      <c r="IO217" s="465"/>
      <c r="IP217" s="465"/>
      <c r="IQ217" s="465"/>
      <c r="IR217" s="465"/>
      <c r="IS217" s="465"/>
      <c r="IT217" s="465"/>
      <c r="IU217" s="465"/>
    </row>
    <row r="218" spans="1:255" ht="12.75" customHeight="1" x14ac:dyDescent="0.25">
      <c r="A218" s="471" t="s">
        <v>420</v>
      </c>
      <c r="B218" s="479"/>
      <c r="C218" s="479"/>
      <c r="D218" s="479"/>
      <c r="E218" s="479"/>
      <c r="F218" s="479"/>
      <c r="G218" s="479"/>
      <c r="H218" s="479"/>
      <c r="I218" s="479"/>
      <c r="J218" s="479"/>
      <c r="K218" s="481"/>
      <c r="L218" s="479"/>
      <c r="M218" s="479"/>
      <c r="N218" s="480"/>
      <c r="O218" s="479"/>
      <c r="P218" s="479"/>
      <c r="Q218" s="479"/>
      <c r="R218" s="479"/>
      <c r="S218" s="479"/>
      <c r="T218" s="479"/>
      <c r="U218" s="479"/>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5"/>
      <c r="AQ218" s="478"/>
    </row>
    <row r="219" spans="1:255" ht="12.75" customHeight="1" x14ac:dyDescent="0.25">
      <c r="A219" s="471" t="s">
        <v>221</v>
      </c>
      <c r="B219" s="476">
        <f t="shared" ref="B219:AO219" si="9">SUM(B220:B230)</f>
        <v>0</v>
      </c>
      <c r="C219" s="476">
        <f t="shared" si="9"/>
        <v>0</v>
      </c>
      <c r="D219" s="476">
        <f t="shared" si="9"/>
        <v>0</v>
      </c>
      <c r="E219" s="476">
        <f t="shared" si="9"/>
        <v>0</v>
      </c>
      <c r="F219" s="476">
        <f t="shared" si="9"/>
        <v>0</v>
      </c>
      <c r="G219" s="476">
        <f t="shared" si="9"/>
        <v>0</v>
      </c>
      <c r="H219" s="476">
        <f t="shared" si="9"/>
        <v>0</v>
      </c>
      <c r="I219" s="476">
        <f t="shared" si="9"/>
        <v>0</v>
      </c>
      <c r="J219" s="476">
        <f t="shared" si="9"/>
        <v>0</v>
      </c>
      <c r="K219" s="487">
        <f t="shared" si="9"/>
        <v>0</v>
      </c>
      <c r="L219" s="476">
        <f t="shared" si="9"/>
        <v>0</v>
      </c>
      <c r="M219" s="476">
        <f t="shared" si="9"/>
        <v>0</v>
      </c>
      <c r="N219" s="487">
        <f t="shared" si="9"/>
        <v>0</v>
      </c>
      <c r="O219" s="476">
        <f t="shared" si="9"/>
        <v>0</v>
      </c>
      <c r="P219" s="476">
        <f t="shared" si="9"/>
        <v>0</v>
      </c>
      <c r="Q219" s="476">
        <f t="shared" si="9"/>
        <v>0</v>
      </c>
      <c r="R219" s="476">
        <f t="shared" si="9"/>
        <v>0</v>
      </c>
      <c r="S219" s="476">
        <f t="shared" si="9"/>
        <v>0</v>
      </c>
      <c r="T219" s="476">
        <f t="shared" si="9"/>
        <v>0</v>
      </c>
      <c r="U219" s="476">
        <f t="shared" si="9"/>
        <v>0</v>
      </c>
      <c r="V219" s="476">
        <f t="shared" si="9"/>
        <v>0</v>
      </c>
      <c r="W219" s="476">
        <f t="shared" si="9"/>
        <v>0</v>
      </c>
      <c r="X219" s="476">
        <f t="shared" si="9"/>
        <v>0</v>
      </c>
      <c r="Y219" s="476">
        <f t="shared" si="9"/>
        <v>277468.18</v>
      </c>
      <c r="Z219" s="476">
        <f t="shared" si="9"/>
        <v>285727.66000000003</v>
      </c>
      <c r="AA219" s="476">
        <f t="shared" si="9"/>
        <v>290378.02999999997</v>
      </c>
      <c r="AB219" s="476">
        <f t="shared" si="9"/>
        <v>299452.39</v>
      </c>
      <c r="AC219" s="476">
        <f t="shared" si="9"/>
        <v>313925.11000000004</v>
      </c>
      <c r="AD219" s="476">
        <f t="shared" si="9"/>
        <v>332842.71999999997</v>
      </c>
      <c r="AE219" s="476">
        <f t="shared" si="9"/>
        <v>347442.31999999995</v>
      </c>
      <c r="AF219" s="476">
        <f t="shared" si="9"/>
        <v>344654.91</v>
      </c>
      <c r="AG219" s="476">
        <f t="shared" si="9"/>
        <v>354317.78999999992</v>
      </c>
      <c r="AH219" s="476">
        <f t="shared" si="9"/>
        <v>377687.71</v>
      </c>
      <c r="AI219" s="476">
        <f t="shared" si="9"/>
        <v>400250.74</v>
      </c>
      <c r="AJ219" s="476">
        <f t="shared" si="9"/>
        <v>0</v>
      </c>
      <c r="AK219" s="476">
        <f t="shared" si="9"/>
        <v>0</v>
      </c>
      <c r="AL219" s="476">
        <f t="shared" si="9"/>
        <v>0</v>
      </c>
      <c r="AM219" s="476">
        <f t="shared" si="9"/>
        <v>0</v>
      </c>
      <c r="AN219" s="476">
        <f t="shared" si="9"/>
        <v>0</v>
      </c>
      <c r="AO219" s="476">
        <f t="shared" si="9"/>
        <v>0</v>
      </c>
      <c r="AP219" s="475"/>
      <c r="AQ219" s="478"/>
    </row>
    <row r="220" spans="1:255" ht="12.75" customHeight="1" x14ac:dyDescent="0.25">
      <c r="A220" s="466" t="s">
        <v>214</v>
      </c>
      <c r="B220" s="479">
        <v>0</v>
      </c>
      <c r="C220" s="479">
        <v>0</v>
      </c>
      <c r="D220" s="479">
        <v>0</v>
      </c>
      <c r="E220" s="479">
        <v>0</v>
      </c>
      <c r="F220" s="479">
        <v>0</v>
      </c>
      <c r="G220" s="479">
        <v>0</v>
      </c>
      <c r="H220" s="479">
        <v>0</v>
      </c>
      <c r="I220" s="479">
        <v>0</v>
      </c>
      <c r="J220" s="479">
        <v>0</v>
      </c>
      <c r="K220" s="481">
        <v>0</v>
      </c>
      <c r="L220" s="479">
        <v>0</v>
      </c>
      <c r="M220" s="479">
        <v>0</v>
      </c>
      <c r="N220" s="480">
        <v>0</v>
      </c>
      <c r="O220" s="479">
        <v>0</v>
      </c>
      <c r="P220" s="479">
        <v>0</v>
      </c>
      <c r="Q220" s="479">
        <v>0</v>
      </c>
      <c r="R220" s="479">
        <v>0</v>
      </c>
      <c r="S220" s="479">
        <v>0</v>
      </c>
      <c r="T220" s="479">
        <v>0</v>
      </c>
      <c r="U220" s="479">
        <v>0</v>
      </c>
      <c r="V220" s="479">
        <v>0</v>
      </c>
      <c r="W220" s="479">
        <v>0</v>
      </c>
      <c r="X220" s="479">
        <v>0</v>
      </c>
      <c r="Y220" s="479">
        <v>0</v>
      </c>
      <c r="Z220" s="479">
        <v>277458.18</v>
      </c>
      <c r="AA220" s="479">
        <v>285727.65999999997</v>
      </c>
      <c r="AB220" s="479">
        <v>289758.03000000003</v>
      </c>
      <c r="AC220" s="479">
        <v>298452.39</v>
      </c>
      <c r="AD220" s="479">
        <v>313925.11</v>
      </c>
      <c r="AE220" s="479">
        <v>332842.71999999997</v>
      </c>
      <c r="AF220" s="479">
        <v>346199.37</v>
      </c>
      <c r="AG220" s="479">
        <v>344014.91</v>
      </c>
      <c r="AH220" s="479">
        <v>352856.79</v>
      </c>
      <c r="AI220" s="479">
        <v>377557.71</v>
      </c>
      <c r="AJ220" s="479">
        <v>0</v>
      </c>
      <c r="AK220" s="479">
        <v>415949.14</v>
      </c>
      <c r="AL220" s="479">
        <v>0</v>
      </c>
      <c r="AM220" s="479">
        <v>0</v>
      </c>
      <c r="AN220" s="479">
        <v>0</v>
      </c>
      <c r="AO220" s="479">
        <v>0</v>
      </c>
      <c r="AP220" s="475"/>
      <c r="AQ220" s="478"/>
    </row>
    <row r="221" spans="1:255" ht="12.75" customHeight="1" x14ac:dyDescent="0.25">
      <c r="A221" s="466" t="s">
        <v>237</v>
      </c>
      <c r="B221" s="479">
        <v>0</v>
      </c>
      <c r="C221" s="479">
        <v>0</v>
      </c>
      <c r="D221" s="479">
        <v>0</v>
      </c>
      <c r="E221" s="479">
        <v>0</v>
      </c>
      <c r="F221" s="479">
        <v>0</v>
      </c>
      <c r="G221" s="479">
        <v>0</v>
      </c>
      <c r="H221" s="479">
        <v>0</v>
      </c>
      <c r="I221" s="479">
        <v>0</v>
      </c>
      <c r="J221" s="479">
        <v>0</v>
      </c>
      <c r="K221" s="481">
        <v>0</v>
      </c>
      <c r="L221" s="479">
        <v>0</v>
      </c>
      <c r="M221" s="479">
        <v>0</v>
      </c>
      <c r="N221" s="480">
        <v>0</v>
      </c>
      <c r="O221" s="479">
        <v>0</v>
      </c>
      <c r="P221" s="479">
        <v>0</v>
      </c>
      <c r="Q221" s="479">
        <v>0</v>
      </c>
      <c r="R221" s="479">
        <v>0</v>
      </c>
      <c r="S221" s="479">
        <v>0</v>
      </c>
      <c r="T221" s="479">
        <v>0</v>
      </c>
      <c r="U221" s="479">
        <v>0</v>
      </c>
      <c r="V221" s="479">
        <v>0</v>
      </c>
      <c r="W221" s="479">
        <v>0</v>
      </c>
      <c r="X221" s="479">
        <v>0</v>
      </c>
      <c r="Y221" s="479">
        <v>294150.45</v>
      </c>
      <c r="Z221" s="479">
        <v>0</v>
      </c>
      <c r="AA221" s="479">
        <v>0</v>
      </c>
      <c r="AB221" s="479">
        <v>0</v>
      </c>
      <c r="AC221" s="479">
        <v>0</v>
      </c>
      <c r="AD221" s="479">
        <v>0</v>
      </c>
      <c r="AE221" s="479">
        <v>0</v>
      </c>
      <c r="AF221" s="479">
        <v>0</v>
      </c>
      <c r="AG221" s="479">
        <v>0</v>
      </c>
      <c r="AH221" s="479">
        <v>0</v>
      </c>
      <c r="AI221" s="479">
        <v>0</v>
      </c>
      <c r="AJ221" s="479">
        <v>0</v>
      </c>
      <c r="AK221" s="479">
        <v>0</v>
      </c>
      <c r="AL221" s="479">
        <v>0</v>
      </c>
      <c r="AM221" s="479">
        <v>0</v>
      </c>
      <c r="AN221" s="479">
        <v>0</v>
      </c>
      <c r="AO221" s="479">
        <v>0</v>
      </c>
      <c r="AP221" s="475"/>
      <c r="AQ221" s="478"/>
    </row>
    <row r="222" spans="1:255" ht="12.75" customHeight="1" x14ac:dyDescent="0.25">
      <c r="A222" s="466" t="s">
        <v>238</v>
      </c>
      <c r="B222" s="479">
        <v>0</v>
      </c>
      <c r="C222" s="479">
        <v>0</v>
      </c>
      <c r="D222" s="479">
        <v>0</v>
      </c>
      <c r="E222" s="479">
        <v>0</v>
      </c>
      <c r="F222" s="479">
        <v>0</v>
      </c>
      <c r="G222" s="479">
        <v>0</v>
      </c>
      <c r="H222" s="479">
        <v>0</v>
      </c>
      <c r="I222" s="479">
        <v>0</v>
      </c>
      <c r="J222" s="479">
        <v>0</v>
      </c>
      <c r="K222" s="481">
        <v>0</v>
      </c>
      <c r="L222" s="479">
        <v>0</v>
      </c>
      <c r="M222" s="479">
        <v>0</v>
      </c>
      <c r="N222" s="480">
        <v>0</v>
      </c>
      <c r="O222" s="479">
        <v>0</v>
      </c>
      <c r="P222" s="479">
        <v>0</v>
      </c>
      <c r="Q222" s="479">
        <v>0</v>
      </c>
      <c r="R222" s="479">
        <v>0</v>
      </c>
      <c r="S222" s="479">
        <v>0</v>
      </c>
      <c r="T222" s="479">
        <v>0</v>
      </c>
      <c r="U222" s="479">
        <v>0</v>
      </c>
      <c r="V222" s="479">
        <v>0</v>
      </c>
      <c r="W222" s="479">
        <v>0</v>
      </c>
      <c r="X222" s="479">
        <v>0</v>
      </c>
      <c r="Y222" s="479">
        <v>-22720</v>
      </c>
      <c r="Z222" s="479">
        <v>-14549.6</v>
      </c>
      <c r="AA222" s="479">
        <v>-15850</v>
      </c>
      <c r="AB222" s="479">
        <v>-7070</v>
      </c>
      <c r="AC222" s="479">
        <v>-6606.7</v>
      </c>
      <c r="AD222" s="479">
        <v>-500</v>
      </c>
      <c r="AE222" s="479">
        <v>-7871.95</v>
      </c>
      <c r="AF222" s="479">
        <v>-26819.65</v>
      </c>
      <c r="AG222" s="479">
        <v>-18208.150000000001</v>
      </c>
      <c r="AH222" s="479">
        <v>-2738.6</v>
      </c>
      <c r="AI222" s="479">
        <v>-1625</v>
      </c>
      <c r="AJ222" s="479">
        <v>0</v>
      </c>
      <c r="AK222" s="479">
        <v>-2478.4</v>
      </c>
      <c r="AL222" s="479">
        <v>0</v>
      </c>
      <c r="AM222" s="479">
        <v>0</v>
      </c>
      <c r="AN222" s="479">
        <v>0</v>
      </c>
      <c r="AO222" s="479">
        <v>0</v>
      </c>
      <c r="AP222" s="475"/>
      <c r="AQ222" s="478"/>
    </row>
    <row r="223" spans="1:255" ht="12.75" customHeight="1" x14ac:dyDescent="0.25">
      <c r="A223" s="466" t="s">
        <v>241</v>
      </c>
      <c r="B223" s="479">
        <v>0</v>
      </c>
      <c r="C223" s="479">
        <v>0</v>
      </c>
      <c r="D223" s="479">
        <v>0</v>
      </c>
      <c r="E223" s="479">
        <v>0</v>
      </c>
      <c r="F223" s="479">
        <v>0</v>
      </c>
      <c r="G223" s="479">
        <v>0</v>
      </c>
      <c r="H223" s="479">
        <v>0</v>
      </c>
      <c r="I223" s="479">
        <v>0</v>
      </c>
      <c r="J223" s="479">
        <v>0</v>
      </c>
      <c r="K223" s="481">
        <v>0</v>
      </c>
      <c r="L223" s="479">
        <v>0</v>
      </c>
      <c r="M223" s="479">
        <v>0</v>
      </c>
      <c r="N223" s="480">
        <v>0</v>
      </c>
      <c r="O223" s="479">
        <v>0</v>
      </c>
      <c r="P223" s="479">
        <v>0</v>
      </c>
      <c r="Q223" s="479">
        <v>0</v>
      </c>
      <c r="R223" s="479">
        <v>0</v>
      </c>
      <c r="S223" s="479">
        <v>0</v>
      </c>
      <c r="T223" s="479">
        <v>0</v>
      </c>
      <c r="U223" s="479">
        <v>0</v>
      </c>
      <c r="V223" s="479">
        <v>0</v>
      </c>
      <c r="W223" s="479">
        <v>0</v>
      </c>
      <c r="X223" s="479">
        <v>0</v>
      </c>
      <c r="Y223" s="479">
        <v>3318</v>
      </c>
      <c r="Z223" s="479">
        <v>7811.29</v>
      </c>
      <c r="AA223" s="479">
        <v>7373.86</v>
      </c>
      <c r="AB223" s="479">
        <v>5759.11</v>
      </c>
      <c r="AC223" s="479">
        <v>8303.2800000000007</v>
      </c>
      <c r="AD223" s="479">
        <v>8986</v>
      </c>
      <c r="AE223" s="479">
        <v>10667.1</v>
      </c>
      <c r="AF223" s="479">
        <v>24635.19</v>
      </c>
      <c r="AG223" s="479">
        <v>27050.03</v>
      </c>
      <c r="AH223" s="479">
        <v>27439.52</v>
      </c>
      <c r="AI223" s="479">
        <v>23787.03</v>
      </c>
      <c r="AJ223" s="479">
        <v>0</v>
      </c>
      <c r="AK223" s="479">
        <v>2953.43</v>
      </c>
      <c r="AL223" s="479">
        <v>0</v>
      </c>
      <c r="AM223" s="479">
        <v>0</v>
      </c>
      <c r="AN223" s="479">
        <v>0</v>
      </c>
      <c r="AO223" s="479">
        <v>0</v>
      </c>
      <c r="AP223" s="475"/>
      <c r="AQ223" s="478"/>
    </row>
    <row r="224" spans="1:255" ht="12.75" customHeight="1" x14ac:dyDescent="0.25">
      <c r="A224" s="466" t="s">
        <v>239</v>
      </c>
      <c r="B224" s="479">
        <v>0</v>
      </c>
      <c r="C224" s="479">
        <v>0</v>
      </c>
      <c r="D224" s="479">
        <v>0</v>
      </c>
      <c r="E224" s="479">
        <v>0</v>
      </c>
      <c r="F224" s="479">
        <v>0</v>
      </c>
      <c r="G224" s="479">
        <v>0</v>
      </c>
      <c r="H224" s="479">
        <v>0</v>
      </c>
      <c r="I224" s="479">
        <v>0</v>
      </c>
      <c r="J224" s="479">
        <v>0</v>
      </c>
      <c r="K224" s="481">
        <v>0</v>
      </c>
      <c r="L224" s="479">
        <v>0</v>
      </c>
      <c r="M224" s="479">
        <v>0</v>
      </c>
      <c r="N224" s="480">
        <v>0</v>
      </c>
      <c r="O224" s="479">
        <v>0</v>
      </c>
      <c r="P224" s="479">
        <v>0</v>
      </c>
      <c r="Q224" s="479">
        <v>0</v>
      </c>
      <c r="R224" s="479">
        <v>0</v>
      </c>
      <c r="S224" s="479">
        <v>0</v>
      </c>
      <c r="T224" s="479">
        <v>0</v>
      </c>
      <c r="U224" s="479">
        <v>0</v>
      </c>
      <c r="V224" s="479">
        <v>0</v>
      </c>
      <c r="W224" s="479">
        <v>0</v>
      </c>
      <c r="X224" s="479">
        <v>0</v>
      </c>
      <c r="Y224" s="479">
        <v>208.43</v>
      </c>
      <c r="Z224" s="479">
        <v>10005.209999999999</v>
      </c>
      <c r="AA224" s="479">
        <v>7503.93</v>
      </c>
      <c r="AB224" s="479">
        <v>5002.6099999999997</v>
      </c>
      <c r="AC224" s="479">
        <v>6928.32</v>
      </c>
      <c r="AD224" s="479">
        <v>1738.61</v>
      </c>
      <c r="AE224" s="479">
        <v>0</v>
      </c>
      <c r="AF224" s="479">
        <v>0</v>
      </c>
      <c r="AG224" s="479">
        <v>0</v>
      </c>
      <c r="AH224" s="479">
        <v>0</v>
      </c>
      <c r="AI224" s="479">
        <v>0</v>
      </c>
      <c r="AJ224" s="479">
        <v>0</v>
      </c>
      <c r="AK224" s="479">
        <v>0</v>
      </c>
      <c r="AL224" s="479">
        <v>0</v>
      </c>
      <c r="AM224" s="479">
        <v>0</v>
      </c>
      <c r="AN224" s="479">
        <v>0</v>
      </c>
      <c r="AO224" s="479">
        <v>0</v>
      </c>
      <c r="AP224" s="475"/>
      <c r="AQ224" s="478"/>
    </row>
    <row r="225" spans="1:43" ht="12.75" customHeight="1" x14ac:dyDescent="0.25">
      <c r="A225" s="466" t="s">
        <v>240</v>
      </c>
      <c r="B225" s="479">
        <v>0</v>
      </c>
      <c r="C225" s="479">
        <v>0</v>
      </c>
      <c r="D225" s="479">
        <v>0</v>
      </c>
      <c r="E225" s="479">
        <v>0</v>
      </c>
      <c r="F225" s="479">
        <v>0</v>
      </c>
      <c r="G225" s="479">
        <v>0</v>
      </c>
      <c r="H225" s="479">
        <v>0</v>
      </c>
      <c r="I225" s="479">
        <v>0</v>
      </c>
      <c r="J225" s="479">
        <v>0</v>
      </c>
      <c r="K225" s="481">
        <v>0</v>
      </c>
      <c r="L225" s="479">
        <v>0</v>
      </c>
      <c r="M225" s="479">
        <v>0</v>
      </c>
      <c r="N225" s="480">
        <v>0</v>
      </c>
      <c r="O225" s="479">
        <v>0</v>
      </c>
      <c r="P225" s="479">
        <v>0</v>
      </c>
      <c r="Q225" s="479">
        <v>0</v>
      </c>
      <c r="R225" s="479">
        <v>0</v>
      </c>
      <c r="S225" s="479">
        <v>0</v>
      </c>
      <c r="T225" s="479">
        <v>0</v>
      </c>
      <c r="U225" s="479">
        <v>0</v>
      </c>
      <c r="V225" s="479">
        <v>0</v>
      </c>
      <c r="W225" s="479">
        <v>0</v>
      </c>
      <c r="X225" s="479">
        <v>0</v>
      </c>
      <c r="Y225" s="479">
        <v>0</v>
      </c>
      <c r="Z225" s="479">
        <v>0</v>
      </c>
      <c r="AA225" s="479">
        <v>0</v>
      </c>
      <c r="AB225" s="479">
        <v>0</v>
      </c>
      <c r="AC225" s="479">
        <v>0</v>
      </c>
      <c r="AD225" s="479">
        <v>0</v>
      </c>
      <c r="AE225" s="479">
        <v>1868.5</v>
      </c>
      <c r="AF225" s="479">
        <v>0</v>
      </c>
      <c r="AG225" s="479">
        <v>0</v>
      </c>
      <c r="AH225" s="479">
        <v>0</v>
      </c>
      <c r="AI225" s="479">
        <v>0</v>
      </c>
      <c r="AJ225" s="479">
        <v>0</v>
      </c>
      <c r="AK225" s="479">
        <v>0</v>
      </c>
      <c r="AL225" s="479">
        <v>0</v>
      </c>
      <c r="AM225" s="479">
        <v>0</v>
      </c>
      <c r="AN225" s="479">
        <v>0</v>
      </c>
      <c r="AO225" s="479">
        <v>0</v>
      </c>
      <c r="AP225" s="475"/>
      <c r="AQ225" s="478"/>
    </row>
    <row r="226" spans="1:43" ht="12.75" customHeight="1" x14ac:dyDescent="0.25">
      <c r="A226" s="466" t="s">
        <v>242</v>
      </c>
      <c r="B226" s="479">
        <v>0</v>
      </c>
      <c r="C226" s="479">
        <v>0</v>
      </c>
      <c r="D226" s="479">
        <v>0</v>
      </c>
      <c r="E226" s="479">
        <v>0</v>
      </c>
      <c r="F226" s="479">
        <v>0</v>
      </c>
      <c r="G226" s="479">
        <v>0</v>
      </c>
      <c r="H226" s="479">
        <v>0</v>
      </c>
      <c r="I226" s="479">
        <v>0</v>
      </c>
      <c r="J226" s="479">
        <v>0</v>
      </c>
      <c r="K226" s="481">
        <v>0</v>
      </c>
      <c r="L226" s="479">
        <v>0</v>
      </c>
      <c r="M226" s="479">
        <v>0</v>
      </c>
      <c r="N226" s="480">
        <v>0</v>
      </c>
      <c r="O226" s="479">
        <v>0</v>
      </c>
      <c r="P226" s="479">
        <v>0</v>
      </c>
      <c r="Q226" s="479">
        <v>0</v>
      </c>
      <c r="R226" s="479">
        <v>0</v>
      </c>
      <c r="S226" s="479">
        <v>0</v>
      </c>
      <c r="T226" s="479">
        <v>0</v>
      </c>
      <c r="U226" s="479">
        <v>0</v>
      </c>
      <c r="V226" s="479">
        <v>0</v>
      </c>
      <c r="W226" s="479">
        <v>0</v>
      </c>
      <c r="X226" s="479">
        <v>0</v>
      </c>
      <c r="Y226" s="479">
        <v>0</v>
      </c>
      <c r="Z226" s="479">
        <v>5002.58</v>
      </c>
      <c r="AA226" s="479">
        <v>5002.58</v>
      </c>
      <c r="AB226" s="479">
        <v>5002.6400000000003</v>
      </c>
      <c r="AC226" s="479">
        <v>6847.82</v>
      </c>
      <c r="AD226" s="479">
        <v>8693</v>
      </c>
      <c r="AE226" s="479">
        <v>8693</v>
      </c>
      <c r="AF226" s="479">
        <v>0</v>
      </c>
      <c r="AG226" s="479">
        <v>0</v>
      </c>
      <c r="AH226" s="479">
        <v>0</v>
      </c>
      <c r="AI226" s="479">
        <v>0</v>
      </c>
      <c r="AJ226" s="479">
        <v>0</v>
      </c>
      <c r="AK226" s="479">
        <v>0</v>
      </c>
      <c r="AL226" s="479">
        <v>0</v>
      </c>
      <c r="AM226" s="479">
        <v>0</v>
      </c>
      <c r="AN226" s="479">
        <v>0</v>
      </c>
      <c r="AO226" s="479">
        <v>0</v>
      </c>
      <c r="AP226" s="475"/>
      <c r="AQ226" s="478"/>
    </row>
    <row r="227" spans="1:43" ht="12.75" customHeight="1" x14ac:dyDescent="0.25">
      <c r="A227" s="466" t="s">
        <v>403</v>
      </c>
      <c r="B227" s="479">
        <v>0</v>
      </c>
      <c r="C227" s="479">
        <v>0</v>
      </c>
      <c r="D227" s="479">
        <v>0</v>
      </c>
      <c r="E227" s="479">
        <v>0</v>
      </c>
      <c r="F227" s="479">
        <v>0</v>
      </c>
      <c r="G227" s="479">
        <v>0</v>
      </c>
      <c r="H227" s="479">
        <v>0</v>
      </c>
      <c r="I227" s="479">
        <v>0</v>
      </c>
      <c r="J227" s="479">
        <v>0</v>
      </c>
      <c r="K227" s="481">
        <v>0</v>
      </c>
      <c r="L227" s="479">
        <v>0</v>
      </c>
      <c r="M227" s="479">
        <v>0</v>
      </c>
      <c r="N227" s="480">
        <v>0</v>
      </c>
      <c r="O227" s="479">
        <v>0</v>
      </c>
      <c r="P227" s="479">
        <v>0</v>
      </c>
      <c r="Q227" s="479">
        <v>0</v>
      </c>
      <c r="R227" s="479">
        <v>0</v>
      </c>
      <c r="S227" s="479">
        <v>0</v>
      </c>
      <c r="T227" s="479">
        <v>0</v>
      </c>
      <c r="U227" s="479">
        <v>0</v>
      </c>
      <c r="V227" s="479">
        <v>0</v>
      </c>
      <c r="W227" s="479">
        <v>0</v>
      </c>
      <c r="X227" s="479">
        <v>0</v>
      </c>
      <c r="Y227" s="479">
        <v>2501.3000000000002</v>
      </c>
      <c r="Z227" s="479">
        <v>0</v>
      </c>
      <c r="AA227" s="479">
        <v>0</v>
      </c>
      <c r="AB227" s="479">
        <v>0</v>
      </c>
      <c r="AC227" s="479">
        <v>0</v>
      </c>
      <c r="AD227" s="479">
        <v>0</v>
      </c>
      <c r="AE227" s="479">
        <v>0</v>
      </c>
      <c r="AF227" s="479">
        <v>0</v>
      </c>
      <c r="AG227" s="479">
        <v>0</v>
      </c>
      <c r="AH227" s="479">
        <v>0</v>
      </c>
      <c r="AI227" s="479">
        <v>0</v>
      </c>
      <c r="AJ227" s="479">
        <v>0</v>
      </c>
      <c r="AK227" s="479">
        <v>0</v>
      </c>
      <c r="AL227" s="479">
        <v>0</v>
      </c>
      <c r="AM227" s="479">
        <v>0</v>
      </c>
      <c r="AN227" s="479">
        <v>0</v>
      </c>
      <c r="AO227" s="479">
        <v>0</v>
      </c>
      <c r="AP227" s="475"/>
      <c r="AQ227" s="478"/>
    </row>
    <row r="228" spans="1:43" ht="12.75" customHeight="1" x14ac:dyDescent="0.25">
      <c r="A228" s="466" t="s">
        <v>243</v>
      </c>
      <c r="B228" s="479">
        <v>0</v>
      </c>
      <c r="C228" s="479">
        <v>0</v>
      </c>
      <c r="D228" s="479">
        <v>0</v>
      </c>
      <c r="E228" s="479">
        <v>0</v>
      </c>
      <c r="F228" s="479">
        <v>0</v>
      </c>
      <c r="G228" s="479">
        <v>0</v>
      </c>
      <c r="H228" s="479">
        <v>0</v>
      </c>
      <c r="I228" s="479">
        <v>0</v>
      </c>
      <c r="J228" s="479">
        <v>0</v>
      </c>
      <c r="K228" s="481">
        <v>0</v>
      </c>
      <c r="L228" s="479">
        <v>0</v>
      </c>
      <c r="M228" s="479">
        <v>0</v>
      </c>
      <c r="N228" s="480">
        <v>0</v>
      </c>
      <c r="O228" s="479">
        <v>0</v>
      </c>
      <c r="P228" s="479">
        <v>0</v>
      </c>
      <c r="Q228" s="479">
        <v>0</v>
      </c>
      <c r="R228" s="479">
        <v>0</v>
      </c>
      <c r="S228" s="479">
        <v>0</v>
      </c>
      <c r="T228" s="479">
        <v>0</v>
      </c>
      <c r="U228" s="479">
        <v>0</v>
      </c>
      <c r="V228" s="479">
        <v>0</v>
      </c>
      <c r="W228" s="479">
        <v>0</v>
      </c>
      <c r="X228" s="479">
        <v>0</v>
      </c>
      <c r="Y228" s="479">
        <v>10</v>
      </c>
      <c r="Z228" s="479">
        <v>0</v>
      </c>
      <c r="AA228" s="479">
        <v>0</v>
      </c>
      <c r="AB228" s="479">
        <v>0</v>
      </c>
      <c r="AC228" s="479">
        <v>0</v>
      </c>
      <c r="AD228" s="479">
        <v>0</v>
      </c>
      <c r="AE228" s="479">
        <v>0</v>
      </c>
      <c r="AF228" s="479">
        <v>0</v>
      </c>
      <c r="AG228" s="479">
        <v>0</v>
      </c>
      <c r="AH228" s="479">
        <v>0</v>
      </c>
      <c r="AI228" s="479">
        <v>0</v>
      </c>
      <c r="AJ228" s="479">
        <v>0</v>
      </c>
      <c r="AK228" s="479">
        <v>0</v>
      </c>
      <c r="AL228" s="479">
        <v>0</v>
      </c>
      <c r="AM228" s="479">
        <v>0</v>
      </c>
      <c r="AN228" s="479">
        <v>0</v>
      </c>
      <c r="AO228" s="479">
        <v>0</v>
      </c>
      <c r="AP228" s="475"/>
      <c r="AQ228" s="478"/>
    </row>
    <row r="229" spans="1:43" ht="12.75" customHeight="1" x14ac:dyDescent="0.25">
      <c r="A229" s="466" t="s">
        <v>244</v>
      </c>
      <c r="B229" s="479">
        <v>0</v>
      </c>
      <c r="C229" s="479">
        <v>0</v>
      </c>
      <c r="D229" s="479">
        <v>0</v>
      </c>
      <c r="E229" s="479">
        <v>0</v>
      </c>
      <c r="F229" s="479">
        <v>0</v>
      </c>
      <c r="G229" s="479">
        <v>0</v>
      </c>
      <c r="H229" s="479">
        <v>0</v>
      </c>
      <c r="I229" s="479">
        <v>0</v>
      </c>
      <c r="J229" s="479">
        <v>0</v>
      </c>
      <c r="K229" s="481">
        <v>0</v>
      </c>
      <c r="L229" s="479">
        <v>0</v>
      </c>
      <c r="M229" s="479">
        <v>0</v>
      </c>
      <c r="N229" s="480">
        <v>0</v>
      </c>
      <c r="O229" s="479">
        <v>0</v>
      </c>
      <c r="P229" s="479">
        <v>0</v>
      </c>
      <c r="Q229" s="479">
        <v>0</v>
      </c>
      <c r="R229" s="479">
        <v>0</v>
      </c>
      <c r="S229" s="479">
        <v>0</v>
      </c>
      <c r="T229" s="479">
        <v>0</v>
      </c>
      <c r="U229" s="479">
        <v>0</v>
      </c>
      <c r="V229" s="479">
        <v>0</v>
      </c>
      <c r="W229" s="479">
        <v>0</v>
      </c>
      <c r="X229" s="479">
        <v>0</v>
      </c>
      <c r="Y229" s="479">
        <v>0</v>
      </c>
      <c r="Z229" s="479">
        <v>0</v>
      </c>
      <c r="AA229" s="479">
        <v>620</v>
      </c>
      <c r="AB229" s="479">
        <v>1000</v>
      </c>
      <c r="AC229" s="479">
        <v>0</v>
      </c>
      <c r="AD229" s="479">
        <v>0</v>
      </c>
      <c r="AE229" s="479">
        <v>1242.95</v>
      </c>
      <c r="AF229" s="479">
        <v>640</v>
      </c>
      <c r="AG229" s="479">
        <v>1461</v>
      </c>
      <c r="AH229" s="479">
        <v>130</v>
      </c>
      <c r="AI229" s="479">
        <v>531</v>
      </c>
      <c r="AJ229" s="479">
        <v>0</v>
      </c>
      <c r="AK229" s="479">
        <v>0</v>
      </c>
      <c r="AL229" s="479">
        <v>0</v>
      </c>
      <c r="AM229" s="479">
        <v>0</v>
      </c>
      <c r="AN229" s="479">
        <v>0</v>
      </c>
      <c r="AO229" s="479">
        <v>0</v>
      </c>
      <c r="AP229" s="475"/>
      <c r="AQ229" s="478"/>
    </row>
    <row r="230" spans="1:43" ht="12.75" customHeight="1" x14ac:dyDescent="0.25">
      <c r="A230" s="466" t="s">
        <v>562</v>
      </c>
      <c r="B230" s="479">
        <v>0</v>
      </c>
      <c r="C230" s="479">
        <v>0</v>
      </c>
      <c r="D230" s="479">
        <v>0</v>
      </c>
      <c r="E230" s="479">
        <v>0</v>
      </c>
      <c r="F230" s="479">
        <v>0</v>
      </c>
      <c r="G230" s="479">
        <v>0</v>
      </c>
      <c r="H230" s="479">
        <v>0</v>
      </c>
      <c r="I230" s="479">
        <v>0</v>
      </c>
      <c r="J230" s="479">
        <v>0</v>
      </c>
      <c r="K230" s="481">
        <v>0</v>
      </c>
      <c r="L230" s="479">
        <v>0</v>
      </c>
      <c r="M230" s="479">
        <v>0</v>
      </c>
      <c r="N230" s="480">
        <v>0</v>
      </c>
      <c r="O230" s="479">
        <v>0</v>
      </c>
      <c r="P230" s="479">
        <v>0</v>
      </c>
      <c r="Q230" s="479">
        <v>0</v>
      </c>
      <c r="R230" s="479">
        <v>0</v>
      </c>
      <c r="S230" s="479">
        <v>0</v>
      </c>
      <c r="T230" s="479">
        <v>0</v>
      </c>
      <c r="U230" s="479">
        <v>0</v>
      </c>
      <c r="V230" s="479">
        <v>0</v>
      </c>
      <c r="W230" s="479">
        <v>0</v>
      </c>
      <c r="X230" s="479">
        <v>0</v>
      </c>
      <c r="Y230" s="479">
        <v>0</v>
      </c>
      <c r="Z230" s="479">
        <v>0</v>
      </c>
      <c r="AA230" s="479">
        <v>0</v>
      </c>
      <c r="AB230" s="479">
        <v>0</v>
      </c>
      <c r="AC230" s="479">
        <v>0</v>
      </c>
      <c r="AD230" s="479">
        <v>0</v>
      </c>
      <c r="AE230" s="479">
        <v>0</v>
      </c>
      <c r="AF230" s="479">
        <v>0</v>
      </c>
      <c r="AG230" s="479">
        <v>0</v>
      </c>
      <c r="AH230" s="479">
        <v>0</v>
      </c>
      <c r="AI230" s="479">
        <v>0</v>
      </c>
      <c r="AJ230" s="479">
        <v>0</v>
      </c>
      <c r="AK230" s="479">
        <v>-416424.17</v>
      </c>
      <c r="AL230" s="479">
        <v>0</v>
      </c>
      <c r="AM230" s="479">
        <v>0</v>
      </c>
      <c r="AN230" s="479">
        <v>0</v>
      </c>
      <c r="AO230" s="479">
        <v>0</v>
      </c>
      <c r="AP230" s="475"/>
      <c r="AQ230" s="478"/>
    </row>
    <row r="231" spans="1:43" ht="12.75" customHeight="1" x14ac:dyDescent="0.25">
      <c r="B231" s="479"/>
      <c r="C231" s="479"/>
      <c r="D231" s="479"/>
      <c r="E231" s="479"/>
      <c r="F231" s="479"/>
      <c r="G231" s="479"/>
      <c r="H231" s="479"/>
      <c r="I231" s="479"/>
      <c r="J231" s="479"/>
      <c r="K231" s="481"/>
      <c r="L231" s="479"/>
      <c r="M231" s="479"/>
      <c r="N231" s="480"/>
      <c r="O231" s="479"/>
      <c r="P231" s="479"/>
      <c r="Q231" s="479"/>
      <c r="R231" s="479"/>
      <c r="S231" s="479"/>
      <c r="T231" s="479"/>
      <c r="U231" s="479"/>
      <c r="V231" s="479"/>
      <c r="W231" s="479"/>
      <c r="X231" s="479"/>
      <c r="Y231" s="479"/>
      <c r="Z231" s="479"/>
      <c r="AA231" s="479"/>
      <c r="AB231" s="479"/>
      <c r="AC231" s="479"/>
      <c r="AD231" s="479"/>
      <c r="AE231" s="479"/>
      <c r="AF231" s="479"/>
      <c r="AG231" s="479"/>
      <c r="AH231" s="479"/>
      <c r="AI231" s="479"/>
      <c r="AJ231" s="479"/>
      <c r="AK231" s="479"/>
      <c r="AL231" s="479"/>
      <c r="AM231" s="479"/>
      <c r="AN231" s="479"/>
      <c r="AO231" s="479"/>
      <c r="AP231" s="475"/>
      <c r="AQ231" s="478"/>
    </row>
    <row r="232" spans="1:43" ht="12.75" customHeight="1" x14ac:dyDescent="0.25">
      <c r="A232" s="471" t="s">
        <v>233</v>
      </c>
      <c r="B232" s="476">
        <f>SUM(B233:B236)</f>
        <v>0</v>
      </c>
      <c r="C232" s="476">
        <f t="shared" ref="C232:AO232" si="10">SUM(C233:C236)</f>
        <v>0</v>
      </c>
      <c r="D232" s="476">
        <f t="shared" si="10"/>
        <v>0</v>
      </c>
      <c r="E232" s="476">
        <f t="shared" si="10"/>
        <v>0</v>
      </c>
      <c r="F232" s="476">
        <f t="shared" si="10"/>
        <v>0</v>
      </c>
      <c r="G232" s="476">
        <f t="shared" si="10"/>
        <v>0</v>
      </c>
      <c r="H232" s="476">
        <f t="shared" si="10"/>
        <v>0</v>
      </c>
      <c r="I232" s="476">
        <f t="shared" si="10"/>
        <v>0</v>
      </c>
      <c r="J232" s="476">
        <f t="shared" si="10"/>
        <v>0</v>
      </c>
      <c r="K232" s="487">
        <f t="shared" si="10"/>
        <v>0</v>
      </c>
      <c r="L232" s="476">
        <f t="shared" si="10"/>
        <v>0</v>
      </c>
      <c r="M232" s="476">
        <f t="shared" si="10"/>
        <v>0</v>
      </c>
      <c r="N232" s="487">
        <f t="shared" si="10"/>
        <v>0</v>
      </c>
      <c r="O232" s="476">
        <f t="shared" si="10"/>
        <v>0</v>
      </c>
      <c r="P232" s="476">
        <f t="shared" si="10"/>
        <v>0</v>
      </c>
      <c r="Q232" s="476">
        <f t="shared" si="10"/>
        <v>0</v>
      </c>
      <c r="R232" s="476">
        <f t="shared" si="10"/>
        <v>0</v>
      </c>
      <c r="S232" s="476">
        <f t="shared" si="10"/>
        <v>0</v>
      </c>
      <c r="T232" s="476">
        <f t="shared" si="10"/>
        <v>0</v>
      </c>
      <c r="U232" s="476">
        <f t="shared" si="10"/>
        <v>0</v>
      </c>
      <c r="V232" s="476">
        <f t="shared" si="10"/>
        <v>0</v>
      </c>
      <c r="W232" s="476">
        <f t="shared" si="10"/>
        <v>0</v>
      </c>
      <c r="X232" s="476">
        <f t="shared" si="10"/>
        <v>0</v>
      </c>
      <c r="Y232" s="476">
        <f t="shared" si="10"/>
        <v>277468.18</v>
      </c>
      <c r="Z232" s="476">
        <f t="shared" si="10"/>
        <v>285727.66000000003</v>
      </c>
      <c r="AA232" s="476">
        <f t="shared" si="10"/>
        <v>290378.03000000003</v>
      </c>
      <c r="AB232" s="476">
        <f t="shared" si="10"/>
        <v>299452.39</v>
      </c>
      <c r="AC232" s="476">
        <f t="shared" si="10"/>
        <v>313925.11</v>
      </c>
      <c r="AD232" s="476">
        <f t="shared" si="10"/>
        <v>332842.71999999997</v>
      </c>
      <c r="AE232" s="476">
        <f t="shared" si="10"/>
        <v>347442.32</v>
      </c>
      <c r="AF232" s="476">
        <f t="shared" si="10"/>
        <v>344654.91</v>
      </c>
      <c r="AG232" s="476">
        <f t="shared" si="10"/>
        <v>354317.79</v>
      </c>
      <c r="AH232" s="476">
        <f t="shared" si="10"/>
        <v>377687.71</v>
      </c>
      <c r="AI232" s="476">
        <f t="shared" si="10"/>
        <v>400250.74</v>
      </c>
      <c r="AJ232" s="476">
        <f t="shared" si="10"/>
        <v>0</v>
      </c>
      <c r="AK232" s="476">
        <f t="shared" si="10"/>
        <v>0</v>
      </c>
      <c r="AL232" s="476">
        <f t="shared" si="10"/>
        <v>0</v>
      </c>
      <c r="AM232" s="476">
        <f t="shared" si="10"/>
        <v>0</v>
      </c>
      <c r="AN232" s="476">
        <f t="shared" si="10"/>
        <v>0</v>
      </c>
      <c r="AO232" s="476">
        <f t="shared" si="10"/>
        <v>0</v>
      </c>
      <c r="AP232" s="475"/>
      <c r="AQ232" s="478"/>
    </row>
    <row r="233" spans="1:43" ht="12.75" customHeight="1" x14ac:dyDescent="0.25">
      <c r="A233" s="466" t="s">
        <v>521</v>
      </c>
      <c r="B233" s="479">
        <v>0</v>
      </c>
      <c r="C233" s="479">
        <v>0</v>
      </c>
      <c r="D233" s="479">
        <v>0</v>
      </c>
      <c r="E233" s="479">
        <v>0</v>
      </c>
      <c r="F233" s="479">
        <v>0</v>
      </c>
      <c r="G233" s="479">
        <v>0</v>
      </c>
      <c r="H233" s="479">
        <v>0</v>
      </c>
      <c r="I233" s="479">
        <v>0</v>
      </c>
      <c r="J233" s="479">
        <v>0</v>
      </c>
      <c r="K233" s="481">
        <v>0</v>
      </c>
      <c r="L233" s="479">
        <v>0</v>
      </c>
      <c r="M233" s="479">
        <v>0</v>
      </c>
      <c r="N233" s="480">
        <v>0</v>
      </c>
      <c r="O233" s="479">
        <v>0</v>
      </c>
      <c r="P233" s="479">
        <v>0</v>
      </c>
      <c r="Q233" s="479">
        <v>0</v>
      </c>
      <c r="R233" s="479">
        <v>0</v>
      </c>
      <c r="S233" s="479">
        <v>0</v>
      </c>
      <c r="T233" s="479">
        <v>0</v>
      </c>
      <c r="U233" s="479">
        <v>0</v>
      </c>
      <c r="V233" s="479">
        <v>0</v>
      </c>
      <c r="W233" s="479">
        <v>0</v>
      </c>
      <c r="X233" s="479">
        <v>0</v>
      </c>
      <c r="Y233" s="479">
        <v>137395</v>
      </c>
      <c r="Z233" s="479">
        <v>135649.26999999999</v>
      </c>
      <c r="AA233" s="479">
        <v>132795.71</v>
      </c>
      <c r="AB233" s="479">
        <v>136867.46</v>
      </c>
      <c r="AC233" s="479">
        <v>144411.85999999999</v>
      </c>
      <c r="AD233" s="479">
        <v>161590.85999999999</v>
      </c>
      <c r="AE233" s="479">
        <v>347442.32</v>
      </c>
      <c r="AF233" s="479">
        <v>344654.91</v>
      </c>
      <c r="AG233" s="479">
        <v>354317.79</v>
      </c>
      <c r="AH233" s="479">
        <v>377687.71</v>
      </c>
      <c r="AI233" s="479">
        <v>400250.74</v>
      </c>
      <c r="AJ233" s="479">
        <v>0</v>
      </c>
      <c r="AK233" s="479">
        <v>416424.17</v>
      </c>
      <c r="AL233" s="479">
        <v>0</v>
      </c>
      <c r="AM233" s="479">
        <v>0</v>
      </c>
      <c r="AN233" s="479">
        <v>0</v>
      </c>
      <c r="AO233" s="479">
        <v>0</v>
      </c>
      <c r="AP233" s="475"/>
      <c r="AQ233" s="478"/>
    </row>
    <row r="234" spans="1:43" ht="12.75" customHeight="1" x14ac:dyDescent="0.25">
      <c r="A234" s="466" t="s">
        <v>523</v>
      </c>
      <c r="B234" s="479">
        <v>0</v>
      </c>
      <c r="C234" s="479">
        <v>0</v>
      </c>
      <c r="D234" s="479">
        <v>0</v>
      </c>
      <c r="E234" s="479">
        <v>0</v>
      </c>
      <c r="F234" s="479">
        <v>0</v>
      </c>
      <c r="G234" s="479">
        <v>0</v>
      </c>
      <c r="H234" s="479">
        <v>0</v>
      </c>
      <c r="I234" s="479">
        <v>0</v>
      </c>
      <c r="J234" s="479">
        <v>0</v>
      </c>
      <c r="K234" s="481">
        <v>0</v>
      </c>
      <c r="L234" s="479">
        <v>0</v>
      </c>
      <c r="M234" s="479">
        <v>0</v>
      </c>
      <c r="N234" s="480">
        <v>0</v>
      </c>
      <c r="O234" s="479">
        <v>0</v>
      </c>
      <c r="P234" s="479">
        <v>0</v>
      </c>
      <c r="Q234" s="479">
        <v>0</v>
      </c>
      <c r="R234" s="479">
        <v>0</v>
      </c>
      <c r="S234" s="479">
        <v>0</v>
      </c>
      <c r="T234" s="479">
        <v>0</v>
      </c>
      <c r="U234" s="479">
        <v>0</v>
      </c>
      <c r="V234" s="479">
        <v>0</v>
      </c>
      <c r="W234" s="479">
        <v>0</v>
      </c>
      <c r="X234" s="479">
        <v>0</v>
      </c>
      <c r="Y234" s="479">
        <v>140073.18</v>
      </c>
      <c r="Z234" s="479">
        <v>150078.39000000001</v>
      </c>
      <c r="AA234" s="479">
        <v>157582.32</v>
      </c>
      <c r="AB234" s="479">
        <v>162584.93</v>
      </c>
      <c r="AC234" s="479">
        <v>0</v>
      </c>
      <c r="AD234" s="479">
        <v>0</v>
      </c>
      <c r="AE234" s="479">
        <v>0</v>
      </c>
      <c r="AF234" s="479">
        <v>0</v>
      </c>
      <c r="AG234" s="479">
        <v>0</v>
      </c>
      <c r="AH234" s="479">
        <v>0</v>
      </c>
      <c r="AI234" s="479">
        <v>0</v>
      </c>
      <c r="AJ234" s="479">
        <v>0</v>
      </c>
      <c r="AK234" s="479">
        <v>0</v>
      </c>
      <c r="AL234" s="479">
        <v>0</v>
      </c>
      <c r="AM234" s="479">
        <v>0</v>
      </c>
      <c r="AN234" s="479">
        <v>0</v>
      </c>
      <c r="AO234" s="479">
        <v>0</v>
      </c>
      <c r="AP234" s="475"/>
      <c r="AQ234" s="478"/>
    </row>
    <row r="235" spans="1:43" ht="12.75" customHeight="1" x14ac:dyDescent="0.25">
      <c r="A235" s="466" t="s">
        <v>524</v>
      </c>
      <c r="B235" s="479">
        <v>0</v>
      </c>
      <c r="C235" s="479">
        <v>0</v>
      </c>
      <c r="D235" s="479">
        <v>0</v>
      </c>
      <c r="E235" s="479">
        <v>0</v>
      </c>
      <c r="F235" s="479">
        <v>0</v>
      </c>
      <c r="G235" s="479">
        <v>0</v>
      </c>
      <c r="H235" s="479">
        <v>0</v>
      </c>
      <c r="I235" s="479">
        <v>0</v>
      </c>
      <c r="J235" s="479">
        <v>0</v>
      </c>
      <c r="K235" s="481">
        <v>0</v>
      </c>
      <c r="L235" s="479">
        <v>0</v>
      </c>
      <c r="M235" s="479">
        <v>0</v>
      </c>
      <c r="N235" s="480">
        <v>0</v>
      </c>
      <c r="O235" s="479">
        <v>0</v>
      </c>
      <c r="P235" s="479">
        <v>0</v>
      </c>
      <c r="Q235" s="479">
        <v>0</v>
      </c>
      <c r="R235" s="479">
        <v>0</v>
      </c>
      <c r="S235" s="479">
        <v>0</v>
      </c>
      <c r="T235" s="479">
        <v>0</v>
      </c>
      <c r="U235" s="479">
        <v>0</v>
      </c>
      <c r="V235" s="479">
        <v>0</v>
      </c>
      <c r="W235" s="479">
        <v>0</v>
      </c>
      <c r="X235" s="479">
        <v>0</v>
      </c>
      <c r="Y235" s="479">
        <v>0</v>
      </c>
      <c r="Z235" s="479">
        <v>0</v>
      </c>
      <c r="AA235" s="479">
        <v>0</v>
      </c>
      <c r="AB235" s="479">
        <v>0</v>
      </c>
      <c r="AC235" s="479">
        <v>169513.25</v>
      </c>
      <c r="AD235" s="479">
        <v>171251.86</v>
      </c>
      <c r="AE235" s="479">
        <v>0</v>
      </c>
      <c r="AF235" s="479">
        <v>0</v>
      </c>
      <c r="AG235" s="479">
        <v>0</v>
      </c>
      <c r="AH235" s="479">
        <v>0</v>
      </c>
      <c r="AI235" s="479">
        <v>0</v>
      </c>
      <c r="AJ235" s="479">
        <v>0</v>
      </c>
      <c r="AK235" s="479">
        <v>0</v>
      </c>
      <c r="AL235" s="479">
        <v>0</v>
      </c>
      <c r="AM235" s="479">
        <v>0</v>
      </c>
      <c r="AN235" s="479">
        <v>0</v>
      </c>
      <c r="AO235" s="479">
        <v>0</v>
      </c>
      <c r="AP235" s="475"/>
      <c r="AQ235" s="478"/>
    </row>
    <row r="236" spans="1:43" ht="12.75" customHeight="1" x14ac:dyDescent="0.25">
      <c r="A236" s="466" t="s">
        <v>522</v>
      </c>
      <c r="B236" s="479">
        <v>0</v>
      </c>
      <c r="C236" s="479">
        <v>0</v>
      </c>
      <c r="D236" s="479">
        <v>0</v>
      </c>
      <c r="E236" s="479">
        <v>0</v>
      </c>
      <c r="F236" s="479">
        <v>0</v>
      </c>
      <c r="G236" s="479">
        <v>0</v>
      </c>
      <c r="H236" s="479">
        <v>0</v>
      </c>
      <c r="I236" s="479">
        <v>0</v>
      </c>
      <c r="J236" s="479">
        <v>0</v>
      </c>
      <c r="K236" s="481">
        <v>0</v>
      </c>
      <c r="L236" s="479">
        <v>0</v>
      </c>
      <c r="M236" s="479">
        <v>0</v>
      </c>
      <c r="N236" s="480">
        <v>0</v>
      </c>
      <c r="O236" s="479">
        <v>0</v>
      </c>
      <c r="P236" s="479">
        <v>0</v>
      </c>
      <c r="Q236" s="479">
        <v>0</v>
      </c>
      <c r="R236" s="479">
        <v>0</v>
      </c>
      <c r="S236" s="479">
        <v>0</v>
      </c>
      <c r="T236" s="479">
        <v>0</v>
      </c>
      <c r="U236" s="479">
        <v>0</v>
      </c>
      <c r="V236" s="479">
        <v>0</v>
      </c>
      <c r="W236" s="479">
        <v>0</v>
      </c>
      <c r="X236" s="479">
        <v>0</v>
      </c>
      <c r="Y236" s="479">
        <v>0</v>
      </c>
      <c r="Z236" s="479">
        <v>0</v>
      </c>
      <c r="AA236" s="479">
        <v>0</v>
      </c>
      <c r="AB236" s="479">
        <v>0</v>
      </c>
      <c r="AC236" s="479">
        <v>0</v>
      </c>
      <c r="AD236" s="479">
        <v>0</v>
      </c>
      <c r="AE236" s="479">
        <v>0</v>
      </c>
      <c r="AF236" s="479">
        <v>0</v>
      </c>
      <c r="AG236" s="479">
        <v>0</v>
      </c>
      <c r="AH236" s="479">
        <v>0</v>
      </c>
      <c r="AI236" s="479">
        <v>0</v>
      </c>
      <c r="AJ236" s="479">
        <v>0</v>
      </c>
      <c r="AK236" s="479">
        <v>-416424.17</v>
      </c>
      <c r="AL236" s="479">
        <v>0</v>
      </c>
      <c r="AM236" s="479">
        <v>0</v>
      </c>
      <c r="AN236" s="479">
        <v>0</v>
      </c>
      <c r="AO236" s="479">
        <v>0</v>
      </c>
      <c r="AP236" s="475"/>
      <c r="AQ236" s="478"/>
    </row>
    <row r="237" spans="1:43" ht="12.75" customHeight="1" x14ac:dyDescent="0.25">
      <c r="A237" s="466"/>
      <c r="B237" s="479"/>
      <c r="C237" s="479"/>
      <c r="D237" s="479"/>
      <c r="E237" s="479"/>
      <c r="F237" s="479"/>
      <c r="G237" s="479"/>
      <c r="H237" s="479"/>
      <c r="I237" s="479"/>
      <c r="J237" s="479"/>
      <c r="K237" s="481"/>
      <c r="L237" s="479"/>
      <c r="M237" s="479"/>
      <c r="N237" s="480"/>
      <c r="O237" s="479"/>
      <c r="P237" s="479"/>
      <c r="Q237" s="479"/>
      <c r="R237" s="479"/>
      <c r="S237" s="479"/>
      <c r="T237" s="479"/>
      <c r="U237" s="479"/>
      <c r="V237" s="479"/>
      <c r="W237" s="479"/>
      <c r="X237" s="479"/>
      <c r="Y237" s="479"/>
      <c r="Z237" s="479"/>
      <c r="AA237" s="479"/>
      <c r="AB237" s="479"/>
      <c r="AC237" s="479"/>
      <c r="AD237" s="479"/>
      <c r="AE237" s="479"/>
      <c r="AF237" s="479"/>
      <c r="AG237" s="479"/>
      <c r="AH237" s="479"/>
      <c r="AI237" s="479"/>
      <c r="AJ237" s="479"/>
      <c r="AK237" s="479"/>
      <c r="AL237" s="479"/>
      <c r="AM237" s="479"/>
      <c r="AN237" s="479"/>
      <c r="AO237" s="479"/>
      <c r="AP237" s="475"/>
      <c r="AQ237" s="478"/>
    </row>
    <row r="238" spans="1:43" s="488" customFormat="1" ht="12.75" customHeight="1" x14ac:dyDescent="0.25">
      <c r="A238" s="471" t="s">
        <v>205</v>
      </c>
      <c r="B238" s="476">
        <f t="shared" ref="B238:AO238" si="11">B232-B219</f>
        <v>0</v>
      </c>
      <c r="C238" s="476">
        <f t="shared" si="11"/>
        <v>0</v>
      </c>
      <c r="D238" s="476">
        <f t="shared" si="11"/>
        <v>0</v>
      </c>
      <c r="E238" s="476">
        <f t="shared" si="11"/>
        <v>0</v>
      </c>
      <c r="F238" s="476">
        <f t="shared" si="11"/>
        <v>0</v>
      </c>
      <c r="G238" s="476">
        <f t="shared" si="11"/>
        <v>0</v>
      </c>
      <c r="H238" s="476">
        <f t="shared" si="11"/>
        <v>0</v>
      </c>
      <c r="I238" s="476">
        <f t="shared" si="11"/>
        <v>0</v>
      </c>
      <c r="J238" s="476">
        <f t="shared" si="11"/>
        <v>0</v>
      </c>
      <c r="K238" s="487">
        <f t="shared" si="11"/>
        <v>0</v>
      </c>
      <c r="L238" s="476">
        <f t="shared" si="11"/>
        <v>0</v>
      </c>
      <c r="M238" s="476">
        <f t="shared" si="11"/>
        <v>0</v>
      </c>
      <c r="N238" s="487">
        <f t="shared" si="11"/>
        <v>0</v>
      </c>
      <c r="O238" s="476">
        <f t="shared" si="11"/>
        <v>0</v>
      </c>
      <c r="P238" s="476">
        <f t="shared" si="11"/>
        <v>0</v>
      </c>
      <c r="Q238" s="476">
        <f t="shared" si="11"/>
        <v>0</v>
      </c>
      <c r="R238" s="476">
        <f t="shared" si="11"/>
        <v>0</v>
      </c>
      <c r="S238" s="476">
        <f t="shared" si="11"/>
        <v>0</v>
      </c>
      <c r="T238" s="476">
        <f t="shared" si="11"/>
        <v>0</v>
      </c>
      <c r="U238" s="476">
        <f t="shared" si="11"/>
        <v>0</v>
      </c>
      <c r="V238" s="476">
        <f t="shared" si="11"/>
        <v>0</v>
      </c>
      <c r="W238" s="476">
        <f t="shared" si="11"/>
        <v>0</v>
      </c>
      <c r="X238" s="476">
        <f t="shared" si="11"/>
        <v>0</v>
      </c>
      <c r="Y238" s="476">
        <f t="shared" si="11"/>
        <v>0</v>
      </c>
      <c r="Z238" s="476">
        <f t="shared" si="11"/>
        <v>0</v>
      </c>
      <c r="AA238" s="476">
        <f t="shared" si="11"/>
        <v>0</v>
      </c>
      <c r="AB238" s="476">
        <f t="shared" si="11"/>
        <v>0</v>
      </c>
      <c r="AC238" s="476">
        <f t="shared" si="11"/>
        <v>0</v>
      </c>
      <c r="AD238" s="476">
        <f t="shared" si="11"/>
        <v>0</v>
      </c>
      <c r="AE238" s="476">
        <f t="shared" si="11"/>
        <v>0</v>
      </c>
      <c r="AF238" s="476">
        <f t="shared" si="11"/>
        <v>0</v>
      </c>
      <c r="AG238" s="476">
        <f t="shared" si="11"/>
        <v>0</v>
      </c>
      <c r="AH238" s="476">
        <f t="shared" si="11"/>
        <v>0</v>
      </c>
      <c r="AI238" s="476">
        <f t="shared" si="11"/>
        <v>0</v>
      </c>
      <c r="AJ238" s="476">
        <f t="shared" si="11"/>
        <v>0</v>
      </c>
      <c r="AK238" s="476">
        <f t="shared" si="11"/>
        <v>0</v>
      </c>
      <c r="AL238" s="476">
        <f t="shared" si="11"/>
        <v>0</v>
      </c>
      <c r="AM238" s="476">
        <f t="shared" si="11"/>
        <v>0</v>
      </c>
      <c r="AN238" s="476">
        <f t="shared" si="11"/>
        <v>0</v>
      </c>
      <c r="AO238" s="476">
        <f t="shared" si="11"/>
        <v>0</v>
      </c>
      <c r="AP238" s="470">
        <f>SUM(B238:AO238)</f>
        <v>0</v>
      </c>
      <c r="AQ238" s="478"/>
    </row>
    <row r="239" spans="1:43" ht="12.75" customHeight="1" x14ac:dyDescent="0.25">
      <c r="A239" s="502"/>
      <c r="B239" s="502"/>
      <c r="C239" s="502"/>
      <c r="D239" s="502"/>
      <c r="E239" s="502"/>
      <c r="F239" s="502"/>
      <c r="G239" s="502"/>
      <c r="H239" s="502"/>
      <c r="I239" s="502"/>
      <c r="J239" s="502"/>
      <c r="K239" s="503"/>
      <c r="L239" s="502"/>
      <c r="M239" s="502"/>
      <c r="N239" s="504"/>
      <c r="O239" s="502"/>
      <c r="P239" s="502"/>
      <c r="Q239" s="502"/>
      <c r="R239" s="502"/>
      <c r="S239" s="502"/>
      <c r="T239" s="502"/>
      <c r="U239" s="502"/>
      <c r="V239" s="502"/>
      <c r="W239" s="502"/>
      <c r="X239" s="502"/>
      <c r="Y239" s="502"/>
      <c r="Z239" s="502"/>
      <c r="AA239" s="502"/>
      <c r="AB239" s="502"/>
      <c r="AC239" s="502"/>
      <c r="AD239" s="502"/>
      <c r="AE239" s="502"/>
      <c r="AF239" s="502"/>
      <c r="AG239" s="502"/>
      <c r="AH239" s="502"/>
      <c r="AI239" s="502"/>
      <c r="AJ239" s="502"/>
      <c r="AK239" s="502"/>
      <c r="AL239" s="502"/>
      <c r="AM239" s="502"/>
      <c r="AN239" s="502"/>
      <c r="AO239" s="502"/>
      <c r="AP239" s="502"/>
    </row>
    <row r="240" spans="1:43" ht="12.75" customHeight="1" x14ac:dyDescent="0.25">
      <c r="A240" s="502"/>
      <c r="B240" s="502"/>
      <c r="C240" s="502"/>
      <c r="D240" s="502"/>
      <c r="E240" s="502"/>
      <c r="F240" s="502"/>
      <c r="G240" s="502"/>
      <c r="H240" s="502"/>
      <c r="I240" s="502"/>
      <c r="J240" s="502"/>
      <c r="K240" s="503"/>
      <c r="L240" s="502"/>
      <c r="M240" s="502"/>
      <c r="N240" s="504"/>
      <c r="O240" s="502"/>
      <c r="P240" s="502"/>
      <c r="Q240" s="502"/>
      <c r="R240" s="502"/>
      <c r="S240" s="502"/>
      <c r="T240" s="502"/>
      <c r="U240" s="502"/>
      <c r="V240" s="502"/>
      <c r="W240" s="502"/>
      <c r="X240" s="502"/>
      <c r="Y240" s="502"/>
      <c r="Z240" s="502"/>
      <c r="AA240" s="502"/>
      <c r="AB240" s="502"/>
      <c r="AC240" s="502"/>
      <c r="AD240" s="502"/>
      <c r="AE240" s="502"/>
      <c r="AF240" s="502"/>
      <c r="AG240" s="502"/>
      <c r="AH240" s="502"/>
      <c r="AI240" s="502"/>
      <c r="AJ240" s="502"/>
      <c r="AK240" s="502"/>
      <c r="AL240" s="502"/>
      <c r="AM240" s="502"/>
      <c r="AN240" s="502"/>
      <c r="AO240" s="502"/>
      <c r="AP240" s="502"/>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5"/>
  <sheetViews>
    <sheetView workbookViewId="0">
      <pane xSplit="1" topLeftCell="B1" activePane="topRight" state="frozen"/>
      <selection pane="topRight" activeCell="A2" sqref="A2"/>
    </sheetView>
  </sheetViews>
  <sheetFormatPr defaultColWidth="15.625" defaultRowHeight="15" x14ac:dyDescent="0.25"/>
  <cols>
    <col min="1" max="1" width="52.375" style="321" customWidth="1"/>
    <col min="2" max="19" width="15.625" style="79"/>
    <col min="20" max="16384" width="15.625" style="72"/>
  </cols>
  <sheetData>
    <row r="1" spans="1:62" ht="18.75" x14ac:dyDescent="0.3">
      <c r="A1" s="322" t="s">
        <v>284</v>
      </c>
      <c r="B1" s="49"/>
      <c r="C1" s="49"/>
      <c r="D1" s="49"/>
      <c r="E1" s="49"/>
      <c r="F1" s="49"/>
      <c r="G1" s="49"/>
      <c r="H1" s="49"/>
      <c r="I1" s="49"/>
      <c r="J1" s="49"/>
      <c r="K1" s="49"/>
      <c r="L1" s="49"/>
      <c r="M1" s="49"/>
      <c r="N1" s="49"/>
      <c r="O1" s="49"/>
      <c r="P1" s="49"/>
      <c r="Q1" s="49"/>
      <c r="R1" s="49"/>
      <c r="S1" s="49"/>
    </row>
    <row r="2" spans="1:62" x14ac:dyDescent="0.25">
      <c r="A2" s="312"/>
      <c r="B2" s="49"/>
      <c r="C2" s="49"/>
      <c r="D2" s="49"/>
      <c r="E2" s="49"/>
      <c r="F2" s="49"/>
      <c r="G2" s="49"/>
      <c r="H2" s="49"/>
      <c r="I2" s="49"/>
      <c r="J2" s="49"/>
      <c r="K2" s="49"/>
      <c r="L2" s="49"/>
      <c r="M2" s="49"/>
      <c r="N2" s="49"/>
      <c r="O2" s="49"/>
      <c r="P2" s="49"/>
      <c r="Q2" s="49"/>
      <c r="R2" s="49"/>
      <c r="S2" s="49"/>
    </row>
    <row r="3" spans="1:62" x14ac:dyDescent="0.25">
      <c r="A3" s="312"/>
      <c r="B3" s="49"/>
      <c r="C3" s="49"/>
      <c r="D3" s="49"/>
      <c r="E3" s="49"/>
      <c r="F3" s="49"/>
      <c r="G3" s="49"/>
      <c r="H3" s="49"/>
      <c r="I3" s="49"/>
      <c r="J3" s="49"/>
      <c r="K3" s="49"/>
      <c r="L3" s="49"/>
      <c r="M3" s="49"/>
      <c r="N3" s="49"/>
      <c r="O3" s="49"/>
      <c r="P3" s="49"/>
      <c r="Q3" s="49"/>
      <c r="R3" s="49"/>
      <c r="S3" s="49"/>
    </row>
    <row r="4" spans="1:62" x14ac:dyDescent="0.25">
      <c r="A4" s="312"/>
      <c r="B4" s="49"/>
      <c r="C4" s="49"/>
      <c r="D4" s="49"/>
      <c r="E4" s="49"/>
      <c r="F4" s="49"/>
      <c r="G4" s="49"/>
      <c r="H4" s="49"/>
      <c r="I4" s="49"/>
      <c r="J4" s="49"/>
      <c r="K4" s="49"/>
      <c r="L4" s="49"/>
      <c r="M4" s="49"/>
      <c r="N4" s="49"/>
      <c r="O4" s="49"/>
      <c r="P4" s="49"/>
      <c r="Q4" s="49"/>
      <c r="R4" s="49"/>
      <c r="S4" s="49"/>
    </row>
    <row r="5" spans="1:62" s="265" customFormat="1" x14ac:dyDescent="0.25">
      <c r="A5" s="313" t="s">
        <v>26</v>
      </c>
      <c r="B5" s="269">
        <v>14245</v>
      </c>
      <c r="C5" s="269">
        <v>14426</v>
      </c>
      <c r="D5" s="269">
        <v>14610</v>
      </c>
      <c r="E5" s="269">
        <v>14792</v>
      </c>
      <c r="F5" s="269">
        <v>14976</v>
      </c>
      <c r="G5" s="269">
        <v>15157</v>
      </c>
      <c r="H5" s="269">
        <v>15341</v>
      </c>
      <c r="I5" s="269">
        <v>15522</v>
      </c>
      <c r="J5" s="269">
        <v>15706</v>
      </c>
      <c r="K5" s="269">
        <v>15887</v>
      </c>
      <c r="L5" s="269">
        <v>16071</v>
      </c>
      <c r="M5" s="269">
        <v>16253</v>
      </c>
      <c r="N5" s="269">
        <v>16437</v>
      </c>
      <c r="O5" s="269">
        <v>16618</v>
      </c>
      <c r="P5" s="269">
        <v>16802</v>
      </c>
      <c r="Q5" s="269">
        <v>16983</v>
      </c>
      <c r="R5" s="269">
        <v>17167</v>
      </c>
      <c r="S5" s="269">
        <v>17348</v>
      </c>
      <c r="T5" s="270">
        <v>17532</v>
      </c>
      <c r="U5" s="270">
        <v>17714</v>
      </c>
      <c r="V5" s="271">
        <v>17898</v>
      </c>
      <c r="W5" s="271">
        <v>18079</v>
      </c>
      <c r="X5" s="271">
        <v>18263</v>
      </c>
      <c r="Y5" s="271">
        <v>18444</v>
      </c>
      <c r="Z5" s="270">
        <v>18628</v>
      </c>
      <c r="AA5" s="271">
        <v>18809</v>
      </c>
      <c r="AB5" s="270">
        <v>18993</v>
      </c>
      <c r="AC5" s="270">
        <v>19175</v>
      </c>
      <c r="AD5" s="270">
        <v>19359</v>
      </c>
      <c r="AE5" s="270">
        <v>19540</v>
      </c>
      <c r="AF5" s="270">
        <v>19724</v>
      </c>
      <c r="AG5" s="270">
        <v>19905</v>
      </c>
      <c r="AH5" s="270">
        <v>20089</v>
      </c>
      <c r="AI5" s="270">
        <v>20270</v>
      </c>
      <c r="AJ5" s="270">
        <v>20454</v>
      </c>
      <c r="AK5" s="270">
        <v>20636</v>
      </c>
      <c r="AL5" s="270">
        <v>20820</v>
      </c>
      <c r="AM5" s="270">
        <v>21001</v>
      </c>
      <c r="AN5" s="270">
        <v>21185</v>
      </c>
      <c r="AO5" s="270">
        <v>21366</v>
      </c>
      <c r="AP5" s="270">
        <v>21550</v>
      </c>
      <c r="AQ5" s="270">
        <v>21731</v>
      </c>
      <c r="AR5" s="270">
        <v>21915</v>
      </c>
      <c r="AS5" s="270">
        <v>22097</v>
      </c>
      <c r="AT5" s="270">
        <v>22281</v>
      </c>
      <c r="AU5" s="270">
        <v>22462</v>
      </c>
      <c r="AV5" s="270">
        <v>22646</v>
      </c>
      <c r="AW5" s="270">
        <v>22827</v>
      </c>
      <c r="AX5" s="270">
        <v>23011</v>
      </c>
      <c r="AY5" s="270">
        <v>23192</v>
      </c>
      <c r="AZ5" s="270">
        <v>23376</v>
      </c>
      <c r="BA5" s="270">
        <v>23558</v>
      </c>
      <c r="BB5" s="270">
        <v>23742</v>
      </c>
      <c r="BC5" s="270">
        <v>23923</v>
      </c>
      <c r="BD5" s="270">
        <v>24107</v>
      </c>
      <c r="BE5" s="270">
        <v>24288</v>
      </c>
      <c r="BF5" s="270">
        <v>24472</v>
      </c>
      <c r="BG5" s="270">
        <v>24653</v>
      </c>
      <c r="BH5" s="270">
        <v>24837</v>
      </c>
      <c r="BI5" s="270">
        <v>25019</v>
      </c>
      <c r="BJ5" s="270">
        <v>25203</v>
      </c>
    </row>
    <row r="6" spans="1:62" s="266" customFormat="1" ht="75" x14ac:dyDescent="0.25">
      <c r="A6" s="314" t="s">
        <v>27</v>
      </c>
      <c r="B6" s="272" t="s">
        <v>9</v>
      </c>
      <c r="C6" s="272" t="s">
        <v>9</v>
      </c>
      <c r="D6" s="272" t="s">
        <v>300</v>
      </c>
      <c r="E6" s="272" t="s">
        <v>9</v>
      </c>
      <c r="F6" s="272" t="s">
        <v>300</v>
      </c>
      <c r="G6" s="272"/>
      <c r="H6" s="272"/>
      <c r="I6" s="272"/>
      <c r="J6" s="272"/>
      <c r="K6" s="272"/>
      <c r="L6" s="272"/>
      <c r="M6" s="272"/>
      <c r="N6" s="272"/>
      <c r="O6" s="272"/>
      <c r="P6" s="273" t="s">
        <v>283</v>
      </c>
      <c r="Q6" s="272"/>
      <c r="R6" s="273" t="s">
        <v>283</v>
      </c>
      <c r="S6" s="272" t="s">
        <v>11</v>
      </c>
      <c r="T6" s="273" t="s">
        <v>12</v>
      </c>
      <c r="U6" s="273" t="s">
        <v>12</v>
      </c>
      <c r="V6" s="273" t="s">
        <v>12</v>
      </c>
      <c r="W6" s="273"/>
      <c r="X6" s="273" t="s">
        <v>12</v>
      </c>
      <c r="Y6" s="273" t="s">
        <v>12</v>
      </c>
      <c r="Z6" s="273" t="s">
        <v>12</v>
      </c>
      <c r="AA6" s="273" t="s">
        <v>12</v>
      </c>
      <c r="AB6" s="273" t="s">
        <v>12</v>
      </c>
      <c r="AC6" s="273" t="s">
        <v>11</v>
      </c>
      <c r="AD6" s="273" t="s">
        <v>11</v>
      </c>
      <c r="AE6" s="273" t="s">
        <v>12</v>
      </c>
      <c r="AF6" s="273" t="s">
        <v>12</v>
      </c>
      <c r="AG6" s="273" t="s">
        <v>11</v>
      </c>
      <c r="AH6" s="273" t="s">
        <v>12</v>
      </c>
      <c r="AI6" s="273" t="s">
        <v>12</v>
      </c>
      <c r="AJ6" s="273" t="s">
        <v>12</v>
      </c>
      <c r="AK6" s="273" t="s">
        <v>12</v>
      </c>
      <c r="AL6" s="273" t="s">
        <v>12</v>
      </c>
      <c r="AM6" s="273" t="s">
        <v>12</v>
      </c>
      <c r="AN6" s="273" t="s">
        <v>10</v>
      </c>
      <c r="AO6" s="273" t="s">
        <v>12</v>
      </c>
      <c r="AP6" s="273" t="s">
        <v>12</v>
      </c>
      <c r="AQ6" s="273" t="s">
        <v>10</v>
      </c>
      <c r="AR6" s="273" t="s">
        <v>36</v>
      </c>
      <c r="AS6" s="273" t="s">
        <v>36</v>
      </c>
      <c r="AT6" s="273" t="s">
        <v>183</v>
      </c>
      <c r="AU6" s="273" t="s">
        <v>36</v>
      </c>
      <c r="AV6" s="273" t="s">
        <v>183</v>
      </c>
      <c r="AW6" s="274"/>
      <c r="AX6" s="273" t="s">
        <v>36</v>
      </c>
      <c r="AY6" s="273" t="s">
        <v>36</v>
      </c>
      <c r="AZ6" s="273" t="s">
        <v>183</v>
      </c>
      <c r="BA6" s="274"/>
      <c r="BB6" s="273" t="s">
        <v>183</v>
      </c>
      <c r="BC6" s="274"/>
      <c r="BD6" s="273" t="s">
        <v>315</v>
      </c>
      <c r="BE6" s="273" t="s">
        <v>315</v>
      </c>
      <c r="BF6" s="273" t="s">
        <v>315</v>
      </c>
      <c r="BG6" s="273" t="s">
        <v>315</v>
      </c>
      <c r="BH6" s="273" t="s">
        <v>183</v>
      </c>
      <c r="BI6" s="275"/>
      <c r="BJ6" s="273" t="s">
        <v>183</v>
      </c>
    </row>
    <row r="7" spans="1:62" s="267" customFormat="1" x14ac:dyDescent="0.25">
      <c r="A7" s="315" t="s">
        <v>29</v>
      </c>
      <c r="B7" s="248">
        <v>1205</v>
      </c>
      <c r="C7" s="382">
        <v>3283</v>
      </c>
      <c r="D7" s="332">
        <v>702</v>
      </c>
      <c r="E7" s="332">
        <v>3788</v>
      </c>
      <c r="F7" s="333">
        <v>934</v>
      </c>
      <c r="G7" s="365"/>
      <c r="H7" s="365"/>
      <c r="I7" s="365"/>
      <c r="J7" s="365"/>
      <c r="K7" s="365"/>
      <c r="L7" s="365"/>
      <c r="M7" s="365"/>
      <c r="N7" s="365"/>
      <c r="O7" s="365"/>
      <c r="P7" s="365"/>
      <c r="Q7" s="332"/>
      <c r="R7" s="248"/>
      <c r="S7" s="248">
        <v>507</v>
      </c>
      <c r="T7" s="276">
        <v>304</v>
      </c>
      <c r="U7" s="276">
        <v>340</v>
      </c>
      <c r="V7" s="277">
        <v>1038</v>
      </c>
      <c r="W7" s="277"/>
      <c r="X7" s="277">
        <v>410</v>
      </c>
      <c r="Y7" s="277">
        <v>1468</v>
      </c>
      <c r="Z7" s="276">
        <v>581</v>
      </c>
      <c r="AA7" s="277">
        <v>1444</v>
      </c>
      <c r="AB7" s="276">
        <v>434</v>
      </c>
      <c r="AC7" s="276">
        <v>2837</v>
      </c>
      <c r="AD7" s="276">
        <v>828</v>
      </c>
      <c r="AE7" s="276">
        <v>1174</v>
      </c>
      <c r="AF7" s="276">
        <v>780</v>
      </c>
      <c r="AG7" s="276">
        <v>1618</v>
      </c>
      <c r="AH7" s="276">
        <v>813</v>
      </c>
      <c r="AI7" s="276">
        <v>1302</v>
      </c>
      <c r="AJ7" s="276">
        <v>755</v>
      </c>
      <c r="AK7" s="276">
        <v>1268</v>
      </c>
      <c r="AL7" s="276">
        <v>789</v>
      </c>
      <c r="AM7" s="276"/>
      <c r="AN7" s="276">
        <v>997</v>
      </c>
      <c r="AO7" s="276">
        <v>1703</v>
      </c>
      <c r="AP7" s="276">
        <v>181</v>
      </c>
      <c r="AQ7" s="276">
        <v>1951</v>
      </c>
      <c r="AR7" s="276" t="s">
        <v>40</v>
      </c>
      <c r="AS7" s="276">
        <v>1583</v>
      </c>
      <c r="AT7" s="276"/>
      <c r="AU7" s="276">
        <v>1684</v>
      </c>
      <c r="AV7" s="276"/>
      <c r="AW7" s="276"/>
      <c r="AX7" s="276">
        <v>2215</v>
      </c>
      <c r="AY7" s="276">
        <v>2541</v>
      </c>
      <c r="AZ7" s="276"/>
      <c r="BA7" s="276"/>
      <c r="BB7" s="276"/>
      <c r="BC7" s="276"/>
      <c r="BD7" s="276">
        <v>2560</v>
      </c>
      <c r="BE7" s="276">
        <v>2664</v>
      </c>
      <c r="BF7" s="276">
        <v>1833</v>
      </c>
      <c r="BG7" s="278">
        <v>3065</v>
      </c>
      <c r="BH7" s="278"/>
      <c r="BI7" s="278"/>
      <c r="BJ7" s="278"/>
    </row>
    <row r="8" spans="1:62" s="268" customFormat="1" x14ac:dyDescent="0.25">
      <c r="A8" s="316" t="s">
        <v>30</v>
      </c>
      <c r="B8" s="280">
        <v>14328</v>
      </c>
      <c r="C8" s="280">
        <v>14482</v>
      </c>
      <c r="D8" s="280">
        <v>14698</v>
      </c>
      <c r="E8" s="280">
        <v>14895</v>
      </c>
      <c r="F8" s="280">
        <v>15141</v>
      </c>
      <c r="G8" s="280"/>
      <c r="H8" s="280"/>
      <c r="I8" s="280"/>
      <c r="J8" s="280"/>
      <c r="K8" s="280"/>
      <c r="L8" s="280"/>
      <c r="M8" s="280"/>
      <c r="N8" s="280"/>
      <c r="O8" s="280"/>
      <c r="P8" s="280"/>
      <c r="Q8" s="279"/>
      <c r="R8" s="279"/>
      <c r="S8" s="280">
        <v>17652</v>
      </c>
      <c r="T8" s="281">
        <v>17961</v>
      </c>
      <c r="U8" s="281">
        <v>17968</v>
      </c>
      <c r="V8" s="282">
        <v>18087</v>
      </c>
      <c r="W8" s="282"/>
      <c r="X8" s="282">
        <v>18346</v>
      </c>
      <c r="Y8" s="282">
        <v>18521</v>
      </c>
      <c r="Z8" s="281">
        <v>18731</v>
      </c>
      <c r="AA8" s="282">
        <v>18862</v>
      </c>
      <c r="AB8" s="281">
        <v>19102</v>
      </c>
      <c r="AC8" s="281">
        <v>19304</v>
      </c>
      <c r="AD8" s="281">
        <v>19486</v>
      </c>
      <c r="AE8" s="281">
        <v>19633</v>
      </c>
      <c r="AF8" s="281">
        <v>19900</v>
      </c>
      <c r="AG8" s="281">
        <v>20060</v>
      </c>
      <c r="AH8" s="281">
        <v>19892</v>
      </c>
      <c r="AI8" s="281">
        <v>20376</v>
      </c>
      <c r="AJ8" s="281">
        <v>20635</v>
      </c>
      <c r="AK8" s="281">
        <v>20747</v>
      </c>
      <c r="AL8" s="281">
        <v>20992</v>
      </c>
      <c r="AM8" s="281">
        <v>21146</v>
      </c>
      <c r="AN8" s="281">
        <v>21369</v>
      </c>
      <c r="AO8" s="281">
        <v>21517</v>
      </c>
      <c r="AP8" s="281">
        <v>21741</v>
      </c>
      <c r="AQ8" s="281">
        <v>21838</v>
      </c>
      <c r="AR8" s="281">
        <v>22069</v>
      </c>
      <c r="AS8" s="281">
        <v>22252</v>
      </c>
      <c r="AT8" s="281"/>
      <c r="AU8" s="281">
        <v>22623</v>
      </c>
      <c r="AV8" s="281"/>
      <c r="AW8" s="283"/>
      <c r="AX8" s="284">
        <v>23274</v>
      </c>
      <c r="AY8" s="283">
        <v>23302</v>
      </c>
      <c r="AZ8" s="285"/>
      <c r="BA8" s="283"/>
      <c r="BB8" s="283"/>
      <c r="BC8" s="283"/>
      <c r="BD8" s="283">
        <v>24400</v>
      </c>
      <c r="BE8" s="283">
        <v>24407</v>
      </c>
      <c r="BF8" s="283">
        <v>24755</v>
      </c>
      <c r="BG8" s="283">
        <v>24834</v>
      </c>
      <c r="BH8" s="285"/>
      <c r="BI8" s="285"/>
      <c r="BJ8" s="285"/>
    </row>
    <row r="9" spans="1:62" s="292" customFormat="1" x14ac:dyDescent="0.25">
      <c r="A9" s="317" t="s">
        <v>31</v>
      </c>
      <c r="B9" s="288"/>
      <c r="C9" s="289"/>
      <c r="D9" s="289"/>
      <c r="E9" s="289"/>
      <c r="F9" s="289"/>
      <c r="G9" s="289"/>
      <c r="H9" s="289"/>
      <c r="I9" s="289"/>
      <c r="J9" s="289"/>
      <c r="K9" s="289"/>
      <c r="L9" s="289"/>
      <c r="M9" s="289"/>
      <c r="N9" s="289"/>
      <c r="O9" s="289"/>
      <c r="P9" s="289"/>
      <c r="Q9" s="289"/>
      <c r="R9" s="289"/>
      <c r="S9" s="289"/>
      <c r="T9" s="286"/>
      <c r="U9" s="286"/>
      <c r="V9" s="290"/>
      <c r="W9" s="290"/>
      <c r="X9" s="290"/>
      <c r="Y9" s="290"/>
      <c r="Z9" s="286"/>
      <c r="AA9" s="290"/>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91"/>
      <c r="BH9" s="291"/>
      <c r="BI9" s="291"/>
      <c r="BJ9" s="291"/>
    </row>
    <row r="10" spans="1:62" s="292" customFormat="1" x14ac:dyDescent="0.25">
      <c r="A10" s="318" t="s">
        <v>32</v>
      </c>
      <c r="B10" s="293"/>
      <c r="C10" s="294"/>
      <c r="D10" s="294"/>
      <c r="E10" s="294">
        <v>157817899.75</v>
      </c>
      <c r="F10" s="294">
        <v>164578896.94999999</v>
      </c>
      <c r="G10" s="294"/>
      <c r="H10" s="294"/>
      <c r="I10" s="294"/>
      <c r="J10" s="294"/>
      <c r="K10" s="294"/>
      <c r="L10" s="294"/>
      <c r="M10" s="294"/>
      <c r="N10" s="294"/>
      <c r="O10" s="294"/>
      <c r="P10" s="294">
        <v>406144320.50999999</v>
      </c>
      <c r="Q10" s="294"/>
      <c r="R10" s="294">
        <v>405885090.39999998</v>
      </c>
      <c r="S10" s="295">
        <v>412090720.67000002</v>
      </c>
      <c r="T10" s="296">
        <v>412103846.92000002</v>
      </c>
      <c r="U10" s="296">
        <v>412925161.77999997</v>
      </c>
      <c r="V10" s="287">
        <v>413770294</v>
      </c>
      <c r="W10" s="287"/>
      <c r="X10" s="287">
        <v>414092527</v>
      </c>
      <c r="Y10" s="287">
        <v>429308019</v>
      </c>
      <c r="Z10" s="296">
        <v>644215495.44000006</v>
      </c>
      <c r="AA10" s="287">
        <v>738728150</v>
      </c>
      <c r="AB10" s="296">
        <v>766040402.75999999</v>
      </c>
      <c r="AC10" s="296">
        <v>790281776.25999999</v>
      </c>
      <c r="AD10" s="296">
        <v>786797438.86000001</v>
      </c>
      <c r="AE10" s="296">
        <v>758271290.13</v>
      </c>
      <c r="AF10" s="296">
        <v>740923669.16999996</v>
      </c>
      <c r="AG10" s="296">
        <v>740377146.26999998</v>
      </c>
      <c r="AH10" s="296">
        <v>778958620.46000004</v>
      </c>
      <c r="AI10" s="296">
        <v>801115987.94000006</v>
      </c>
      <c r="AJ10" s="296">
        <v>915420659.60000002</v>
      </c>
      <c r="AK10" s="296">
        <v>929893978.92999995</v>
      </c>
      <c r="AL10" s="296">
        <v>942840095.44000006</v>
      </c>
      <c r="AM10" s="296">
        <v>940140380.33000004</v>
      </c>
      <c r="AN10" s="296">
        <v>943100507.62</v>
      </c>
      <c r="AO10" s="296">
        <v>923316111.21000004</v>
      </c>
      <c r="AP10" s="296">
        <v>948530912.01999998</v>
      </c>
      <c r="AQ10" s="296">
        <v>978710710.67999995</v>
      </c>
      <c r="AR10" s="296">
        <v>1077726238.3099999</v>
      </c>
      <c r="AS10" s="296">
        <v>1116626585.3</v>
      </c>
      <c r="AT10" s="297">
        <v>1133337328.4000001</v>
      </c>
      <c r="AU10" s="296">
        <v>1115671247.8699999</v>
      </c>
      <c r="AV10" s="297">
        <v>1131579796.22</v>
      </c>
      <c r="AW10" s="298"/>
      <c r="AX10" s="296">
        <v>1118592193.47</v>
      </c>
      <c r="AY10" s="296">
        <v>1183528046.78</v>
      </c>
      <c r="AZ10" s="297">
        <v>1231623121.75</v>
      </c>
      <c r="BA10" s="296"/>
      <c r="BB10" s="297">
        <v>1307117579.5</v>
      </c>
      <c r="BC10" s="296"/>
      <c r="BD10" s="297">
        <v>1409819292.8599999</v>
      </c>
      <c r="BE10" s="296">
        <v>1410388921.9100001</v>
      </c>
      <c r="BF10" s="297">
        <v>1510040871.9100001</v>
      </c>
      <c r="BG10" s="299">
        <v>1023479191.53</v>
      </c>
      <c r="BH10" s="297">
        <v>148889628.47999999</v>
      </c>
      <c r="BI10" s="299"/>
      <c r="BJ10" s="297">
        <v>37319027.649999999</v>
      </c>
    </row>
    <row r="11" spans="1:62" s="292" customFormat="1" x14ac:dyDescent="0.25">
      <c r="A11" s="318"/>
      <c r="B11" s="293"/>
      <c r="C11" s="294"/>
      <c r="D11" s="294"/>
      <c r="E11" s="294"/>
      <c r="F11" s="294"/>
      <c r="G11" s="294"/>
      <c r="H11" s="294"/>
      <c r="I11" s="294"/>
      <c r="J11" s="294"/>
      <c r="K11" s="294"/>
      <c r="L11" s="294"/>
      <c r="M11" s="294"/>
      <c r="N11" s="294"/>
      <c r="O11" s="294"/>
      <c r="P11" s="294"/>
      <c r="Q11" s="294"/>
      <c r="R11" s="294"/>
      <c r="S11" s="295"/>
      <c r="T11" s="296"/>
      <c r="U11" s="296"/>
      <c r="V11" s="287"/>
      <c r="W11" s="287"/>
      <c r="X11" s="287"/>
      <c r="Y11" s="287"/>
      <c r="Z11" s="299"/>
      <c r="AA11" s="287"/>
      <c r="AB11" s="299"/>
      <c r="AC11" s="299"/>
      <c r="AD11" s="299"/>
      <c r="AE11" s="299"/>
      <c r="AF11" s="299"/>
      <c r="AG11" s="296"/>
      <c r="AH11" s="296"/>
      <c r="AI11" s="296"/>
      <c r="AJ11" s="296"/>
      <c r="AK11" s="296"/>
      <c r="AL11" s="296"/>
      <c r="AM11" s="296"/>
      <c r="AN11" s="296"/>
      <c r="AO11" s="296"/>
      <c r="AP11" s="296"/>
      <c r="AQ11" s="296"/>
      <c r="AR11" s="296"/>
      <c r="AS11" s="296"/>
      <c r="AT11" s="296"/>
      <c r="AU11" s="296"/>
      <c r="AV11" s="296"/>
      <c r="AW11" s="299"/>
      <c r="AX11" s="296"/>
      <c r="AY11" s="296"/>
      <c r="AZ11" s="296"/>
      <c r="BA11" s="296"/>
      <c r="BB11" s="296"/>
      <c r="BC11" s="296"/>
      <c r="BD11" s="296"/>
      <c r="BE11" s="296"/>
      <c r="BF11" s="296"/>
      <c r="BG11" s="299"/>
      <c r="BH11" s="299"/>
      <c r="BI11" s="299"/>
      <c r="BJ11" s="299"/>
    </row>
    <row r="12" spans="1:62" s="300" customFormat="1" x14ac:dyDescent="0.25">
      <c r="A12" s="317" t="s">
        <v>39</v>
      </c>
      <c r="B12" s="293"/>
      <c r="C12" s="294"/>
      <c r="D12" s="294"/>
      <c r="E12" s="294"/>
      <c r="F12" s="294"/>
      <c r="G12" s="294"/>
      <c r="H12" s="294"/>
      <c r="I12" s="294"/>
      <c r="J12" s="294"/>
      <c r="K12" s="294"/>
      <c r="L12" s="294"/>
      <c r="M12" s="294"/>
      <c r="N12" s="294"/>
      <c r="O12" s="294"/>
      <c r="P12" s="294"/>
      <c r="Q12" s="294"/>
      <c r="R12" s="294"/>
      <c r="S12" s="295"/>
      <c r="T12" s="296"/>
      <c r="U12" s="296"/>
      <c r="V12" s="287"/>
      <c r="W12" s="287"/>
      <c r="X12" s="287"/>
      <c r="Y12" s="287"/>
      <c r="Z12" s="296"/>
      <c r="AA12" s="287"/>
      <c r="AB12" s="299"/>
      <c r="AC12" s="299"/>
      <c r="AD12" s="299"/>
      <c r="AE12" s="299"/>
      <c r="AF12" s="299"/>
      <c r="AG12" s="296"/>
      <c r="AH12" s="296"/>
      <c r="AI12" s="296"/>
      <c r="AJ12" s="296"/>
      <c r="AK12" s="296"/>
      <c r="AL12" s="296"/>
      <c r="AM12" s="296"/>
      <c r="AN12" s="296"/>
      <c r="AO12" s="296"/>
      <c r="AP12" s="296"/>
      <c r="AQ12" s="296"/>
      <c r="AR12" s="296"/>
      <c r="AS12" s="296"/>
      <c r="AT12" s="296"/>
      <c r="AU12" s="296"/>
      <c r="AV12" s="296"/>
      <c r="AW12" s="299"/>
      <c r="AX12" s="296"/>
      <c r="AY12" s="296"/>
      <c r="AZ12" s="296"/>
      <c r="BA12" s="296"/>
      <c r="BB12" s="296"/>
      <c r="BC12" s="296"/>
      <c r="BD12" s="296"/>
      <c r="BE12" s="296"/>
      <c r="BF12" s="296"/>
      <c r="BG12" s="299"/>
      <c r="BH12" s="299"/>
      <c r="BI12" s="299"/>
      <c r="BJ12" s="299"/>
    </row>
    <row r="13" spans="1:62" s="300" customFormat="1" x14ac:dyDescent="0.25">
      <c r="A13" s="318" t="s">
        <v>43</v>
      </c>
      <c r="B13" s="293"/>
      <c r="C13" s="294"/>
      <c r="D13" s="294"/>
      <c r="E13" s="294">
        <v>19038281.760000002</v>
      </c>
      <c r="F13" s="294">
        <v>21599679.219999999</v>
      </c>
      <c r="G13" s="294"/>
      <c r="H13" s="294"/>
      <c r="I13" s="294"/>
      <c r="J13" s="294"/>
      <c r="K13" s="294"/>
      <c r="L13" s="294"/>
      <c r="M13" s="294"/>
      <c r="N13" s="294"/>
      <c r="O13" s="294"/>
      <c r="P13" s="294"/>
      <c r="Q13" s="294"/>
      <c r="R13" s="294">
        <v>28653840.420000017</v>
      </c>
      <c r="S13" s="295">
        <v>28717950.390000001</v>
      </c>
      <c r="T13" s="296">
        <v>28767826.140000001</v>
      </c>
      <c r="U13" s="296">
        <v>28314735.539999999</v>
      </c>
      <c r="V13" s="287">
        <v>28680353</v>
      </c>
      <c r="W13" s="287"/>
      <c r="X13" s="287">
        <v>30974088</v>
      </c>
      <c r="Y13" s="287">
        <v>32289025.84</v>
      </c>
      <c r="Z13" s="296">
        <v>36280325.5</v>
      </c>
      <c r="AA13" s="287">
        <v>41175577</v>
      </c>
      <c r="AB13" s="296">
        <v>44603301.780000001</v>
      </c>
      <c r="AC13" s="296">
        <v>46756576.780000001</v>
      </c>
      <c r="AD13" s="296">
        <v>25263659.329999998</v>
      </c>
      <c r="AE13" s="296">
        <v>25010860.329999998</v>
      </c>
      <c r="AF13" s="296">
        <v>23037410.329999998</v>
      </c>
      <c r="AG13" s="296">
        <v>22993735.329999998</v>
      </c>
      <c r="AH13" s="296">
        <v>26586510.329999998</v>
      </c>
      <c r="AI13" s="296">
        <v>30103660.329999998</v>
      </c>
      <c r="AJ13" s="296">
        <v>34919960.329999998</v>
      </c>
      <c r="AK13" s="296">
        <v>37985135.329999998</v>
      </c>
      <c r="AL13" s="296">
        <v>40442785.329999998</v>
      </c>
      <c r="AM13" s="296">
        <v>42763435.329999998</v>
      </c>
      <c r="AN13" s="296">
        <v>44088910.329999998</v>
      </c>
      <c r="AO13" s="296">
        <v>45470810.329999998</v>
      </c>
      <c r="AP13" s="296">
        <v>45203410.329999998</v>
      </c>
      <c r="AQ13" s="296">
        <v>46292810.329999998</v>
      </c>
      <c r="AR13" s="296">
        <v>47821210.329999998</v>
      </c>
      <c r="AS13" s="296">
        <v>49575030.329999998</v>
      </c>
      <c r="AT13" s="296">
        <v>52278260.329999998</v>
      </c>
      <c r="AU13" s="296">
        <v>54411260.329999998</v>
      </c>
      <c r="AV13" s="299">
        <v>56814705.329999998</v>
      </c>
      <c r="AW13" s="298"/>
      <c r="AX13" s="296">
        <v>61193880.729999997</v>
      </c>
      <c r="AY13" s="296">
        <v>62047180.729999997</v>
      </c>
      <c r="AZ13" s="299">
        <v>64853555.729999997</v>
      </c>
      <c r="BA13" s="296"/>
      <c r="BB13" s="299">
        <v>69681955.729999989</v>
      </c>
      <c r="BC13" s="299"/>
      <c r="BD13" s="299">
        <v>77876355.730000019</v>
      </c>
      <c r="BE13" s="299">
        <v>80074705.730000004</v>
      </c>
      <c r="BF13" s="299">
        <v>85423255.730000019</v>
      </c>
      <c r="BG13" s="299">
        <v>85461955.730000004</v>
      </c>
      <c r="BH13" s="299">
        <v>58116842.729999997</v>
      </c>
      <c r="BI13" s="299"/>
      <c r="BJ13" s="299">
        <v>31902821.079999998</v>
      </c>
    </row>
    <row r="14" spans="1:62" s="300" customFormat="1" x14ac:dyDescent="0.25">
      <c r="A14" s="318" t="s">
        <v>170</v>
      </c>
      <c r="B14" s="293"/>
      <c r="C14" s="294"/>
      <c r="D14" s="294"/>
      <c r="E14" s="294">
        <f>E13+E10</f>
        <v>176856181.50999999</v>
      </c>
      <c r="F14" s="294">
        <f>SUM(F13+F10)</f>
        <v>186178576.16999999</v>
      </c>
      <c r="G14" s="294"/>
      <c r="H14" s="294"/>
      <c r="I14" s="294"/>
      <c r="J14" s="294"/>
      <c r="K14" s="294"/>
      <c r="L14" s="294"/>
      <c r="M14" s="294"/>
      <c r="N14" s="294"/>
      <c r="O14" s="294"/>
      <c r="P14" s="294"/>
      <c r="Q14" s="294"/>
      <c r="R14" s="295">
        <f>SUM(R13+R10)</f>
        <v>434538930.81999999</v>
      </c>
      <c r="S14" s="295">
        <f>SUM(S13+S10)</f>
        <v>440808671.06</v>
      </c>
      <c r="T14" s="295">
        <f t="shared" ref="T14:BJ14" si="0">SUM(T13+T10)</f>
        <v>440871673.06</v>
      </c>
      <c r="U14" s="295">
        <f t="shared" si="0"/>
        <v>441239897.31999999</v>
      </c>
      <c r="V14" s="295">
        <f t="shared" si="0"/>
        <v>442450647</v>
      </c>
      <c r="W14" s="295"/>
      <c r="X14" s="295">
        <f t="shared" si="0"/>
        <v>445066615</v>
      </c>
      <c r="Y14" s="295">
        <f t="shared" si="0"/>
        <v>461597044.83999997</v>
      </c>
      <c r="Z14" s="295">
        <f t="shared" si="0"/>
        <v>680495820.94000006</v>
      </c>
      <c r="AA14" s="295">
        <f t="shared" si="0"/>
        <v>779903727</v>
      </c>
      <c r="AB14" s="295">
        <f t="shared" si="0"/>
        <v>810643704.53999996</v>
      </c>
      <c r="AC14" s="295">
        <f t="shared" si="0"/>
        <v>837038353.03999996</v>
      </c>
      <c r="AD14" s="295">
        <f t="shared" si="0"/>
        <v>812061098.19000006</v>
      </c>
      <c r="AE14" s="295">
        <f t="shared" si="0"/>
        <v>783282150.46000004</v>
      </c>
      <c r="AF14" s="295">
        <f t="shared" si="0"/>
        <v>763961079.5</v>
      </c>
      <c r="AG14" s="295">
        <f t="shared" si="0"/>
        <v>763370881.60000002</v>
      </c>
      <c r="AH14" s="295">
        <f t="shared" si="0"/>
        <v>805545130.79000008</v>
      </c>
      <c r="AI14" s="295">
        <f t="shared" si="0"/>
        <v>831219648.2700001</v>
      </c>
      <c r="AJ14" s="295">
        <f t="shared" si="0"/>
        <v>950340619.93000007</v>
      </c>
      <c r="AK14" s="295">
        <f t="shared" si="0"/>
        <v>967879114.25999999</v>
      </c>
      <c r="AL14" s="295">
        <f t="shared" si="0"/>
        <v>983282880.7700001</v>
      </c>
      <c r="AM14" s="295">
        <f t="shared" si="0"/>
        <v>982903815.66000009</v>
      </c>
      <c r="AN14" s="295">
        <f t="shared" si="0"/>
        <v>987189417.95000005</v>
      </c>
      <c r="AO14" s="295">
        <f t="shared" si="0"/>
        <v>968786921.54000008</v>
      </c>
      <c r="AP14" s="295">
        <f t="shared" si="0"/>
        <v>993734322.35000002</v>
      </c>
      <c r="AQ14" s="295">
        <f t="shared" si="0"/>
        <v>1025003521.01</v>
      </c>
      <c r="AR14" s="295">
        <f t="shared" si="0"/>
        <v>1125547448.6399999</v>
      </c>
      <c r="AS14" s="295">
        <f t="shared" si="0"/>
        <v>1166201615.6299999</v>
      </c>
      <c r="AT14" s="295">
        <f t="shared" si="0"/>
        <v>1185615588.73</v>
      </c>
      <c r="AU14" s="295">
        <f t="shared" si="0"/>
        <v>1170082508.1999998</v>
      </c>
      <c r="AV14" s="295">
        <f t="shared" si="0"/>
        <v>1188394501.55</v>
      </c>
      <c r="AW14" s="295">
        <f t="shared" si="0"/>
        <v>0</v>
      </c>
      <c r="AX14" s="295">
        <f t="shared" si="0"/>
        <v>1179786074.2</v>
      </c>
      <c r="AY14" s="295">
        <f t="shared" si="0"/>
        <v>1245575227.51</v>
      </c>
      <c r="AZ14" s="295">
        <f t="shared" si="0"/>
        <v>1296476677.48</v>
      </c>
      <c r="BA14" s="296"/>
      <c r="BB14" s="295">
        <f t="shared" si="0"/>
        <v>1376799535.23</v>
      </c>
      <c r="BC14" s="296"/>
      <c r="BD14" s="295">
        <f t="shared" si="0"/>
        <v>1487695648.5899999</v>
      </c>
      <c r="BE14" s="296">
        <f>BE10+BE13</f>
        <v>1490463627.6400001</v>
      </c>
      <c r="BF14" s="295">
        <f t="shared" si="0"/>
        <v>1595464127.6400001</v>
      </c>
      <c r="BG14" s="299">
        <f>BG13+BG10</f>
        <v>1108941147.26</v>
      </c>
      <c r="BH14" s="295">
        <f t="shared" si="0"/>
        <v>207006471.20999998</v>
      </c>
      <c r="BI14" s="299"/>
      <c r="BJ14" s="295">
        <f t="shared" si="0"/>
        <v>69221848.729999989</v>
      </c>
    </row>
    <row r="15" spans="1:62" s="300" customFormat="1" x14ac:dyDescent="0.25">
      <c r="A15" s="318" t="s">
        <v>41</v>
      </c>
      <c r="B15" s="293"/>
      <c r="C15" s="294"/>
      <c r="D15" s="294"/>
      <c r="E15" s="294"/>
      <c r="F15" s="294"/>
      <c r="G15" s="294"/>
      <c r="H15" s="294"/>
      <c r="I15" s="294"/>
      <c r="J15" s="294"/>
      <c r="K15" s="294"/>
      <c r="L15" s="294"/>
      <c r="M15" s="294"/>
      <c r="N15" s="294"/>
      <c r="O15" s="294"/>
      <c r="P15" s="294"/>
      <c r="Q15" s="294"/>
      <c r="R15" s="294"/>
      <c r="S15" s="295"/>
      <c r="T15" s="296"/>
      <c r="U15" s="296"/>
      <c r="V15" s="287"/>
      <c r="W15" s="287"/>
      <c r="X15" s="287"/>
      <c r="Y15" s="287"/>
      <c r="Z15" s="296"/>
      <c r="AA15" s="287"/>
      <c r="AB15" s="299"/>
      <c r="AC15" s="299"/>
      <c r="AD15" s="299"/>
      <c r="AE15" s="299"/>
      <c r="AF15" s="299"/>
      <c r="AG15" s="296"/>
      <c r="AH15" s="296"/>
      <c r="AI15" s="296"/>
      <c r="AJ15" s="296"/>
      <c r="AK15" s="296"/>
      <c r="AL15" s="296"/>
      <c r="AM15" s="296"/>
      <c r="AN15" s="296"/>
      <c r="AO15" s="296"/>
      <c r="AP15" s="296"/>
      <c r="AQ15" s="296"/>
      <c r="AR15" s="296"/>
      <c r="AS15" s="296"/>
      <c r="AT15" s="296"/>
      <c r="AU15" s="296"/>
      <c r="AV15" s="296"/>
      <c r="AW15" s="299"/>
      <c r="AX15" s="296"/>
      <c r="AY15" s="296"/>
      <c r="AZ15" s="296"/>
      <c r="BA15" s="296"/>
      <c r="BB15" s="296"/>
      <c r="BC15" s="296"/>
      <c r="BD15" s="296"/>
      <c r="BE15" s="296"/>
      <c r="BF15" s="296"/>
      <c r="BG15" s="299"/>
      <c r="BH15" s="299"/>
      <c r="BI15" s="299"/>
      <c r="BJ15" s="299"/>
    </row>
    <row r="16" spans="1:62" s="300" customFormat="1" x14ac:dyDescent="0.25">
      <c r="A16" s="318" t="s">
        <v>42</v>
      </c>
      <c r="B16" s="293"/>
      <c r="C16" s="294"/>
      <c r="D16" s="294"/>
      <c r="E16" s="294"/>
      <c r="F16" s="294"/>
      <c r="G16" s="294"/>
      <c r="H16" s="294"/>
      <c r="I16" s="294"/>
      <c r="J16" s="294"/>
      <c r="K16" s="294"/>
      <c r="L16" s="294"/>
      <c r="M16" s="294"/>
      <c r="N16" s="294"/>
      <c r="O16" s="294"/>
      <c r="P16" s="294"/>
      <c r="Q16" s="294"/>
      <c r="R16" s="294"/>
      <c r="S16" s="295"/>
      <c r="T16" s="296"/>
      <c r="U16" s="296"/>
      <c r="V16" s="287"/>
      <c r="W16" s="287"/>
      <c r="X16" s="287"/>
      <c r="Y16" s="287"/>
      <c r="Z16" s="296"/>
      <c r="AA16" s="287"/>
      <c r="AB16" s="299"/>
      <c r="AC16" s="299"/>
      <c r="AD16" s="299"/>
      <c r="AE16" s="299"/>
      <c r="AF16" s="299"/>
      <c r="AG16" s="296"/>
      <c r="AH16" s="296"/>
      <c r="AI16" s="296"/>
      <c r="AJ16" s="296"/>
      <c r="AK16" s="296"/>
      <c r="AL16" s="296"/>
      <c r="AM16" s="296"/>
      <c r="AN16" s="296">
        <v>378734.45</v>
      </c>
      <c r="AO16" s="296">
        <v>361916.95</v>
      </c>
      <c r="AP16" s="296">
        <v>344923.45</v>
      </c>
      <c r="AQ16" s="296">
        <v>324691.45</v>
      </c>
      <c r="AR16" s="296">
        <v>311530.45</v>
      </c>
      <c r="AS16" s="296">
        <v>302950.45</v>
      </c>
      <c r="AT16" s="297">
        <v>294150.45</v>
      </c>
      <c r="AU16" s="296"/>
      <c r="AV16" s="296"/>
      <c r="AW16" s="299"/>
      <c r="AX16" s="296"/>
      <c r="AY16" s="296"/>
      <c r="AZ16" s="296"/>
      <c r="BA16" s="296"/>
      <c r="BB16" s="296"/>
      <c r="BC16" s="296"/>
      <c r="BD16" s="296"/>
      <c r="BE16" s="296"/>
      <c r="BF16" s="296"/>
      <c r="BG16" s="299"/>
      <c r="BH16" s="299"/>
      <c r="BI16" s="299"/>
      <c r="BJ16" s="299"/>
    </row>
    <row r="17" spans="1:62" s="300" customFormat="1" x14ac:dyDescent="0.25">
      <c r="A17" s="319" t="s">
        <v>44</v>
      </c>
      <c r="B17" s="293"/>
      <c r="C17" s="294"/>
      <c r="D17" s="294"/>
      <c r="E17" s="294"/>
      <c r="F17" s="294"/>
      <c r="G17" s="294"/>
      <c r="H17" s="294"/>
      <c r="I17" s="294"/>
      <c r="J17" s="294"/>
      <c r="K17" s="294"/>
      <c r="L17" s="294"/>
      <c r="M17" s="294"/>
      <c r="N17" s="294"/>
      <c r="O17" s="294"/>
      <c r="P17" s="294"/>
      <c r="Q17" s="294"/>
      <c r="R17" s="294"/>
      <c r="S17" s="295"/>
      <c r="T17" s="296"/>
      <c r="U17" s="296"/>
      <c r="V17" s="287"/>
      <c r="W17" s="287"/>
      <c r="X17" s="287"/>
      <c r="Y17" s="287"/>
      <c r="Z17" s="296"/>
      <c r="AA17" s="287"/>
      <c r="AB17" s="299"/>
      <c r="AC17" s="299"/>
      <c r="AD17" s="299"/>
      <c r="AE17" s="299"/>
      <c r="AF17" s="299"/>
      <c r="AG17" s="296"/>
      <c r="AH17" s="296"/>
      <c r="AI17" s="296"/>
      <c r="AJ17" s="296"/>
      <c r="AK17" s="296"/>
      <c r="AL17" s="296"/>
      <c r="AM17" s="296"/>
      <c r="AN17" s="296"/>
      <c r="AO17" s="296"/>
      <c r="AP17" s="296"/>
      <c r="AQ17" s="296"/>
      <c r="AR17" s="296"/>
      <c r="AS17" s="296"/>
      <c r="AT17" s="296"/>
      <c r="AU17" s="296"/>
      <c r="AV17" s="296"/>
      <c r="AW17" s="299"/>
      <c r="AX17" s="296"/>
      <c r="AY17" s="296"/>
      <c r="AZ17" s="296"/>
      <c r="BA17" s="296"/>
      <c r="BB17" s="296"/>
      <c r="BC17" s="296"/>
      <c r="BD17" s="296"/>
      <c r="BE17" s="296"/>
      <c r="BF17" s="296"/>
      <c r="BG17" s="299"/>
      <c r="BH17" s="299"/>
      <c r="BI17" s="299"/>
      <c r="BJ17" s="299"/>
    </row>
    <row r="18" spans="1:62" s="300" customFormat="1" x14ac:dyDescent="0.25">
      <c r="A18" s="312" t="s">
        <v>45</v>
      </c>
      <c r="B18" s="293"/>
      <c r="C18" s="294"/>
      <c r="D18" s="294"/>
      <c r="E18" s="294"/>
      <c r="F18" s="294"/>
      <c r="G18" s="294"/>
      <c r="H18" s="294"/>
      <c r="I18" s="294"/>
      <c r="J18" s="294"/>
      <c r="K18" s="294"/>
      <c r="L18" s="294"/>
      <c r="M18" s="294"/>
      <c r="N18" s="294"/>
      <c r="O18" s="294"/>
      <c r="P18" s="294"/>
      <c r="Q18" s="294"/>
      <c r="R18" s="294"/>
      <c r="S18" s="295"/>
      <c r="T18" s="296"/>
      <c r="U18" s="296"/>
      <c r="V18" s="287"/>
      <c r="W18" s="287"/>
      <c r="X18" s="287"/>
      <c r="Y18" s="287"/>
      <c r="Z18" s="296"/>
      <c r="AA18" s="287"/>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9"/>
      <c r="AX18" s="296"/>
      <c r="AY18" s="296"/>
      <c r="AZ18" s="296"/>
      <c r="BA18" s="296"/>
      <c r="BB18" s="296"/>
      <c r="BC18" s="296"/>
      <c r="BD18" s="296"/>
      <c r="BE18" s="296"/>
      <c r="BF18" s="296"/>
      <c r="BG18" s="299"/>
      <c r="BH18" s="299"/>
      <c r="BI18" s="299"/>
      <c r="BJ18" s="299"/>
    </row>
    <row r="19" spans="1:62" s="300" customFormat="1" x14ac:dyDescent="0.25">
      <c r="A19" s="318" t="s">
        <v>46</v>
      </c>
      <c r="B19" s="293">
        <v>33326272.329999998</v>
      </c>
      <c r="C19" s="294">
        <v>19484309.440000001</v>
      </c>
      <c r="D19" s="294">
        <v>39372158.740000002</v>
      </c>
      <c r="E19" s="294">
        <v>69297707.700000003</v>
      </c>
      <c r="F19" s="294">
        <v>52502901.490000002</v>
      </c>
      <c r="G19" s="294"/>
      <c r="H19" s="294"/>
      <c r="I19" s="294"/>
      <c r="J19" s="294"/>
      <c r="K19" s="294"/>
      <c r="L19" s="294"/>
      <c r="M19" s="294"/>
      <c r="N19" s="294"/>
      <c r="O19" s="294"/>
      <c r="P19" s="294"/>
      <c r="Q19" s="294"/>
      <c r="R19" s="294"/>
      <c r="S19" s="295">
        <v>277754330.89999998</v>
      </c>
      <c r="T19" s="296">
        <v>251374873.63</v>
      </c>
      <c r="U19" s="296">
        <v>170756758.25999999</v>
      </c>
      <c r="V19" s="287">
        <v>177772327</v>
      </c>
      <c r="W19" s="287"/>
      <c r="X19" s="287">
        <v>142136229</v>
      </c>
      <c r="Y19" s="287">
        <v>158870501</v>
      </c>
      <c r="Z19" s="296">
        <v>300624767.07999998</v>
      </c>
      <c r="AA19" s="287">
        <v>296627632</v>
      </c>
      <c r="AB19" s="296">
        <v>249889879.16999999</v>
      </c>
      <c r="AC19" s="296">
        <v>189245793.59</v>
      </c>
      <c r="AD19" s="296">
        <v>85290594.409999996</v>
      </c>
      <c r="AE19" s="296">
        <v>55290428.549999997</v>
      </c>
      <c r="AF19" s="296">
        <v>44082156.259999998</v>
      </c>
      <c r="AG19" s="296">
        <v>43715057.649999999</v>
      </c>
      <c r="AH19" s="296">
        <v>93185230.969999999</v>
      </c>
      <c r="AI19" s="296">
        <v>93327213.930000007</v>
      </c>
      <c r="AJ19" s="296">
        <v>104460902.31</v>
      </c>
      <c r="AK19" s="296">
        <v>111776053.7</v>
      </c>
      <c r="AL19" s="296">
        <v>110649424.28</v>
      </c>
      <c r="AM19" s="296">
        <v>103757301.04000001</v>
      </c>
      <c r="AN19" s="296">
        <v>109745999.15000001</v>
      </c>
      <c r="AO19" s="296">
        <v>118521398.03</v>
      </c>
      <c r="AP19" s="296">
        <v>137389285.09</v>
      </c>
      <c r="AQ19" s="296">
        <v>126291310.54000001</v>
      </c>
      <c r="AR19" s="296">
        <v>203835097.09</v>
      </c>
      <c r="AS19" s="296">
        <v>178688989.30000001</v>
      </c>
      <c r="AT19" s="296"/>
      <c r="AU19" s="296">
        <v>106411051.47</v>
      </c>
      <c r="AV19" s="296"/>
      <c r="AW19" s="299"/>
      <c r="AX19" s="296">
        <v>120307035.87</v>
      </c>
      <c r="AY19" s="296">
        <v>147161854.68000001</v>
      </c>
      <c r="AZ19" s="296"/>
      <c r="BA19" s="296"/>
      <c r="BB19" s="296"/>
      <c r="BC19" s="296"/>
      <c r="BD19" s="296">
        <v>980291613.25999999</v>
      </c>
      <c r="BE19" s="296">
        <v>1231279117.5599999</v>
      </c>
      <c r="BF19" s="296">
        <f>BF20+BF21</f>
        <v>1471493482.6100001</v>
      </c>
      <c r="BG19" s="299">
        <f>BG20+BG21</f>
        <v>1055828130.1099999</v>
      </c>
      <c r="BH19" s="299"/>
      <c r="BI19" s="299"/>
      <c r="BJ19" s="299"/>
    </row>
    <row r="20" spans="1:62" s="300" customFormat="1" x14ac:dyDescent="0.25">
      <c r="A20" s="369" t="s">
        <v>316</v>
      </c>
      <c r="B20" s="293"/>
      <c r="C20" s="294"/>
      <c r="D20" s="294"/>
      <c r="E20" s="294"/>
      <c r="F20" s="294"/>
      <c r="G20" s="294"/>
      <c r="H20" s="294"/>
      <c r="I20" s="294"/>
      <c r="J20" s="294"/>
      <c r="K20" s="294"/>
      <c r="L20" s="294"/>
      <c r="M20" s="294"/>
      <c r="N20" s="294"/>
      <c r="O20" s="294"/>
      <c r="P20" s="294"/>
      <c r="Q20" s="294"/>
      <c r="R20" s="294"/>
      <c r="S20" s="295"/>
      <c r="T20" s="296"/>
      <c r="U20" s="296"/>
      <c r="V20" s="287"/>
      <c r="W20" s="287"/>
      <c r="X20" s="287"/>
      <c r="Y20" s="287"/>
      <c r="Z20" s="296"/>
      <c r="AA20" s="287"/>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9"/>
      <c r="AX20" s="296"/>
      <c r="AY20" s="296"/>
      <c r="AZ20" s="296"/>
      <c r="BA20" s="296"/>
      <c r="BB20" s="296"/>
      <c r="BC20" s="296"/>
      <c r="BD20" s="296">
        <v>589279514.89999998</v>
      </c>
      <c r="BE20" s="296">
        <v>556994243.60000002</v>
      </c>
      <c r="BF20" s="296">
        <v>748677245.89999998</v>
      </c>
      <c r="BG20" s="299">
        <v>313247311.43000001</v>
      </c>
      <c r="BH20" s="299"/>
      <c r="BI20" s="299"/>
      <c r="BJ20" s="299"/>
    </row>
    <row r="21" spans="1:62" s="300" customFormat="1" x14ac:dyDescent="0.25">
      <c r="A21" s="369" t="s">
        <v>317</v>
      </c>
      <c r="B21" s="293"/>
      <c r="C21" s="294"/>
      <c r="D21" s="294"/>
      <c r="E21" s="294"/>
      <c r="F21" s="294"/>
      <c r="G21" s="294"/>
      <c r="H21" s="294"/>
      <c r="I21" s="294"/>
      <c r="J21" s="294"/>
      <c r="K21" s="294"/>
      <c r="L21" s="294"/>
      <c r="M21" s="294"/>
      <c r="N21" s="294"/>
      <c r="O21" s="294"/>
      <c r="P21" s="294"/>
      <c r="Q21" s="294"/>
      <c r="R21" s="294"/>
      <c r="S21" s="295"/>
      <c r="T21" s="296"/>
      <c r="U21" s="296"/>
      <c r="V21" s="287"/>
      <c r="W21" s="287"/>
      <c r="X21" s="287"/>
      <c r="Y21" s="287"/>
      <c r="Z21" s="296"/>
      <c r="AA21" s="287"/>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9"/>
      <c r="AX21" s="296"/>
      <c r="AY21" s="296"/>
      <c r="AZ21" s="296"/>
      <c r="BA21" s="296"/>
      <c r="BB21" s="296"/>
      <c r="BC21" s="296"/>
      <c r="BD21" s="296">
        <v>391012098.36000001</v>
      </c>
      <c r="BE21" s="296">
        <v>674284873.96000004</v>
      </c>
      <c r="BF21" s="296">
        <v>722816236.71000004</v>
      </c>
      <c r="BG21" s="299">
        <v>742580818.67999995</v>
      </c>
      <c r="BH21" s="299"/>
      <c r="BI21" s="299"/>
      <c r="BJ21" s="299"/>
    </row>
    <row r="22" spans="1:62" s="300" customFormat="1" x14ac:dyDescent="0.25">
      <c r="A22" s="318" t="s">
        <v>318</v>
      </c>
      <c r="B22" s="293">
        <v>102938342.29000001</v>
      </c>
      <c r="C22" s="294">
        <v>100869600.61</v>
      </c>
      <c r="D22" s="294">
        <v>106751229.56999999</v>
      </c>
      <c r="E22" s="294">
        <v>112579708.39</v>
      </c>
      <c r="F22" s="294">
        <v>140578462.25</v>
      </c>
      <c r="G22" s="294"/>
      <c r="H22" s="294"/>
      <c r="I22" s="294"/>
      <c r="J22" s="294"/>
      <c r="K22" s="294"/>
      <c r="L22" s="294"/>
      <c r="M22" s="294"/>
      <c r="N22" s="294"/>
      <c r="O22" s="294"/>
      <c r="P22" s="294"/>
      <c r="Q22" s="294"/>
      <c r="R22" s="294"/>
      <c r="S22" s="295">
        <v>183292995.56999999</v>
      </c>
      <c r="T22" s="296">
        <v>187446834.78999999</v>
      </c>
      <c r="U22" s="296">
        <v>274182289.63999999</v>
      </c>
      <c r="V22" s="287">
        <v>276344082</v>
      </c>
      <c r="W22" s="287"/>
      <c r="X22" s="287">
        <v>304736407</v>
      </c>
      <c r="Y22" s="287">
        <v>306343480</v>
      </c>
      <c r="Z22" s="296">
        <v>394907478.68000001</v>
      </c>
      <c r="AA22" s="287">
        <v>481506848</v>
      </c>
      <c r="AB22" s="296">
        <v>542596467.17999995</v>
      </c>
      <c r="AC22" s="296">
        <v>603337826.71000004</v>
      </c>
      <c r="AD22" s="296">
        <v>738523878.88999999</v>
      </c>
      <c r="AE22" s="296">
        <v>755559890.28999996</v>
      </c>
      <c r="AF22" s="296">
        <v>765934191.25</v>
      </c>
      <c r="AG22" s="296">
        <v>783489620.96000004</v>
      </c>
      <c r="AH22" s="296">
        <v>782798001.78999996</v>
      </c>
      <c r="AI22" s="296">
        <v>762922555.32000005</v>
      </c>
      <c r="AJ22" s="296">
        <v>846206521.10000002</v>
      </c>
      <c r="AK22" s="296">
        <v>842768016.71000004</v>
      </c>
      <c r="AL22" s="296">
        <v>873033028.86000001</v>
      </c>
      <c r="AM22" s="296">
        <v>895366262.96000004</v>
      </c>
      <c r="AN22" s="296">
        <v>877761614.11000001</v>
      </c>
      <c r="AO22" s="296">
        <v>902994261.67999995</v>
      </c>
      <c r="AP22" s="296">
        <v>914720358.07000005</v>
      </c>
      <c r="AQ22" s="296">
        <v>983542707.78999996</v>
      </c>
      <c r="AR22" s="296">
        <v>1003595530.5700001</v>
      </c>
      <c r="AS22" s="296">
        <v>1045506293.29</v>
      </c>
      <c r="AT22" s="296"/>
      <c r="AU22" s="296">
        <v>1143898383.0699999</v>
      </c>
      <c r="AV22" s="296"/>
      <c r="AW22" s="299"/>
      <c r="AX22" s="296">
        <v>1254181759.6099999</v>
      </c>
      <c r="AY22" s="296">
        <v>1255601689.5</v>
      </c>
      <c r="AZ22" s="296"/>
      <c r="BA22" s="296"/>
      <c r="BB22" s="296"/>
      <c r="BC22" s="296"/>
      <c r="BD22" s="296">
        <v>655238852.42999995</v>
      </c>
      <c r="BE22" s="296">
        <v>455843809.18000001</v>
      </c>
      <c r="BF22" s="296">
        <v>283505144.86000001</v>
      </c>
      <c r="BG22" s="299">
        <v>284340058.20999998</v>
      </c>
      <c r="BH22" s="299"/>
      <c r="BI22" s="299"/>
      <c r="BJ22" s="299"/>
    </row>
    <row r="23" spans="1:62" s="300" customFormat="1" x14ac:dyDescent="0.25">
      <c r="A23" s="318" t="s">
        <v>48</v>
      </c>
      <c r="B23" s="293">
        <v>3396405.77</v>
      </c>
      <c r="C23" s="294">
        <v>7564325.96</v>
      </c>
      <c r="D23" s="294">
        <v>10633947.59</v>
      </c>
      <c r="E23" s="294">
        <v>10382676.199999999</v>
      </c>
      <c r="F23" s="294">
        <v>10953151.5</v>
      </c>
      <c r="G23" s="294"/>
      <c r="H23" s="294"/>
      <c r="I23" s="294"/>
      <c r="J23" s="294"/>
      <c r="K23" s="294"/>
      <c r="L23" s="294"/>
      <c r="M23" s="294"/>
      <c r="N23" s="294"/>
      <c r="O23" s="294"/>
      <c r="P23" s="294"/>
      <c r="Q23" s="294"/>
      <c r="R23" s="294"/>
      <c r="S23" s="295">
        <v>21545709.699999999</v>
      </c>
      <c r="T23" s="296">
        <v>25517584.379999999</v>
      </c>
      <c r="U23" s="296">
        <v>25517584.370000001</v>
      </c>
      <c r="V23" s="287">
        <v>19965324</v>
      </c>
      <c r="W23" s="287"/>
      <c r="X23" s="287">
        <v>29486440</v>
      </c>
      <c r="Y23" s="287">
        <v>28782456</v>
      </c>
      <c r="Z23" s="296">
        <v>30977927.370000001</v>
      </c>
      <c r="AA23" s="287">
        <v>34739345</v>
      </c>
      <c r="AB23" s="296">
        <v>33784521.390000001</v>
      </c>
      <c r="AC23" s="296">
        <v>31808183.239999998</v>
      </c>
      <c r="AD23" s="296">
        <v>139435.51999999999</v>
      </c>
      <c r="AE23" s="296">
        <v>440407.71</v>
      </c>
      <c r="AF23" s="296">
        <v>141916.79</v>
      </c>
      <c r="AG23" s="296">
        <v>51200.99</v>
      </c>
      <c r="AH23" s="296">
        <v>94100</v>
      </c>
      <c r="AI23" s="296">
        <v>112846.19</v>
      </c>
      <c r="AJ23" s="296">
        <v>157375.47</v>
      </c>
      <c r="AK23" s="296">
        <v>181170.16</v>
      </c>
      <c r="AL23" s="296">
        <v>33179.08</v>
      </c>
      <c r="AM23" s="296">
        <v>46152.27</v>
      </c>
      <c r="AN23" s="296">
        <v>60539.14</v>
      </c>
      <c r="AO23" s="296">
        <v>81245.89</v>
      </c>
      <c r="AP23" s="296">
        <v>96497.29</v>
      </c>
      <c r="AQ23" s="296">
        <v>128959.58</v>
      </c>
      <c r="AR23" s="296">
        <v>150270.29</v>
      </c>
      <c r="AS23" s="296">
        <v>157843.67000000001</v>
      </c>
      <c r="AT23" s="296"/>
      <c r="AU23" s="296">
        <v>177788.95</v>
      </c>
      <c r="AV23" s="296"/>
      <c r="AW23" s="299"/>
      <c r="AX23" s="299">
        <v>266389.49</v>
      </c>
      <c r="AY23" s="299">
        <v>284497.77</v>
      </c>
      <c r="AZ23" s="296"/>
      <c r="BA23" s="296"/>
      <c r="BB23" s="296"/>
      <c r="BC23" s="296"/>
      <c r="BD23" s="296">
        <v>292448.55</v>
      </c>
      <c r="BE23" s="296">
        <v>4182.37</v>
      </c>
      <c r="BF23" s="296">
        <v>4177.8500000000004</v>
      </c>
      <c r="BG23" s="299">
        <v>8244.1200000000008</v>
      </c>
      <c r="BH23" s="299"/>
      <c r="BI23" s="299"/>
      <c r="BJ23" s="299"/>
    </row>
    <row r="24" spans="1:62" s="300" customFormat="1" x14ac:dyDescent="0.25">
      <c r="A24" s="320" t="s">
        <v>49</v>
      </c>
      <c r="B24" s="293"/>
      <c r="C24" s="294"/>
      <c r="D24" s="294"/>
      <c r="E24" s="294"/>
      <c r="F24" s="294"/>
      <c r="G24" s="294"/>
      <c r="H24" s="294"/>
      <c r="I24" s="294"/>
      <c r="J24" s="294"/>
      <c r="K24" s="294"/>
      <c r="L24" s="294"/>
      <c r="M24" s="294"/>
      <c r="N24" s="294"/>
      <c r="O24" s="294"/>
      <c r="P24" s="294"/>
      <c r="Q24" s="294"/>
      <c r="R24" s="294"/>
      <c r="S24" s="295"/>
      <c r="T24" s="296"/>
      <c r="U24" s="296"/>
      <c r="V24" s="287"/>
      <c r="W24" s="287"/>
      <c r="X24" s="287"/>
      <c r="Y24" s="299"/>
      <c r="Z24" s="296"/>
      <c r="AA24" s="287"/>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9"/>
      <c r="AX24" s="299"/>
      <c r="AY24" s="299"/>
      <c r="AZ24" s="299"/>
      <c r="BA24" s="299"/>
      <c r="BB24" s="299"/>
      <c r="BC24" s="299"/>
      <c r="BD24" s="299"/>
      <c r="BE24" s="299"/>
      <c r="BF24" s="299"/>
      <c r="BG24" s="299"/>
      <c r="BH24" s="299"/>
      <c r="BI24" s="299"/>
      <c r="BJ24" s="299"/>
    </row>
    <row r="25" spans="1:62" s="300" customFormat="1" x14ac:dyDescent="0.25">
      <c r="A25" s="318" t="s">
        <v>50</v>
      </c>
      <c r="B25" s="293">
        <f>SUM(B19:B23)</f>
        <v>139661020.39000002</v>
      </c>
      <c r="C25" s="294">
        <f>C22+C23+C19</f>
        <v>127918236.00999999</v>
      </c>
      <c r="D25" s="294">
        <f>SUM(D19:D23)</f>
        <v>156757335.90000001</v>
      </c>
      <c r="E25" s="294">
        <f>SUM(E19:E23)</f>
        <v>192260092.28999999</v>
      </c>
      <c r="F25" s="294">
        <f>SUM(F19:F23)</f>
        <v>204034515.24000001</v>
      </c>
      <c r="G25" s="294"/>
      <c r="H25" s="294"/>
      <c r="I25" s="294"/>
      <c r="J25" s="294"/>
      <c r="K25" s="294"/>
      <c r="L25" s="294"/>
      <c r="M25" s="294"/>
      <c r="N25" s="294"/>
      <c r="O25" s="294"/>
      <c r="P25" s="294"/>
      <c r="Q25" s="294"/>
      <c r="R25" s="294">
        <v>504350692.94999999</v>
      </c>
      <c r="S25" s="295">
        <f>SUM(S19:S23)</f>
        <v>482593036.16999996</v>
      </c>
      <c r="T25" s="296">
        <v>464339292.79999995</v>
      </c>
      <c r="U25" s="296">
        <v>470456632.26999998</v>
      </c>
      <c r="V25" s="287">
        <v>474081733</v>
      </c>
      <c r="W25" s="287"/>
      <c r="X25" s="287">
        <v>476359076</v>
      </c>
      <c r="Y25" s="299">
        <v>493996437</v>
      </c>
      <c r="Z25" s="296">
        <v>726510173.13</v>
      </c>
      <c r="AA25" s="287">
        <v>812873825</v>
      </c>
      <c r="AB25" s="296">
        <v>826270867.73999989</v>
      </c>
      <c r="AC25" s="296">
        <f>SUM(AC19:AC23)</f>
        <v>824391803.54000008</v>
      </c>
      <c r="AD25" s="296">
        <f>SUM(AD19:AD23)</f>
        <v>823953908.81999993</v>
      </c>
      <c r="AE25" s="296">
        <v>811290726.54999995</v>
      </c>
      <c r="AF25" s="296">
        <v>810158264.29999995</v>
      </c>
      <c r="AG25" s="296">
        <v>827255879.60000002</v>
      </c>
      <c r="AH25" s="296">
        <v>876077332.75999999</v>
      </c>
      <c r="AI25" s="296">
        <v>856362615.44000006</v>
      </c>
      <c r="AJ25" s="296">
        <v>950824798.88000011</v>
      </c>
      <c r="AK25" s="296">
        <v>954725240.57000005</v>
      </c>
      <c r="AL25" s="296">
        <v>983715632.22000003</v>
      </c>
      <c r="AM25" s="296">
        <v>999169716.26999998</v>
      </c>
      <c r="AN25" s="296">
        <f>SUM(AN19:AN23)</f>
        <v>987568152.39999998</v>
      </c>
      <c r="AO25" s="296">
        <v>1021596905.5999999</v>
      </c>
      <c r="AP25" s="296">
        <v>1052206140.45</v>
      </c>
      <c r="AQ25" s="296">
        <f>SUM(AQ19:AQ23)</f>
        <v>1109962977.9099998</v>
      </c>
      <c r="AR25" s="296">
        <v>1207580897.95</v>
      </c>
      <c r="AS25" s="296">
        <v>1224353126.26</v>
      </c>
      <c r="AT25" s="299">
        <v>1275291111.3399999</v>
      </c>
      <c r="AU25" s="296">
        <v>1250487223.49</v>
      </c>
      <c r="AV25" s="299">
        <v>1306982851.8500001</v>
      </c>
      <c r="AW25" s="299"/>
      <c r="AX25" s="299">
        <v>1374755184.97</v>
      </c>
      <c r="AY25" s="299">
        <v>1403048041.95</v>
      </c>
      <c r="AZ25" s="299">
        <v>1488538111.8</v>
      </c>
      <c r="BA25" s="299"/>
      <c r="BB25" s="299">
        <v>1529584281.97</v>
      </c>
      <c r="BC25" s="299"/>
      <c r="BD25" s="299">
        <v>1635822914.24</v>
      </c>
      <c r="BE25" s="299">
        <f>BE19+BE22+BE23</f>
        <v>1687127109.1099999</v>
      </c>
      <c r="BF25" s="299">
        <f>BF19+BF22+BF23</f>
        <v>1755002805.3200002</v>
      </c>
      <c r="BG25" s="299">
        <f>BG19+BG22+BG23</f>
        <v>1340176432.4399998</v>
      </c>
      <c r="BH25" s="299">
        <v>473829134.70999998</v>
      </c>
      <c r="BI25" s="299"/>
      <c r="BJ25" s="299">
        <v>270332170.90999997</v>
      </c>
    </row>
    <row r="26" spans="1:62" s="300" customFormat="1" x14ac:dyDescent="0.25">
      <c r="A26" s="318" t="s">
        <v>51</v>
      </c>
      <c r="B26" s="293"/>
      <c r="C26" s="294"/>
      <c r="D26" s="294"/>
      <c r="E26" s="294"/>
      <c r="F26" s="294"/>
      <c r="G26" s="294"/>
      <c r="H26" s="294"/>
      <c r="I26" s="294"/>
      <c r="J26" s="294"/>
      <c r="K26" s="294"/>
      <c r="L26" s="294"/>
      <c r="M26" s="294"/>
      <c r="N26" s="294"/>
      <c r="O26" s="294"/>
      <c r="P26" s="294"/>
      <c r="Q26" s="294"/>
      <c r="R26" s="294"/>
      <c r="S26" s="295"/>
      <c r="T26" s="296"/>
      <c r="U26" s="296"/>
      <c r="V26" s="287"/>
      <c r="W26" s="287"/>
      <c r="X26" s="287"/>
      <c r="Y26" s="299"/>
      <c r="Z26" s="296"/>
      <c r="AA26" s="287"/>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9"/>
      <c r="AX26" s="299"/>
      <c r="AY26" s="299"/>
      <c r="AZ26" s="299"/>
      <c r="BA26" s="299"/>
      <c r="BB26" s="299"/>
      <c r="BC26" s="299"/>
      <c r="BD26" s="299"/>
      <c r="BE26" s="299"/>
      <c r="BF26" s="299"/>
      <c r="BG26" s="299"/>
      <c r="BH26" s="299"/>
      <c r="BI26" s="299"/>
      <c r="BJ26" s="299"/>
    </row>
    <row r="27" spans="1:62" s="300" customFormat="1" x14ac:dyDescent="0.25">
      <c r="A27" s="321"/>
      <c r="B27" s="301"/>
      <c r="C27" s="302"/>
      <c r="D27" s="302"/>
      <c r="E27" s="302"/>
      <c r="F27" s="302"/>
      <c r="G27" s="302"/>
      <c r="H27" s="302"/>
      <c r="I27" s="302"/>
      <c r="J27" s="302"/>
      <c r="K27" s="302"/>
      <c r="L27" s="302"/>
      <c r="M27" s="302"/>
      <c r="N27" s="302"/>
      <c r="O27" s="302"/>
      <c r="P27" s="302"/>
      <c r="Q27" s="302"/>
      <c r="R27" s="302"/>
      <c r="S27" s="303"/>
      <c r="T27" s="304"/>
      <c r="U27" s="304"/>
      <c r="V27" s="304"/>
      <c r="W27" s="304"/>
      <c r="X27" s="305"/>
      <c r="Y27" s="305"/>
      <c r="Z27" s="305"/>
      <c r="AA27" s="305"/>
      <c r="AB27" s="305"/>
      <c r="AC27" s="305"/>
      <c r="AD27" s="305"/>
      <c r="AE27" s="305"/>
      <c r="AF27" s="305"/>
      <c r="AG27" s="306"/>
      <c r="AH27" s="306"/>
      <c r="AI27" s="306"/>
      <c r="AJ27" s="306"/>
      <c r="AK27" s="306"/>
      <c r="AL27" s="306"/>
      <c r="AM27" s="306"/>
      <c r="AN27" s="306"/>
      <c r="AO27" s="306"/>
      <c r="AP27" s="306"/>
      <c r="AQ27" s="306"/>
      <c r="AR27" s="306"/>
      <c r="AS27" s="306"/>
      <c r="AT27" s="306"/>
      <c r="AU27" s="306"/>
      <c r="AV27" s="306"/>
      <c r="AW27" s="305"/>
      <c r="AX27" s="307"/>
      <c r="AY27" s="307"/>
      <c r="AZ27" s="305"/>
      <c r="BA27" s="305"/>
      <c r="BB27" s="305"/>
      <c r="BC27" s="305"/>
      <c r="BD27" s="299"/>
      <c r="BE27" s="305"/>
      <c r="BF27" s="305"/>
      <c r="BG27" s="305"/>
      <c r="BH27" s="305"/>
      <c r="BI27" s="305"/>
      <c r="BJ27" s="305"/>
    </row>
    <row r="28" spans="1:62" s="300" customFormat="1" x14ac:dyDescent="0.25">
      <c r="A28" s="321" t="s">
        <v>34</v>
      </c>
      <c r="B28" s="301"/>
      <c r="C28" s="302"/>
      <c r="D28" s="302"/>
      <c r="E28" s="302"/>
      <c r="F28" s="302"/>
      <c r="G28" s="302"/>
      <c r="H28" s="302"/>
      <c r="I28" s="302"/>
      <c r="J28" s="302"/>
      <c r="K28" s="302"/>
      <c r="L28" s="302"/>
      <c r="M28" s="302"/>
      <c r="N28" s="302"/>
      <c r="O28" s="302"/>
      <c r="P28" s="302"/>
      <c r="Q28" s="302"/>
      <c r="R28" s="302"/>
      <c r="S28" s="302"/>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row>
    <row r="29" spans="1:62" s="300" customFormat="1" x14ac:dyDescent="0.25">
      <c r="A29" s="321"/>
      <c r="B29" s="308"/>
      <c r="C29" s="309"/>
      <c r="D29" s="309"/>
      <c r="E29" s="309"/>
      <c r="F29" s="309"/>
      <c r="G29" s="309"/>
      <c r="H29" s="309"/>
      <c r="I29" s="309"/>
      <c r="J29" s="309"/>
      <c r="K29" s="309"/>
      <c r="L29" s="309"/>
      <c r="M29" s="309"/>
      <c r="N29" s="309"/>
      <c r="O29" s="309"/>
      <c r="P29" s="309"/>
      <c r="Q29" s="309"/>
      <c r="R29" s="309"/>
      <c r="S29" s="309"/>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row>
    <row r="30" spans="1:62" s="300" customFormat="1" x14ac:dyDescent="0.25">
      <c r="A30" s="328" t="s">
        <v>294</v>
      </c>
      <c r="B30" s="331"/>
      <c r="C30" s="331"/>
      <c r="D30" s="331"/>
      <c r="E30" s="331">
        <f t="shared" ref="E30:F30" si="1">100*E25/SUM(E10+E13)</f>
        <v>108.70985150107916</v>
      </c>
      <c r="F30" s="331">
        <f t="shared" si="1"/>
        <v>109.59075927925011</v>
      </c>
      <c r="G30" s="311"/>
      <c r="H30" s="311"/>
      <c r="I30" s="311"/>
      <c r="J30" s="311"/>
      <c r="K30" s="311"/>
      <c r="L30" s="311"/>
      <c r="M30" s="311"/>
      <c r="N30" s="311"/>
      <c r="O30" s="311"/>
      <c r="P30" s="311"/>
      <c r="Q30" s="311"/>
      <c r="R30" s="331">
        <f>100*R25/SUM(R10+R13)</f>
        <v>116.06570946319152</v>
      </c>
      <c r="S30" s="331">
        <f t="shared" ref="S30:BJ30" si="2">100*S25/SUM(S10+S13)</f>
        <v>109.47902522187739</v>
      </c>
      <c r="T30" s="331">
        <f t="shared" si="2"/>
        <v>105.32300466870915</v>
      </c>
      <c r="U30" s="331">
        <f t="shared" si="2"/>
        <v>106.62150796595149</v>
      </c>
      <c r="V30" s="331">
        <f t="shared" si="2"/>
        <v>107.14906537361216</v>
      </c>
      <c r="W30" s="331"/>
      <c r="X30" s="331">
        <f t="shared" si="2"/>
        <v>107.0309611966739</v>
      </c>
      <c r="Y30" s="331">
        <f t="shared" si="2"/>
        <v>107.01897737911871</v>
      </c>
      <c r="Z30" s="331">
        <f t="shared" si="2"/>
        <v>106.76188607983488</v>
      </c>
      <c r="AA30" s="331">
        <f t="shared" si="2"/>
        <v>104.22745742308781</v>
      </c>
      <c r="AB30" s="331">
        <f t="shared" si="2"/>
        <v>101.92774743237753</v>
      </c>
      <c r="AC30" s="331">
        <f t="shared" si="2"/>
        <v>98.489131417447069</v>
      </c>
      <c r="AD30" s="331">
        <f t="shared" si="2"/>
        <v>101.46452165440603</v>
      </c>
      <c r="AE30" s="331">
        <f t="shared" si="2"/>
        <v>103.57579654707455</v>
      </c>
      <c r="AF30" s="331">
        <f t="shared" si="2"/>
        <v>106.04705999292992</v>
      </c>
      <c r="AG30" s="331">
        <f t="shared" si="2"/>
        <v>108.36880205151382</v>
      </c>
      <c r="AH30" s="331">
        <f t="shared" si="2"/>
        <v>108.75583493389486</v>
      </c>
      <c r="AI30" s="331">
        <f t="shared" si="2"/>
        <v>103.02482830168049</v>
      </c>
      <c r="AJ30" s="331">
        <f t="shared" si="2"/>
        <v>100.05094793801781</v>
      </c>
      <c r="AK30" s="331">
        <f t="shared" si="2"/>
        <v>98.640959031329359</v>
      </c>
      <c r="AL30" s="331">
        <f t="shared" si="2"/>
        <v>100.04401088013054</v>
      </c>
      <c r="AM30" s="331">
        <f t="shared" si="2"/>
        <v>101.65488223271142</v>
      </c>
      <c r="AN30" s="331">
        <f t="shared" si="2"/>
        <v>100.03836492198087</v>
      </c>
      <c r="AO30" s="331">
        <f t="shared" si="2"/>
        <v>105.45114543619685</v>
      </c>
      <c r="AP30" s="331">
        <f t="shared" si="2"/>
        <v>105.88404936660785</v>
      </c>
      <c r="AQ30" s="331">
        <f t="shared" si="2"/>
        <v>108.28869902966616</v>
      </c>
      <c r="AR30" s="331">
        <f t="shared" si="2"/>
        <v>107.28831551340828</v>
      </c>
      <c r="AS30" s="331">
        <f t="shared" si="2"/>
        <v>104.98640285269934</v>
      </c>
      <c r="AT30" s="331">
        <f t="shared" si="2"/>
        <v>107.56362546700807</v>
      </c>
      <c r="AU30" s="331">
        <f t="shared" si="2"/>
        <v>106.87171329598722</v>
      </c>
      <c r="AV30" s="331">
        <f t="shared" si="2"/>
        <v>109.97887066502982</v>
      </c>
      <c r="AW30" s="331"/>
      <c r="AX30" s="331">
        <f t="shared" si="2"/>
        <v>116.52580201052182</v>
      </c>
      <c r="AY30" s="331">
        <f t="shared" si="2"/>
        <v>112.64257757877861</v>
      </c>
      <c r="AZ30" s="331">
        <f t="shared" si="2"/>
        <v>114.81410638973587</v>
      </c>
      <c r="BA30" s="331"/>
      <c r="BB30" s="331">
        <f t="shared" si="2"/>
        <v>111.09709459006149</v>
      </c>
      <c r="BC30" s="331"/>
      <c r="BD30" s="331">
        <f t="shared" si="2"/>
        <v>109.95682589986677</v>
      </c>
      <c r="BE30" s="331">
        <f t="shared" si="2"/>
        <v>113.1947856910401</v>
      </c>
      <c r="BF30" s="331">
        <f t="shared" si="2"/>
        <v>109.99951518283201</v>
      </c>
      <c r="BG30" s="331">
        <f t="shared" si="2"/>
        <v>120.85189874605535</v>
      </c>
      <c r="BH30" s="331">
        <f t="shared" si="2"/>
        <v>228.89580791381098</v>
      </c>
      <c r="BI30" s="331"/>
      <c r="BJ30" s="331">
        <f t="shared" si="2"/>
        <v>390.53012288711233</v>
      </c>
    </row>
    <row r="33" spans="19:22" x14ac:dyDescent="0.25">
      <c r="S33" s="80"/>
      <c r="T33" s="80"/>
      <c r="U33" s="80"/>
      <c r="V33" s="80"/>
    </row>
    <row r="35" spans="19:22" x14ac:dyDescent="0.25">
      <c r="S35" s="7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topLeftCell="A4" zoomScale="110" zoomScaleNormal="110" zoomScalePageLayoutView="110" workbookViewId="0">
      <pane xSplit="1" topLeftCell="H1" activePane="topRight" state="frozen"/>
      <selection pane="topRight" activeCell="B25" sqref="B25"/>
    </sheetView>
  </sheetViews>
  <sheetFormatPr defaultColWidth="15.625" defaultRowHeight="15" x14ac:dyDescent="0.25"/>
  <cols>
    <col min="1" max="1" width="52.375" style="321" customWidth="1"/>
    <col min="2" max="3" width="15.625" style="79"/>
    <col min="4" max="16384" width="15.625" style="72"/>
  </cols>
  <sheetData>
    <row r="1" spans="1:39" ht="18.75" x14ac:dyDescent="0.3">
      <c r="A1" s="322" t="s">
        <v>296</v>
      </c>
      <c r="B1" s="49"/>
      <c r="C1" s="49"/>
    </row>
    <row r="2" spans="1:39" x14ac:dyDescent="0.25">
      <c r="A2" s="312"/>
      <c r="B2" s="49"/>
      <c r="C2" s="49"/>
    </row>
    <row r="3" spans="1:39" x14ac:dyDescent="0.25">
      <c r="A3" s="312"/>
      <c r="B3" s="49"/>
      <c r="C3" s="49"/>
    </row>
    <row r="4" spans="1:39" x14ac:dyDescent="0.25">
      <c r="A4" s="312"/>
      <c r="B4" s="49"/>
      <c r="C4" s="49"/>
    </row>
    <row r="5" spans="1:39" s="265" customFormat="1" x14ac:dyDescent="0.25">
      <c r="A5" s="313" t="s">
        <v>26</v>
      </c>
      <c r="B5" s="269">
        <v>17167</v>
      </c>
      <c r="C5" s="269">
        <v>17348</v>
      </c>
      <c r="D5" s="270">
        <v>17532</v>
      </c>
      <c r="E5" s="270">
        <v>17714</v>
      </c>
      <c r="F5" s="271">
        <v>17898</v>
      </c>
      <c r="G5" s="271">
        <v>18263</v>
      </c>
      <c r="H5" s="271">
        <v>18444</v>
      </c>
      <c r="I5" s="270">
        <v>18628</v>
      </c>
      <c r="J5" s="271">
        <v>18809</v>
      </c>
      <c r="K5" s="270">
        <v>18993</v>
      </c>
      <c r="L5" s="270">
        <v>19175</v>
      </c>
      <c r="M5" s="270">
        <v>19359</v>
      </c>
      <c r="N5" s="270">
        <v>19540</v>
      </c>
      <c r="O5" s="270">
        <v>19724</v>
      </c>
      <c r="P5" s="270">
        <v>19905</v>
      </c>
      <c r="Q5" s="270">
        <v>20089</v>
      </c>
      <c r="R5" s="270">
        <v>20270</v>
      </c>
      <c r="S5" s="270">
        <v>20454</v>
      </c>
      <c r="T5" s="270">
        <v>20636</v>
      </c>
      <c r="U5" s="270">
        <v>20820</v>
      </c>
      <c r="V5" s="270">
        <v>21001</v>
      </c>
      <c r="W5" s="270">
        <v>21185</v>
      </c>
      <c r="X5" s="270">
        <v>21366</v>
      </c>
      <c r="Y5" s="270">
        <v>21550</v>
      </c>
      <c r="Z5" s="270">
        <v>21731</v>
      </c>
      <c r="AA5" s="270">
        <v>21915</v>
      </c>
      <c r="AB5" s="270">
        <v>22097</v>
      </c>
      <c r="AC5" s="270">
        <v>22281</v>
      </c>
      <c r="AD5" s="270">
        <v>22462</v>
      </c>
      <c r="AE5" s="270">
        <v>22646</v>
      </c>
      <c r="AF5" s="270">
        <v>23011</v>
      </c>
      <c r="AG5" s="270">
        <v>23192</v>
      </c>
      <c r="AH5" s="270">
        <v>23376</v>
      </c>
      <c r="AI5" s="270">
        <v>23742</v>
      </c>
      <c r="AJ5" s="270">
        <v>24107</v>
      </c>
      <c r="AK5" s="270">
        <v>24472</v>
      </c>
      <c r="AL5" s="270">
        <v>24837</v>
      </c>
      <c r="AM5" s="270">
        <v>25203</v>
      </c>
    </row>
    <row r="6" spans="1:39" s="266" customFormat="1" ht="75" x14ac:dyDescent="0.25">
      <c r="A6" s="314" t="s">
        <v>27</v>
      </c>
      <c r="B6" s="273" t="s">
        <v>283</v>
      </c>
      <c r="C6" s="272" t="s">
        <v>11</v>
      </c>
      <c r="D6" s="273" t="s">
        <v>12</v>
      </c>
      <c r="E6" s="273" t="s">
        <v>12</v>
      </c>
      <c r="F6" s="273" t="s">
        <v>12</v>
      </c>
      <c r="G6" s="273" t="s">
        <v>12</v>
      </c>
      <c r="H6" s="273" t="s">
        <v>12</v>
      </c>
      <c r="I6" s="273" t="s">
        <v>12</v>
      </c>
      <c r="J6" s="273" t="s">
        <v>12</v>
      </c>
      <c r="K6" s="273" t="s">
        <v>12</v>
      </c>
      <c r="L6" s="273" t="s">
        <v>11</v>
      </c>
      <c r="M6" s="273" t="s">
        <v>11</v>
      </c>
      <c r="N6" s="273" t="s">
        <v>12</v>
      </c>
      <c r="O6" s="273" t="s">
        <v>12</v>
      </c>
      <c r="P6" s="273" t="s">
        <v>11</v>
      </c>
      <c r="Q6" s="273" t="s">
        <v>12</v>
      </c>
      <c r="R6" s="273" t="s">
        <v>12</v>
      </c>
      <c r="S6" s="273" t="s">
        <v>12</v>
      </c>
      <c r="T6" s="273" t="s">
        <v>12</v>
      </c>
      <c r="U6" s="273" t="s">
        <v>12</v>
      </c>
      <c r="V6" s="273" t="s">
        <v>12</v>
      </c>
      <c r="W6" s="273" t="s">
        <v>10</v>
      </c>
      <c r="X6" s="273" t="s">
        <v>12</v>
      </c>
      <c r="Y6" s="273" t="s">
        <v>12</v>
      </c>
      <c r="Z6" s="273" t="s">
        <v>10</v>
      </c>
      <c r="AA6" s="273" t="s">
        <v>36</v>
      </c>
      <c r="AB6" s="273" t="s">
        <v>36</v>
      </c>
      <c r="AC6" s="273" t="s">
        <v>183</v>
      </c>
      <c r="AD6" s="273" t="s">
        <v>36</v>
      </c>
      <c r="AE6" s="273" t="s">
        <v>183</v>
      </c>
      <c r="AF6" s="273" t="s">
        <v>36</v>
      </c>
      <c r="AG6" s="273" t="s">
        <v>36</v>
      </c>
      <c r="AH6" s="273" t="s">
        <v>183</v>
      </c>
      <c r="AI6" s="273" t="s">
        <v>183</v>
      </c>
      <c r="AJ6" s="273" t="s">
        <v>183</v>
      </c>
      <c r="AK6" s="273" t="s">
        <v>183</v>
      </c>
      <c r="AL6" s="273" t="s">
        <v>183</v>
      </c>
      <c r="AM6" s="273" t="s">
        <v>183</v>
      </c>
    </row>
    <row r="7" spans="1:39" s="267" customFormat="1" x14ac:dyDescent="0.25">
      <c r="A7" s="315" t="s">
        <v>29</v>
      </c>
      <c r="B7" s="264"/>
      <c r="C7" s="264">
        <v>507</v>
      </c>
      <c r="D7" s="276">
        <v>304</v>
      </c>
      <c r="E7" s="276">
        <v>340</v>
      </c>
      <c r="F7" s="277">
        <v>1038</v>
      </c>
      <c r="G7" s="277">
        <v>410</v>
      </c>
      <c r="H7" s="277">
        <v>1468</v>
      </c>
      <c r="I7" s="276">
        <v>581</v>
      </c>
      <c r="J7" s="277">
        <v>1444</v>
      </c>
      <c r="K7" s="276">
        <v>434</v>
      </c>
      <c r="L7" s="276">
        <v>2837</v>
      </c>
      <c r="M7" s="276">
        <v>828</v>
      </c>
      <c r="N7" s="276">
        <v>1174</v>
      </c>
      <c r="O7" s="276">
        <v>780</v>
      </c>
      <c r="P7" s="276">
        <v>1618</v>
      </c>
      <c r="Q7" s="276">
        <v>813</v>
      </c>
      <c r="R7" s="276">
        <v>1302</v>
      </c>
      <c r="S7" s="276">
        <v>755</v>
      </c>
      <c r="T7" s="276">
        <v>1268</v>
      </c>
      <c r="U7" s="276">
        <v>789</v>
      </c>
      <c r="V7" s="276"/>
      <c r="W7" s="276">
        <v>997</v>
      </c>
      <c r="X7" s="276">
        <v>1703</v>
      </c>
      <c r="Y7" s="276">
        <v>181</v>
      </c>
      <c r="Z7" s="276">
        <v>1951</v>
      </c>
      <c r="AA7" s="276" t="s">
        <v>40</v>
      </c>
      <c r="AB7" s="276">
        <v>1583</v>
      </c>
      <c r="AC7" s="276"/>
      <c r="AD7" s="276">
        <v>1684</v>
      </c>
      <c r="AE7" s="276"/>
      <c r="AF7" s="276">
        <v>2215</v>
      </c>
      <c r="AG7" s="276">
        <v>2541</v>
      </c>
      <c r="AH7" s="276"/>
      <c r="AI7" s="276"/>
      <c r="AJ7" s="276"/>
      <c r="AK7" s="276"/>
      <c r="AL7" s="278"/>
      <c r="AM7" s="278"/>
    </row>
    <row r="8" spans="1:39" s="268" customFormat="1" x14ac:dyDescent="0.25">
      <c r="A8" s="316" t="s">
        <v>30</v>
      </c>
      <c r="B8" s="279"/>
      <c r="C8" s="280">
        <v>17652</v>
      </c>
      <c r="D8" s="281">
        <v>17961</v>
      </c>
      <c r="E8" s="281">
        <v>17968</v>
      </c>
      <c r="F8" s="282">
        <v>18087</v>
      </c>
      <c r="G8" s="282">
        <v>18346</v>
      </c>
      <c r="H8" s="282">
        <v>18521</v>
      </c>
      <c r="I8" s="281">
        <v>18731</v>
      </c>
      <c r="J8" s="282">
        <v>18862</v>
      </c>
      <c r="K8" s="281">
        <v>19102</v>
      </c>
      <c r="L8" s="281">
        <v>19304</v>
      </c>
      <c r="M8" s="281">
        <v>19486</v>
      </c>
      <c r="N8" s="281">
        <v>19633</v>
      </c>
      <c r="O8" s="281">
        <v>19900</v>
      </c>
      <c r="P8" s="281">
        <v>20060</v>
      </c>
      <c r="Q8" s="281">
        <v>19892</v>
      </c>
      <c r="R8" s="281">
        <v>20376</v>
      </c>
      <c r="S8" s="281">
        <v>20635</v>
      </c>
      <c r="T8" s="281">
        <v>20747</v>
      </c>
      <c r="U8" s="281">
        <v>20992</v>
      </c>
      <c r="V8" s="281">
        <v>21146</v>
      </c>
      <c r="W8" s="281">
        <v>21369</v>
      </c>
      <c r="X8" s="281">
        <v>21517</v>
      </c>
      <c r="Y8" s="281">
        <v>21741</v>
      </c>
      <c r="Z8" s="281">
        <v>21838</v>
      </c>
      <c r="AA8" s="281">
        <v>22069</v>
      </c>
      <c r="AB8" s="281">
        <v>22252</v>
      </c>
      <c r="AC8" s="281"/>
      <c r="AD8" s="281">
        <v>22623</v>
      </c>
      <c r="AE8" s="281"/>
      <c r="AF8" s="284">
        <v>23274</v>
      </c>
      <c r="AG8" s="283">
        <v>23302</v>
      </c>
      <c r="AH8" s="285"/>
      <c r="AI8" s="283"/>
      <c r="AJ8" s="283"/>
      <c r="AK8" s="285"/>
      <c r="AL8" s="285"/>
      <c r="AM8" s="285"/>
    </row>
    <row r="9" spans="1:39" s="292" customFormat="1" x14ac:dyDescent="0.25">
      <c r="A9" s="317" t="s">
        <v>31</v>
      </c>
      <c r="B9" s="289"/>
      <c r="C9" s="289"/>
      <c r="D9" s="286"/>
      <c r="E9" s="286"/>
      <c r="F9" s="290"/>
      <c r="G9" s="290"/>
      <c r="H9" s="290"/>
      <c r="I9" s="286"/>
      <c r="J9" s="290"/>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91"/>
      <c r="AM9" s="291"/>
    </row>
    <row r="10" spans="1:39" s="292" customFormat="1" x14ac:dyDescent="0.25">
      <c r="A10" s="318" t="s">
        <v>32</v>
      </c>
      <c r="B10" s="294">
        <v>405885090.39999998</v>
      </c>
      <c r="C10" s="295">
        <v>412090720.67000002</v>
      </c>
      <c r="D10" s="296">
        <v>412103846.92000002</v>
      </c>
      <c r="E10" s="296">
        <v>412925161.77999997</v>
      </c>
      <c r="F10" s="287">
        <v>413770294</v>
      </c>
      <c r="G10" s="287">
        <v>414092527</v>
      </c>
      <c r="H10" s="287">
        <v>429308019</v>
      </c>
      <c r="I10" s="296">
        <v>644215495.44000006</v>
      </c>
      <c r="J10" s="287">
        <v>738728150</v>
      </c>
      <c r="K10" s="296">
        <v>766040402.75999999</v>
      </c>
      <c r="L10" s="296">
        <v>790281776.25999999</v>
      </c>
      <c r="M10" s="296">
        <v>786797438.86000001</v>
      </c>
      <c r="N10" s="296">
        <v>758271290.13</v>
      </c>
      <c r="O10" s="296">
        <v>740923669.16999996</v>
      </c>
      <c r="P10" s="296">
        <v>740377146.26999998</v>
      </c>
      <c r="Q10" s="296">
        <v>778958620.46000004</v>
      </c>
      <c r="R10" s="296">
        <v>801115987.94000006</v>
      </c>
      <c r="S10" s="296">
        <v>915420659.60000002</v>
      </c>
      <c r="T10" s="296">
        <v>929893978.92999995</v>
      </c>
      <c r="U10" s="296">
        <v>942840095.44000006</v>
      </c>
      <c r="V10" s="296">
        <v>940140380.33000004</v>
      </c>
      <c r="W10" s="296">
        <v>943100507.62</v>
      </c>
      <c r="X10" s="296">
        <v>923316111.21000004</v>
      </c>
      <c r="Y10" s="296">
        <v>948530912.01999998</v>
      </c>
      <c r="Z10" s="296">
        <v>978710710.67999995</v>
      </c>
      <c r="AA10" s="296">
        <v>1077726238.3099999</v>
      </c>
      <c r="AB10" s="296">
        <v>1116626585.3</v>
      </c>
      <c r="AC10" s="297">
        <v>1133337328.4000001</v>
      </c>
      <c r="AD10" s="296">
        <v>1115671247.8699999</v>
      </c>
      <c r="AE10" s="297">
        <v>1131579796.22</v>
      </c>
      <c r="AF10" s="296">
        <v>1118592193.47</v>
      </c>
      <c r="AG10" s="296">
        <v>1183528046.78</v>
      </c>
      <c r="AH10" s="297">
        <v>1231623121.75</v>
      </c>
      <c r="AI10" s="297">
        <v>1307117579.5</v>
      </c>
      <c r="AJ10" s="297">
        <v>1409819292.8599999</v>
      </c>
      <c r="AK10" s="297">
        <v>1510040871.9100001</v>
      </c>
      <c r="AL10" s="297">
        <v>148889628.47999999</v>
      </c>
      <c r="AM10" s="297">
        <v>37319027.649999999</v>
      </c>
    </row>
    <row r="11" spans="1:39" s="292" customFormat="1" x14ac:dyDescent="0.25">
      <c r="A11" s="318"/>
      <c r="B11" s="294"/>
      <c r="C11" s="295"/>
      <c r="D11" s="296"/>
      <c r="E11" s="296"/>
      <c r="F11" s="287"/>
      <c r="G11" s="287"/>
      <c r="H11" s="287"/>
      <c r="I11" s="299"/>
      <c r="J11" s="287"/>
      <c r="K11" s="299"/>
      <c r="L11" s="299"/>
      <c r="M11" s="299"/>
      <c r="N11" s="299"/>
      <c r="O11" s="299"/>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9"/>
      <c r="AM11" s="299"/>
    </row>
    <row r="12" spans="1:39" s="300" customFormat="1" x14ac:dyDescent="0.25">
      <c r="A12" s="317" t="s">
        <v>39</v>
      </c>
      <c r="B12" s="294"/>
      <c r="C12" s="295"/>
      <c r="D12" s="296"/>
      <c r="E12" s="296"/>
      <c r="F12" s="287"/>
      <c r="G12" s="287"/>
      <c r="H12" s="287"/>
      <c r="I12" s="296"/>
      <c r="J12" s="287"/>
      <c r="K12" s="299"/>
      <c r="L12" s="299"/>
      <c r="M12" s="299"/>
      <c r="N12" s="299"/>
      <c r="O12" s="299"/>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9"/>
      <c r="AM12" s="299"/>
    </row>
    <row r="13" spans="1:39" s="300" customFormat="1" x14ac:dyDescent="0.25">
      <c r="A13" s="318" t="s">
        <v>43</v>
      </c>
      <c r="B13" s="294">
        <v>28653840.420000017</v>
      </c>
      <c r="C13" s="295">
        <v>28717950.390000001</v>
      </c>
      <c r="D13" s="296">
        <v>28767826.140000001</v>
      </c>
      <c r="E13" s="296">
        <v>28314735.539999999</v>
      </c>
      <c r="F13" s="287">
        <v>28680353</v>
      </c>
      <c r="G13" s="287">
        <v>30974088</v>
      </c>
      <c r="H13" s="287">
        <v>32289025.84</v>
      </c>
      <c r="I13" s="296">
        <v>36280325.5</v>
      </c>
      <c r="J13" s="287">
        <v>41175577</v>
      </c>
      <c r="K13" s="296">
        <v>44603301.780000001</v>
      </c>
      <c r="L13" s="296">
        <v>46756576.780000001</v>
      </c>
      <c r="M13" s="296">
        <v>25263659.329999998</v>
      </c>
      <c r="N13" s="296">
        <v>25010860.329999998</v>
      </c>
      <c r="O13" s="296">
        <v>23037410.329999998</v>
      </c>
      <c r="P13" s="296">
        <v>22993735.329999998</v>
      </c>
      <c r="Q13" s="296">
        <v>26586510.329999998</v>
      </c>
      <c r="R13" s="296">
        <v>30103660.329999998</v>
      </c>
      <c r="S13" s="296">
        <v>34919960.329999998</v>
      </c>
      <c r="T13" s="296">
        <v>37985135.329999998</v>
      </c>
      <c r="U13" s="296">
        <v>40442785.329999998</v>
      </c>
      <c r="V13" s="296">
        <v>42763435.329999998</v>
      </c>
      <c r="W13" s="296">
        <v>44088910.329999998</v>
      </c>
      <c r="X13" s="296">
        <v>45470810.329999998</v>
      </c>
      <c r="Y13" s="296">
        <v>45203410.329999998</v>
      </c>
      <c r="Z13" s="296">
        <v>46292810.329999998</v>
      </c>
      <c r="AA13" s="296">
        <v>47821210.329999998</v>
      </c>
      <c r="AB13" s="296">
        <v>49575030.329999998</v>
      </c>
      <c r="AC13" s="296">
        <v>52278260.329999998</v>
      </c>
      <c r="AD13" s="296">
        <v>54411260.329999998</v>
      </c>
      <c r="AE13" s="299">
        <v>56814705.329999998</v>
      </c>
      <c r="AF13" s="296">
        <v>61193880.729999997</v>
      </c>
      <c r="AG13" s="296">
        <v>62047180.729999997</v>
      </c>
      <c r="AH13" s="299">
        <v>64853555.729999997</v>
      </c>
      <c r="AI13" s="299">
        <v>69681955.729999989</v>
      </c>
      <c r="AJ13" s="299">
        <v>77876355.730000019</v>
      </c>
      <c r="AK13" s="299">
        <v>85423255.730000019</v>
      </c>
      <c r="AL13" s="299">
        <v>58116842.729999997</v>
      </c>
      <c r="AM13" s="299">
        <v>31902821.079999998</v>
      </c>
    </row>
    <row r="14" spans="1:39" s="300" customFormat="1" x14ac:dyDescent="0.25">
      <c r="A14" s="318"/>
      <c r="B14" s="294"/>
      <c r="C14" s="295"/>
      <c r="D14" s="296"/>
      <c r="E14" s="296"/>
      <c r="F14" s="287"/>
      <c r="G14" s="287"/>
      <c r="H14" s="287"/>
      <c r="I14" s="296"/>
      <c r="J14" s="287"/>
      <c r="K14" s="296"/>
      <c r="L14" s="296"/>
      <c r="M14" s="296"/>
      <c r="N14" s="296"/>
      <c r="O14" s="296"/>
      <c r="P14" s="296"/>
      <c r="Q14" s="296"/>
      <c r="R14" s="296"/>
      <c r="S14" s="296"/>
      <c r="T14" s="296"/>
      <c r="U14" s="296"/>
      <c r="V14" s="296"/>
      <c r="W14" s="296"/>
      <c r="X14" s="296"/>
      <c r="Y14" s="296"/>
      <c r="Z14" s="296"/>
      <c r="AA14" s="296"/>
      <c r="AB14" s="296"/>
      <c r="AC14" s="296"/>
      <c r="AD14" s="296"/>
      <c r="AE14" s="299"/>
      <c r="AF14" s="296"/>
      <c r="AG14" s="296"/>
      <c r="AH14" s="299"/>
      <c r="AI14" s="299"/>
      <c r="AJ14" s="299"/>
      <c r="AK14" s="299"/>
      <c r="AL14" s="299"/>
      <c r="AM14" s="299"/>
    </row>
    <row r="15" spans="1:39" s="300" customFormat="1" x14ac:dyDescent="0.25">
      <c r="A15" s="317" t="s">
        <v>583</v>
      </c>
      <c r="B15" s="294"/>
      <c r="C15" s="295"/>
      <c r="D15" s="296"/>
      <c r="E15" s="296"/>
      <c r="F15" s="287"/>
      <c r="G15" s="287"/>
      <c r="H15" s="287"/>
      <c r="I15" s="296"/>
      <c r="J15" s="287"/>
      <c r="K15" s="296"/>
      <c r="L15" s="296"/>
      <c r="M15" s="296"/>
      <c r="N15" s="296"/>
      <c r="O15" s="296"/>
      <c r="P15" s="296"/>
      <c r="Q15" s="296"/>
      <c r="R15" s="296"/>
      <c r="S15" s="296"/>
      <c r="T15" s="296"/>
      <c r="U15" s="296"/>
      <c r="V15" s="296"/>
      <c r="W15" s="296"/>
      <c r="X15" s="296"/>
      <c r="Y15" s="296"/>
      <c r="Z15" s="296"/>
      <c r="AA15" s="296"/>
      <c r="AB15" s="296"/>
      <c r="AC15" s="296"/>
      <c r="AD15" s="296"/>
      <c r="AE15" s="299"/>
      <c r="AF15" s="296"/>
      <c r="AG15" s="296"/>
      <c r="AH15" s="299"/>
      <c r="AI15" s="299"/>
      <c r="AJ15" s="299"/>
      <c r="AK15" s="299"/>
      <c r="AL15" s="299"/>
      <c r="AM15" s="299"/>
    </row>
    <row r="16" spans="1:39" s="300" customFormat="1" x14ac:dyDescent="0.25">
      <c r="A16" s="318" t="s">
        <v>170</v>
      </c>
      <c r="B16" s="295">
        <f>SUM(B13+B10)</f>
        <v>434538930.81999999</v>
      </c>
      <c r="C16" s="295">
        <f>SUM(C13+C10)</f>
        <v>440808671.06</v>
      </c>
      <c r="D16" s="295">
        <f t="shared" ref="D16:AM16" si="0">SUM(D13+D10)</f>
        <v>440871673.06</v>
      </c>
      <c r="E16" s="295">
        <f t="shared" si="0"/>
        <v>441239897.31999999</v>
      </c>
      <c r="F16" s="295">
        <f t="shared" si="0"/>
        <v>442450647</v>
      </c>
      <c r="G16" s="295">
        <f t="shared" si="0"/>
        <v>445066615</v>
      </c>
      <c r="H16" s="295">
        <f t="shared" si="0"/>
        <v>461597044.83999997</v>
      </c>
      <c r="I16" s="295">
        <f t="shared" si="0"/>
        <v>680495820.94000006</v>
      </c>
      <c r="J16" s="295">
        <f t="shared" si="0"/>
        <v>779903727</v>
      </c>
      <c r="K16" s="295">
        <f t="shared" si="0"/>
        <v>810643704.53999996</v>
      </c>
      <c r="L16" s="295">
        <f t="shared" si="0"/>
        <v>837038353.03999996</v>
      </c>
      <c r="M16" s="295">
        <f t="shared" si="0"/>
        <v>812061098.19000006</v>
      </c>
      <c r="N16" s="295">
        <f t="shared" si="0"/>
        <v>783282150.46000004</v>
      </c>
      <c r="O16" s="295">
        <f t="shared" si="0"/>
        <v>763961079.5</v>
      </c>
      <c r="P16" s="295">
        <f t="shared" si="0"/>
        <v>763370881.60000002</v>
      </c>
      <c r="Q16" s="295">
        <f t="shared" si="0"/>
        <v>805545130.79000008</v>
      </c>
      <c r="R16" s="295">
        <f t="shared" si="0"/>
        <v>831219648.2700001</v>
      </c>
      <c r="S16" s="295">
        <f t="shared" si="0"/>
        <v>950340619.93000007</v>
      </c>
      <c r="T16" s="295">
        <f t="shared" si="0"/>
        <v>967879114.25999999</v>
      </c>
      <c r="U16" s="295">
        <f t="shared" si="0"/>
        <v>983282880.7700001</v>
      </c>
      <c r="V16" s="295">
        <f t="shared" si="0"/>
        <v>982903815.66000009</v>
      </c>
      <c r="W16" s="295">
        <f t="shared" si="0"/>
        <v>987189417.95000005</v>
      </c>
      <c r="X16" s="295">
        <f t="shared" si="0"/>
        <v>968786921.54000008</v>
      </c>
      <c r="Y16" s="295">
        <f t="shared" si="0"/>
        <v>993734322.35000002</v>
      </c>
      <c r="Z16" s="295">
        <f t="shared" si="0"/>
        <v>1025003521.01</v>
      </c>
      <c r="AA16" s="295">
        <f t="shared" si="0"/>
        <v>1125547448.6399999</v>
      </c>
      <c r="AB16" s="295">
        <f t="shared" si="0"/>
        <v>1166201615.6299999</v>
      </c>
      <c r="AC16" s="295">
        <f t="shared" si="0"/>
        <v>1185615588.73</v>
      </c>
      <c r="AD16" s="295">
        <f t="shared" si="0"/>
        <v>1170082508.1999998</v>
      </c>
      <c r="AE16" s="295">
        <f t="shared" si="0"/>
        <v>1188394501.55</v>
      </c>
      <c r="AF16" s="295">
        <f t="shared" si="0"/>
        <v>1179786074.2</v>
      </c>
      <c r="AG16" s="295">
        <f t="shared" si="0"/>
        <v>1245575227.51</v>
      </c>
      <c r="AH16" s="295">
        <f t="shared" si="0"/>
        <v>1296476677.48</v>
      </c>
      <c r="AI16" s="295">
        <f t="shared" si="0"/>
        <v>1376799535.23</v>
      </c>
      <c r="AJ16" s="295">
        <f t="shared" si="0"/>
        <v>1487695648.5899999</v>
      </c>
      <c r="AK16" s="295">
        <f t="shared" si="0"/>
        <v>1595464127.6400001</v>
      </c>
      <c r="AL16" s="295">
        <f t="shared" si="0"/>
        <v>207006471.20999998</v>
      </c>
      <c r="AM16" s="295">
        <f t="shared" si="0"/>
        <v>69221848.729999989</v>
      </c>
    </row>
    <row r="17" spans="1:39" s="300" customFormat="1" x14ac:dyDescent="0.25">
      <c r="A17" s="318" t="s">
        <v>584</v>
      </c>
      <c r="B17" s="294"/>
      <c r="C17" s="295"/>
      <c r="D17" s="296"/>
      <c r="E17" s="296"/>
      <c r="F17" s="287"/>
      <c r="G17" s="287"/>
      <c r="H17" s="287"/>
      <c r="I17" s="296"/>
      <c r="J17" s="287"/>
      <c r="K17" s="299"/>
      <c r="L17" s="299"/>
      <c r="M17" s="299"/>
      <c r="N17" s="299"/>
      <c r="O17" s="299"/>
      <c r="P17" s="296"/>
      <c r="Q17" s="296"/>
      <c r="R17" s="296"/>
      <c r="S17" s="296"/>
      <c r="T17" s="296"/>
      <c r="U17" s="296"/>
      <c r="V17" s="296"/>
      <c r="W17" s="296">
        <v>378734.45</v>
      </c>
      <c r="X17" s="296">
        <v>361916.95</v>
      </c>
      <c r="Y17" s="296">
        <v>344923.45</v>
      </c>
      <c r="Z17" s="296">
        <v>324691.45</v>
      </c>
      <c r="AA17" s="296">
        <v>311530.45</v>
      </c>
      <c r="AB17" s="296">
        <v>302950.45</v>
      </c>
      <c r="AC17" s="297">
        <v>294150.45</v>
      </c>
      <c r="AD17" s="296"/>
      <c r="AE17" s="296"/>
      <c r="AF17" s="296"/>
      <c r="AG17" s="296"/>
      <c r="AH17" s="296"/>
      <c r="AI17" s="296"/>
      <c r="AJ17" s="296"/>
      <c r="AK17" s="296"/>
      <c r="AL17" s="299"/>
      <c r="AM17" s="299"/>
    </row>
    <row r="18" spans="1:39" s="300" customFormat="1" x14ac:dyDescent="0.25">
      <c r="A18" s="318"/>
      <c r="B18" s="294"/>
      <c r="C18" s="295"/>
      <c r="D18" s="296"/>
      <c r="E18" s="296"/>
      <c r="F18" s="287"/>
      <c r="G18" s="287"/>
      <c r="H18" s="287"/>
      <c r="I18" s="296"/>
      <c r="J18" s="287"/>
      <c r="K18" s="299"/>
      <c r="L18" s="299"/>
      <c r="M18" s="299"/>
      <c r="N18" s="299"/>
      <c r="O18" s="299"/>
      <c r="P18" s="296"/>
      <c r="Q18" s="296"/>
      <c r="R18" s="296"/>
      <c r="S18" s="296"/>
      <c r="T18" s="296"/>
      <c r="U18" s="296"/>
      <c r="V18" s="296"/>
      <c r="AE18" s="296"/>
      <c r="AF18" s="296"/>
      <c r="AG18" s="296"/>
      <c r="AH18" s="296"/>
      <c r="AI18" s="296"/>
      <c r="AJ18" s="296"/>
      <c r="AK18" s="296"/>
      <c r="AL18" s="299"/>
      <c r="AM18" s="299"/>
    </row>
    <row r="19" spans="1:39" s="300" customFormat="1" x14ac:dyDescent="0.25">
      <c r="A19" s="319" t="s">
        <v>44</v>
      </c>
      <c r="B19" s="294"/>
      <c r="C19" s="295"/>
      <c r="D19" s="296"/>
      <c r="E19" s="296"/>
      <c r="F19" s="287"/>
      <c r="G19" s="287"/>
      <c r="H19" s="287"/>
      <c r="I19" s="296"/>
      <c r="J19" s="287"/>
      <c r="K19" s="299"/>
      <c r="L19" s="299"/>
      <c r="M19" s="299"/>
      <c r="N19" s="299"/>
      <c r="O19" s="299"/>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9"/>
      <c r="AM19" s="299"/>
    </row>
    <row r="20" spans="1:39" s="300" customFormat="1" x14ac:dyDescent="0.25">
      <c r="A20" s="312" t="s">
        <v>45</v>
      </c>
      <c r="B20" s="294"/>
      <c r="C20" s="295"/>
      <c r="D20" s="296"/>
      <c r="E20" s="296"/>
      <c r="F20" s="287"/>
      <c r="G20" s="287"/>
      <c r="H20" s="287"/>
      <c r="I20" s="296"/>
      <c r="J20" s="287"/>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9"/>
      <c r="AM20" s="299"/>
    </row>
    <row r="21" spans="1:39" s="300" customFormat="1" x14ac:dyDescent="0.25">
      <c r="A21" s="318" t="s">
        <v>46</v>
      </c>
      <c r="B21" s="294"/>
      <c r="C21" s="295">
        <v>277754330.89999998</v>
      </c>
      <c r="D21" s="296">
        <v>251374873.63</v>
      </c>
      <c r="E21" s="296">
        <v>170756758.25999999</v>
      </c>
      <c r="F21" s="287">
        <v>177772327</v>
      </c>
      <c r="G21" s="287">
        <v>142136229</v>
      </c>
      <c r="H21" s="287">
        <v>158870501</v>
      </c>
      <c r="I21" s="296">
        <v>300624767.07999998</v>
      </c>
      <c r="J21" s="287">
        <v>296627632</v>
      </c>
      <c r="K21" s="296">
        <v>249889879.16999999</v>
      </c>
      <c r="L21" s="296">
        <v>189245793.59</v>
      </c>
      <c r="M21" s="296">
        <v>85290594.409999996</v>
      </c>
      <c r="N21" s="296">
        <v>55290428.549999997</v>
      </c>
      <c r="O21" s="296">
        <v>44082156.259999998</v>
      </c>
      <c r="P21" s="296">
        <v>43715057.649999999</v>
      </c>
      <c r="Q21" s="296">
        <v>93185230.969999999</v>
      </c>
      <c r="R21" s="296">
        <v>93327213.930000007</v>
      </c>
      <c r="S21" s="296">
        <v>104460902.31</v>
      </c>
      <c r="T21" s="296">
        <v>111776053.7</v>
      </c>
      <c r="U21" s="296">
        <v>110649424.28</v>
      </c>
      <c r="V21" s="296">
        <v>103757301.04000001</v>
      </c>
      <c r="W21" s="296">
        <v>109745999.15000001</v>
      </c>
      <c r="X21" s="296">
        <v>118521398.03</v>
      </c>
      <c r="Y21" s="296">
        <v>137389285.09</v>
      </c>
      <c r="Z21" s="296">
        <v>126291310.54000001</v>
      </c>
      <c r="AA21" s="296">
        <v>203835097.09</v>
      </c>
      <c r="AB21" s="296">
        <v>178688989.30000001</v>
      </c>
      <c r="AC21" s="296"/>
      <c r="AD21" s="296">
        <v>106411051.47</v>
      </c>
      <c r="AE21" s="296"/>
      <c r="AF21" s="296">
        <v>120307035.87</v>
      </c>
      <c r="AG21" s="296">
        <v>147161854.68000001</v>
      </c>
      <c r="AH21" s="296"/>
      <c r="AI21" s="296"/>
      <c r="AJ21" s="296"/>
      <c r="AK21" s="296"/>
      <c r="AL21" s="299"/>
      <c r="AM21" s="299"/>
    </row>
    <row r="22" spans="1:39" s="300" customFormat="1" x14ac:dyDescent="0.25">
      <c r="A22" s="318" t="s">
        <v>47</v>
      </c>
      <c r="B22" s="294"/>
      <c r="C22" s="295">
        <v>183292995.56999999</v>
      </c>
      <c r="D22" s="296">
        <v>187446834.78999999</v>
      </c>
      <c r="E22" s="296">
        <v>274182289.63999999</v>
      </c>
      <c r="F22" s="287">
        <v>276344082</v>
      </c>
      <c r="G22" s="287">
        <v>304736407</v>
      </c>
      <c r="H22" s="287">
        <v>306343480</v>
      </c>
      <c r="I22" s="296">
        <v>394907478.68000001</v>
      </c>
      <c r="J22" s="287">
        <v>481506848</v>
      </c>
      <c r="K22" s="296">
        <v>542596467.17999995</v>
      </c>
      <c r="L22" s="296">
        <v>603337826.71000004</v>
      </c>
      <c r="M22" s="296">
        <v>738523878.88999999</v>
      </c>
      <c r="N22" s="296">
        <v>755559890.28999996</v>
      </c>
      <c r="O22" s="296">
        <v>765934191.25</v>
      </c>
      <c r="P22" s="296">
        <v>783489620.96000004</v>
      </c>
      <c r="Q22" s="296">
        <v>782798001.78999996</v>
      </c>
      <c r="R22" s="296">
        <v>762922555.32000005</v>
      </c>
      <c r="S22" s="296">
        <v>846206521.10000002</v>
      </c>
      <c r="T22" s="296">
        <v>842768016.71000004</v>
      </c>
      <c r="U22" s="296">
        <v>873033028.86000001</v>
      </c>
      <c r="V22" s="296">
        <v>895366262.96000004</v>
      </c>
      <c r="W22" s="296">
        <v>877761614.11000001</v>
      </c>
      <c r="X22" s="296">
        <v>902994261.67999995</v>
      </c>
      <c r="Y22" s="296">
        <v>914720358.07000005</v>
      </c>
      <c r="Z22" s="296">
        <v>983542707.78999996</v>
      </c>
      <c r="AA22" s="296">
        <v>1003595530.5700001</v>
      </c>
      <c r="AB22" s="296">
        <v>1045506293.29</v>
      </c>
      <c r="AC22" s="296"/>
      <c r="AD22" s="296">
        <v>1143898383.0699999</v>
      </c>
      <c r="AE22" s="296"/>
      <c r="AF22" s="296">
        <v>1254181759.6099999</v>
      </c>
      <c r="AG22" s="296">
        <v>1255601689.5</v>
      </c>
      <c r="AH22" s="296"/>
      <c r="AI22" s="296"/>
      <c r="AJ22" s="296"/>
      <c r="AK22" s="296"/>
      <c r="AL22" s="299"/>
      <c r="AM22" s="299"/>
    </row>
    <row r="23" spans="1:39" s="300" customFormat="1" x14ac:dyDescent="0.25">
      <c r="A23" s="318" t="s">
        <v>48</v>
      </c>
      <c r="B23" s="294"/>
      <c r="C23" s="295">
        <v>21545709.699999999</v>
      </c>
      <c r="D23" s="296">
        <v>25517584.379999999</v>
      </c>
      <c r="E23" s="296">
        <v>25517584.370000001</v>
      </c>
      <c r="F23" s="287">
        <v>19965324</v>
      </c>
      <c r="G23" s="287">
        <v>29486440</v>
      </c>
      <c r="H23" s="287">
        <v>28782456</v>
      </c>
      <c r="I23" s="296">
        <v>30977927.370000001</v>
      </c>
      <c r="J23" s="287">
        <v>34739345</v>
      </c>
      <c r="K23" s="296">
        <v>33784521.390000001</v>
      </c>
      <c r="L23" s="296">
        <v>31808183.239999998</v>
      </c>
      <c r="M23" s="296">
        <v>139435.51999999999</v>
      </c>
      <c r="N23" s="296">
        <v>440407.71</v>
      </c>
      <c r="O23" s="296">
        <v>141916.79</v>
      </c>
      <c r="P23" s="296">
        <v>51200.99</v>
      </c>
      <c r="Q23" s="296">
        <v>94100</v>
      </c>
      <c r="R23" s="296">
        <v>112846.19</v>
      </c>
      <c r="S23" s="296">
        <v>157375.47</v>
      </c>
      <c r="T23" s="296">
        <v>181170.16</v>
      </c>
      <c r="U23" s="296">
        <v>33179.08</v>
      </c>
      <c r="V23" s="296">
        <v>46152.27</v>
      </c>
      <c r="W23" s="296">
        <v>60539.14</v>
      </c>
      <c r="X23" s="296">
        <v>81245.89</v>
      </c>
      <c r="Y23" s="296">
        <v>96497.29</v>
      </c>
      <c r="Z23" s="296">
        <v>128959.58</v>
      </c>
      <c r="AA23" s="296">
        <v>150270.29</v>
      </c>
      <c r="AB23" s="296">
        <v>157843.67000000001</v>
      </c>
      <c r="AC23" s="296"/>
      <c r="AD23" s="296">
        <v>177788.95</v>
      </c>
      <c r="AE23" s="296"/>
      <c r="AF23" s="299">
        <v>266389.49</v>
      </c>
      <c r="AG23" s="299">
        <v>284497.77</v>
      </c>
      <c r="AH23" s="296"/>
      <c r="AI23" s="296"/>
      <c r="AJ23" s="296"/>
      <c r="AK23" s="296"/>
      <c r="AL23" s="299"/>
      <c r="AM23" s="299"/>
    </row>
    <row r="24" spans="1:39" s="300" customFormat="1" x14ac:dyDescent="0.25">
      <c r="A24" s="511" t="s">
        <v>585</v>
      </c>
      <c r="B24" s="294"/>
      <c r="C24" s="295"/>
      <c r="D24" s="296"/>
      <c r="E24" s="296"/>
      <c r="F24" s="287"/>
      <c r="G24" s="287"/>
      <c r="H24" s="299"/>
      <c r="I24" s="296"/>
      <c r="J24" s="287"/>
      <c r="K24" s="296"/>
      <c r="L24" s="296"/>
      <c r="M24" s="296"/>
      <c r="N24" s="296"/>
      <c r="O24" s="296"/>
      <c r="P24" s="296"/>
      <c r="Q24" s="296"/>
      <c r="R24" s="296"/>
      <c r="S24" s="296"/>
      <c r="T24" s="296"/>
      <c r="U24" s="296"/>
      <c r="V24" s="296"/>
      <c r="W24" s="296"/>
      <c r="X24" s="296"/>
      <c r="Y24" s="296"/>
      <c r="Z24" s="296"/>
      <c r="AA24" s="296"/>
      <c r="AB24" s="296"/>
      <c r="AC24" s="296"/>
      <c r="AD24" s="296"/>
      <c r="AE24" s="296"/>
      <c r="AF24" s="299"/>
      <c r="AG24" s="299"/>
      <c r="AH24" s="299"/>
      <c r="AI24" s="299"/>
      <c r="AJ24" s="299"/>
      <c r="AK24" s="299"/>
      <c r="AL24" s="299"/>
      <c r="AM24" s="299"/>
    </row>
    <row r="25" spans="1:39" s="300" customFormat="1" x14ac:dyDescent="0.25">
      <c r="A25" s="318" t="s">
        <v>50</v>
      </c>
      <c r="B25" s="294">
        <v>504350692.94999999</v>
      </c>
      <c r="C25" s="295">
        <f>SUM(C21:C23)</f>
        <v>482593036.16999996</v>
      </c>
      <c r="D25" s="296">
        <v>464339292.79999995</v>
      </c>
      <c r="E25" s="296">
        <v>470456632.26999998</v>
      </c>
      <c r="F25" s="287">
        <v>474081733</v>
      </c>
      <c r="G25" s="287">
        <v>476359076</v>
      </c>
      <c r="H25" s="299">
        <v>493996437</v>
      </c>
      <c r="I25" s="296">
        <v>726510173.13</v>
      </c>
      <c r="J25" s="287">
        <v>812873825</v>
      </c>
      <c r="K25" s="296">
        <v>826270867.73999989</v>
      </c>
      <c r="L25" s="296">
        <f>SUM(L21:L23)</f>
        <v>824391803.54000008</v>
      </c>
      <c r="M25" s="296">
        <f>SUM(M21:M23)</f>
        <v>823953908.81999993</v>
      </c>
      <c r="N25" s="296">
        <v>811290726.54999995</v>
      </c>
      <c r="O25" s="296">
        <v>810158264.29999995</v>
      </c>
      <c r="P25" s="296">
        <v>827255879.60000002</v>
      </c>
      <c r="Q25" s="296">
        <v>876077332.75999999</v>
      </c>
      <c r="R25" s="296">
        <v>856362615.44000006</v>
      </c>
      <c r="S25" s="296">
        <v>950824798.88000011</v>
      </c>
      <c r="T25" s="296">
        <v>954725240.57000005</v>
      </c>
      <c r="U25" s="296">
        <v>983715632.22000003</v>
      </c>
      <c r="V25" s="296">
        <v>999169716.26999998</v>
      </c>
      <c r="W25" s="296">
        <f>SUM(W21:W23)</f>
        <v>987568152.39999998</v>
      </c>
      <c r="X25" s="296">
        <v>1021596905.5999999</v>
      </c>
      <c r="Y25" s="296">
        <v>1052206140.45</v>
      </c>
      <c r="Z25" s="296">
        <f>SUM(Z21:Z23)</f>
        <v>1109962977.9099998</v>
      </c>
      <c r="AA25" s="296">
        <v>1207580897.95</v>
      </c>
      <c r="AB25" s="296">
        <v>1224353126.26</v>
      </c>
      <c r="AC25" s="299">
        <v>1275291111.3399999</v>
      </c>
      <c r="AD25" s="296">
        <v>1250487223.49</v>
      </c>
      <c r="AE25" s="299">
        <v>1306982851.8500001</v>
      </c>
      <c r="AF25" s="299">
        <v>1374755184.97</v>
      </c>
      <c r="AG25" s="299">
        <v>1403048041.95</v>
      </c>
      <c r="AH25" s="299">
        <v>1488538111.8</v>
      </c>
      <c r="AI25" s="299">
        <v>1529584281.97</v>
      </c>
      <c r="AJ25" s="299">
        <v>1688805598.02</v>
      </c>
      <c r="AK25" s="299">
        <v>1849703025.02</v>
      </c>
      <c r="AL25" s="299">
        <v>473829134.70999998</v>
      </c>
      <c r="AM25" s="299">
        <v>270332170.90999997</v>
      </c>
    </row>
    <row r="26" spans="1:39" s="300" customFormat="1" x14ac:dyDescent="0.25">
      <c r="A26" s="321"/>
      <c r="B26" s="302"/>
      <c r="C26" s="303"/>
      <c r="D26" s="304"/>
      <c r="E26" s="304"/>
      <c r="F26" s="304"/>
      <c r="G26" s="305"/>
      <c r="H26" s="305"/>
      <c r="I26" s="305"/>
      <c r="J26" s="305"/>
      <c r="K26" s="305"/>
      <c r="L26" s="305"/>
      <c r="M26" s="305"/>
      <c r="N26" s="305"/>
      <c r="O26" s="305"/>
      <c r="P26" s="306"/>
      <c r="Q26" s="306"/>
      <c r="R26" s="306"/>
      <c r="S26" s="306"/>
      <c r="T26" s="306"/>
      <c r="U26" s="306"/>
      <c r="V26" s="306"/>
      <c r="W26" s="306"/>
      <c r="X26" s="306"/>
      <c r="Y26" s="306"/>
      <c r="Z26" s="306"/>
      <c r="AA26" s="306"/>
      <c r="AB26" s="306"/>
      <c r="AC26" s="306"/>
      <c r="AD26" s="306"/>
      <c r="AE26" s="306"/>
      <c r="AF26" s="307"/>
      <c r="AG26" s="307"/>
      <c r="AH26" s="305"/>
      <c r="AI26" s="305"/>
      <c r="AJ26" s="305"/>
      <c r="AK26" s="305"/>
      <c r="AL26" s="305"/>
      <c r="AM26" s="305"/>
    </row>
    <row r="27" spans="1:39" s="300" customFormat="1" x14ac:dyDescent="0.25">
      <c r="A27" s="321" t="s">
        <v>34</v>
      </c>
      <c r="B27" s="302"/>
      <c r="C27" s="302"/>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39" s="300" customFormat="1" x14ac:dyDescent="0.25">
      <c r="A28" s="321"/>
      <c r="B28" s="309"/>
      <c r="C28" s="309"/>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row>
    <row r="29" spans="1:39" s="300" customFormat="1" x14ac:dyDescent="0.25">
      <c r="A29" s="328" t="s">
        <v>294</v>
      </c>
      <c r="B29" s="330">
        <f t="shared" ref="B29:AM29" si="1">100*B25/SUM(B10+B13)</f>
        <v>116.06570946319152</v>
      </c>
      <c r="C29" s="330">
        <f t="shared" si="1"/>
        <v>109.47902522187739</v>
      </c>
      <c r="D29" s="330">
        <f t="shared" si="1"/>
        <v>105.32300466870915</v>
      </c>
      <c r="E29" s="330">
        <f t="shared" si="1"/>
        <v>106.62150796595149</v>
      </c>
      <c r="F29" s="330">
        <f t="shared" si="1"/>
        <v>107.14906537361216</v>
      </c>
      <c r="G29" s="330">
        <f t="shared" si="1"/>
        <v>107.0309611966739</v>
      </c>
      <c r="H29" s="330">
        <f t="shared" si="1"/>
        <v>107.01897737911871</v>
      </c>
      <c r="I29" s="330">
        <f t="shared" si="1"/>
        <v>106.76188607983488</v>
      </c>
      <c r="J29" s="330">
        <f t="shared" si="1"/>
        <v>104.22745742308781</v>
      </c>
      <c r="K29" s="330">
        <f t="shared" si="1"/>
        <v>101.92774743237753</v>
      </c>
      <c r="L29" s="330">
        <f t="shared" si="1"/>
        <v>98.489131417447069</v>
      </c>
      <c r="M29" s="330">
        <f t="shared" si="1"/>
        <v>101.46452165440603</v>
      </c>
      <c r="N29" s="330">
        <f t="shared" si="1"/>
        <v>103.57579654707455</v>
      </c>
      <c r="O29" s="330">
        <f t="shared" si="1"/>
        <v>106.04705999292992</v>
      </c>
      <c r="P29" s="330">
        <f t="shared" si="1"/>
        <v>108.36880205151382</v>
      </c>
      <c r="Q29" s="330">
        <f t="shared" si="1"/>
        <v>108.75583493389486</v>
      </c>
      <c r="R29" s="330">
        <f t="shared" si="1"/>
        <v>103.02482830168049</v>
      </c>
      <c r="S29" s="330">
        <f t="shared" si="1"/>
        <v>100.05094793801781</v>
      </c>
      <c r="T29" s="330">
        <f t="shared" si="1"/>
        <v>98.640959031329359</v>
      </c>
      <c r="U29" s="330">
        <f t="shared" si="1"/>
        <v>100.04401088013054</v>
      </c>
      <c r="V29" s="330">
        <f t="shared" si="1"/>
        <v>101.65488223271142</v>
      </c>
      <c r="W29" s="330">
        <f t="shared" si="1"/>
        <v>100.03836492198087</v>
      </c>
      <c r="X29" s="330">
        <f t="shared" si="1"/>
        <v>105.45114543619685</v>
      </c>
      <c r="Y29" s="330">
        <f t="shared" si="1"/>
        <v>105.88404936660785</v>
      </c>
      <c r="Z29" s="330">
        <f t="shared" si="1"/>
        <v>108.28869902966616</v>
      </c>
      <c r="AA29" s="330">
        <f t="shared" si="1"/>
        <v>107.28831551340828</v>
      </c>
      <c r="AB29" s="330">
        <f t="shared" si="1"/>
        <v>104.98640285269934</v>
      </c>
      <c r="AC29" s="330">
        <f t="shared" si="1"/>
        <v>107.56362546700807</v>
      </c>
      <c r="AD29" s="330">
        <f t="shared" si="1"/>
        <v>106.87171329598722</v>
      </c>
      <c r="AE29" s="330">
        <f t="shared" si="1"/>
        <v>109.97887066502982</v>
      </c>
      <c r="AF29" s="330">
        <f t="shared" si="1"/>
        <v>116.52580201052182</v>
      </c>
      <c r="AG29" s="330">
        <f t="shared" si="1"/>
        <v>112.64257757877861</v>
      </c>
      <c r="AH29" s="330">
        <f t="shared" si="1"/>
        <v>114.81410638973587</v>
      </c>
      <c r="AI29" s="330">
        <f t="shared" si="1"/>
        <v>111.09709459006149</v>
      </c>
      <c r="AJ29" s="330">
        <f t="shared" si="1"/>
        <v>113.51821856981346</v>
      </c>
      <c r="AK29" s="330">
        <f t="shared" si="1"/>
        <v>115.93510584008357</v>
      </c>
      <c r="AL29" s="330">
        <f t="shared" si="1"/>
        <v>228.89580791381098</v>
      </c>
      <c r="AM29" s="330">
        <f t="shared" si="1"/>
        <v>390.53012288711233</v>
      </c>
    </row>
    <row r="31" spans="1:39" x14ac:dyDescent="0.25">
      <c r="A31" s="328" t="s">
        <v>291</v>
      </c>
      <c r="C31" s="58">
        <f t="shared" ref="C31:AM31" si="2">C25-B25</f>
        <v>-21757656.780000031</v>
      </c>
      <c r="D31" s="58">
        <f t="shared" si="2"/>
        <v>-18253743.370000005</v>
      </c>
      <c r="E31" s="58">
        <f t="shared" si="2"/>
        <v>6117339.4700000286</v>
      </c>
      <c r="F31" s="58">
        <f t="shared" si="2"/>
        <v>3625100.7300000191</v>
      </c>
      <c r="G31" s="58">
        <f t="shared" si="2"/>
        <v>2277343</v>
      </c>
      <c r="H31" s="58">
        <f t="shared" si="2"/>
        <v>17637361</v>
      </c>
      <c r="I31" s="58">
        <f t="shared" si="2"/>
        <v>232513736.13</v>
      </c>
      <c r="J31" s="58">
        <f t="shared" si="2"/>
        <v>86363651.870000005</v>
      </c>
      <c r="K31" s="58">
        <f t="shared" si="2"/>
        <v>13397042.73999989</v>
      </c>
      <c r="L31" s="58">
        <f t="shared" si="2"/>
        <v>-1879064.1999998093</v>
      </c>
      <c r="M31" s="58">
        <f t="shared" si="2"/>
        <v>-437894.72000014782</v>
      </c>
      <c r="N31" s="58">
        <f t="shared" si="2"/>
        <v>-12663182.269999981</v>
      </c>
      <c r="O31" s="58">
        <f t="shared" si="2"/>
        <v>-1132462.25</v>
      </c>
      <c r="P31" s="58">
        <f t="shared" si="2"/>
        <v>17097615.300000072</v>
      </c>
      <c r="Q31" s="58">
        <f t="shared" si="2"/>
        <v>48821453.159999967</v>
      </c>
      <c r="R31" s="58">
        <f t="shared" si="2"/>
        <v>-19714717.319999933</v>
      </c>
      <c r="S31" s="58">
        <f t="shared" si="2"/>
        <v>94462183.440000057</v>
      </c>
      <c r="T31" s="58">
        <f t="shared" si="2"/>
        <v>3900441.689999938</v>
      </c>
      <c r="U31" s="58">
        <f t="shared" si="2"/>
        <v>28990391.649999976</v>
      </c>
      <c r="V31" s="58">
        <f t="shared" si="2"/>
        <v>15454084.049999952</v>
      </c>
      <c r="W31" s="58">
        <f t="shared" si="2"/>
        <v>-11601563.870000005</v>
      </c>
      <c r="X31" s="58">
        <f t="shared" si="2"/>
        <v>34028753.199999928</v>
      </c>
      <c r="Y31" s="58">
        <f t="shared" si="2"/>
        <v>30609234.850000143</v>
      </c>
      <c r="Z31" s="58">
        <f t="shared" si="2"/>
        <v>57756837.4599998</v>
      </c>
      <c r="AA31" s="58">
        <f t="shared" si="2"/>
        <v>97617920.0400002</v>
      </c>
      <c r="AB31" s="58">
        <f t="shared" si="2"/>
        <v>16772228.309999943</v>
      </c>
      <c r="AC31" s="58">
        <f t="shared" si="2"/>
        <v>50937985.079999924</v>
      </c>
      <c r="AD31" s="58">
        <f t="shared" si="2"/>
        <v>-24803887.849999905</v>
      </c>
      <c r="AE31" s="58">
        <f t="shared" si="2"/>
        <v>56495628.360000134</v>
      </c>
      <c r="AF31" s="58">
        <f t="shared" si="2"/>
        <v>67772333.119999886</v>
      </c>
      <c r="AG31" s="58">
        <f t="shared" si="2"/>
        <v>28292856.980000019</v>
      </c>
      <c r="AH31" s="58">
        <f t="shared" si="2"/>
        <v>85490069.849999905</v>
      </c>
      <c r="AI31" s="58">
        <f t="shared" si="2"/>
        <v>41046170.170000076</v>
      </c>
      <c r="AJ31" s="58">
        <f t="shared" si="2"/>
        <v>159221316.04999995</v>
      </c>
      <c r="AK31" s="58">
        <f t="shared" si="2"/>
        <v>160897427</v>
      </c>
      <c r="AL31" s="58">
        <f t="shared" si="2"/>
        <v>-1375873890.3099999</v>
      </c>
      <c r="AM31" s="58">
        <f t="shared" si="2"/>
        <v>-203496963.80000001</v>
      </c>
    </row>
    <row r="32" spans="1:39" x14ac:dyDescent="0.25">
      <c r="A32" s="328" t="s">
        <v>292</v>
      </c>
      <c r="C32" s="329">
        <f t="shared" ref="C32:AM32" si="3">C16-B16</f>
        <v>6269740.2400000095</v>
      </c>
      <c r="D32" s="329">
        <f t="shared" si="3"/>
        <v>63002</v>
      </c>
      <c r="E32" s="329">
        <f t="shared" si="3"/>
        <v>368224.25999999046</v>
      </c>
      <c r="F32" s="329">
        <f t="shared" si="3"/>
        <v>1210749.6800000072</v>
      </c>
      <c r="G32" s="329">
        <f t="shared" si="3"/>
        <v>2615968</v>
      </c>
      <c r="H32" s="329">
        <f t="shared" si="3"/>
        <v>16530429.839999974</v>
      </c>
      <c r="I32" s="329">
        <f t="shared" si="3"/>
        <v>218898776.10000008</v>
      </c>
      <c r="J32" s="329">
        <f t="shared" si="3"/>
        <v>99407906.059999943</v>
      </c>
      <c r="K32" s="329">
        <f t="shared" si="3"/>
        <v>30739977.539999962</v>
      </c>
      <c r="L32" s="329">
        <f t="shared" si="3"/>
        <v>26394648.5</v>
      </c>
      <c r="M32" s="329">
        <f t="shared" si="3"/>
        <v>-24977254.849999905</v>
      </c>
      <c r="N32" s="329">
        <f t="shared" si="3"/>
        <v>-28778947.730000019</v>
      </c>
      <c r="O32" s="329">
        <f t="shared" si="3"/>
        <v>-19321070.960000038</v>
      </c>
      <c r="P32" s="329">
        <f t="shared" si="3"/>
        <v>-590197.89999997616</v>
      </c>
      <c r="Q32" s="329">
        <f t="shared" si="3"/>
        <v>42174249.190000057</v>
      </c>
      <c r="R32" s="329">
        <f t="shared" si="3"/>
        <v>25674517.480000019</v>
      </c>
      <c r="S32" s="329">
        <f t="shared" si="3"/>
        <v>119120971.65999997</v>
      </c>
      <c r="T32" s="329">
        <f t="shared" si="3"/>
        <v>17538494.329999924</v>
      </c>
      <c r="U32" s="329">
        <f t="shared" si="3"/>
        <v>15403766.51000011</v>
      </c>
      <c r="V32" s="329">
        <f t="shared" si="3"/>
        <v>-379065.11000001431</v>
      </c>
      <c r="W32" s="329">
        <f t="shared" si="3"/>
        <v>4285602.2899999619</v>
      </c>
      <c r="X32" s="329">
        <f t="shared" si="3"/>
        <v>-18402496.409999967</v>
      </c>
      <c r="Y32" s="329">
        <f t="shared" si="3"/>
        <v>24947400.809999943</v>
      </c>
      <c r="Z32" s="329">
        <f t="shared" si="3"/>
        <v>31269198.659999967</v>
      </c>
      <c r="AA32" s="329">
        <f t="shared" si="3"/>
        <v>100543927.62999988</v>
      </c>
      <c r="AB32" s="329">
        <f t="shared" si="3"/>
        <v>40654166.99000001</v>
      </c>
      <c r="AC32" s="329">
        <f t="shared" si="3"/>
        <v>19413973.100000143</v>
      </c>
      <c r="AD32" s="329">
        <f t="shared" si="3"/>
        <v>-15533080.53000021</v>
      </c>
      <c r="AE32" s="329">
        <f t="shared" si="3"/>
        <v>18311993.350000143</v>
      </c>
      <c r="AF32" s="329">
        <f t="shared" si="3"/>
        <v>-8608427.3499999046</v>
      </c>
      <c r="AG32" s="329">
        <f t="shared" si="3"/>
        <v>65789153.309999943</v>
      </c>
      <c r="AH32" s="329">
        <f t="shared" si="3"/>
        <v>50901449.970000029</v>
      </c>
      <c r="AI32" s="329">
        <f t="shared" si="3"/>
        <v>80322857.75</v>
      </c>
      <c r="AJ32" s="329">
        <f t="shared" si="3"/>
        <v>110896113.3599999</v>
      </c>
      <c r="AK32" s="329">
        <f t="shared" si="3"/>
        <v>107768479.05000019</v>
      </c>
      <c r="AL32" s="329">
        <f t="shared" si="3"/>
        <v>-1388457656.4300001</v>
      </c>
      <c r="AM32" s="329">
        <f t="shared" si="3"/>
        <v>-137784622.47999999</v>
      </c>
    </row>
    <row r="33" spans="1:39" x14ac:dyDescent="0.25">
      <c r="A33" s="328" t="s">
        <v>293</v>
      </c>
      <c r="C33" s="329">
        <f>100*C32/C31</f>
        <v>-28.816247555496187</v>
      </c>
      <c r="D33" s="44">
        <f t="shared" ref="D33:AM33" si="4">100*D32/D31</f>
        <v>-0.34514564340563525</v>
      </c>
      <c r="E33" s="44">
        <f t="shared" si="4"/>
        <v>6.0193530505507278</v>
      </c>
      <c r="F33" s="44">
        <f t="shared" si="4"/>
        <v>33.399063093068889</v>
      </c>
      <c r="G33" s="44">
        <f t="shared" si="4"/>
        <v>114.86930163791752</v>
      </c>
      <c r="H33" s="44">
        <f t="shared" si="4"/>
        <v>93.723941127019927</v>
      </c>
      <c r="I33" s="44">
        <f t="shared" si="4"/>
        <v>94.144449159602473</v>
      </c>
      <c r="J33" s="44">
        <f t="shared" si="4"/>
        <v>115.1038705607713</v>
      </c>
      <c r="K33" s="44">
        <f t="shared" si="4"/>
        <v>229.45345578557297</v>
      </c>
      <c r="L33" s="44">
        <f t="shared" si="4"/>
        <v>-1404.6698617323814</v>
      </c>
      <c r="M33" s="44">
        <f t="shared" si="4"/>
        <v>5703.940629837115</v>
      </c>
      <c r="N33" s="44">
        <f t="shared" si="4"/>
        <v>227.2647358016751</v>
      </c>
      <c r="O33" s="44">
        <f t="shared" si="4"/>
        <v>1706.1117012951238</v>
      </c>
      <c r="P33" s="44">
        <f t="shared" si="4"/>
        <v>-3.4519311005902309</v>
      </c>
      <c r="Q33" s="44">
        <f t="shared" si="4"/>
        <v>86.384665879945487</v>
      </c>
      <c r="R33" s="44">
        <f t="shared" si="4"/>
        <v>-130.2302085455421</v>
      </c>
      <c r="S33" s="44">
        <f t="shared" si="4"/>
        <v>126.10440212369485</v>
      </c>
      <c r="T33" s="44">
        <f t="shared" si="4"/>
        <v>449.65405776903697</v>
      </c>
      <c r="U33" s="44">
        <f t="shared" si="4"/>
        <v>53.134040740012296</v>
      </c>
      <c r="V33" s="44">
        <f t="shared" si="4"/>
        <v>-2.4528474723807099</v>
      </c>
      <c r="W33" s="44">
        <f t="shared" si="4"/>
        <v>-36.939867228433918</v>
      </c>
      <c r="X33" s="44">
        <f t="shared" si="4"/>
        <v>-54.079255569081518</v>
      </c>
      <c r="Y33" s="44">
        <f t="shared" si="4"/>
        <v>81.502856677908184</v>
      </c>
      <c r="Z33" s="44">
        <f t="shared" si="4"/>
        <v>54.139388573094621</v>
      </c>
      <c r="AA33" s="44">
        <f t="shared" si="4"/>
        <v>102.99740825127263</v>
      </c>
      <c r="AB33" s="44">
        <f t="shared" si="4"/>
        <v>242.38977814153156</v>
      </c>
      <c r="AC33" s="44">
        <f t="shared" si="4"/>
        <v>38.112958471972938</v>
      </c>
      <c r="AD33" s="44">
        <f t="shared" si="4"/>
        <v>62.623571852669336</v>
      </c>
      <c r="AE33" s="44">
        <f t="shared" si="4"/>
        <v>32.413115636687643</v>
      </c>
      <c r="AF33" s="44">
        <f t="shared" si="4"/>
        <v>-12.701978748108825</v>
      </c>
      <c r="AG33" s="44">
        <f t="shared" si="4"/>
        <v>232.52919758688824</v>
      </c>
      <c r="AH33" s="44">
        <f t="shared" si="4"/>
        <v>59.540774804970034</v>
      </c>
      <c r="AI33" s="44">
        <f t="shared" si="4"/>
        <v>195.68904338048708</v>
      </c>
      <c r="AJ33" s="44">
        <f t="shared" si="4"/>
        <v>69.649037020379481</v>
      </c>
      <c r="AK33" s="44">
        <f t="shared" si="4"/>
        <v>66.979616181183673</v>
      </c>
      <c r="AL33" s="44">
        <f t="shared" si="4"/>
        <v>100.91460170940266</v>
      </c>
      <c r="AM33" s="44">
        <f t="shared" si="4"/>
        <v>67.708441397394438</v>
      </c>
    </row>
    <row r="34" spans="1:39" x14ac:dyDescent="0.25">
      <c r="C34" s="71"/>
    </row>
    <row r="35" spans="1:39" x14ac:dyDescent="0.25">
      <c r="A35" s="508" t="s">
        <v>580</v>
      </c>
      <c r="B35" s="509">
        <f>B16/B25</f>
        <v>0.86158091362646161</v>
      </c>
      <c r="C35" s="509">
        <f t="shared" ref="C35:AM35" si="5">C16/C25</f>
        <v>0.91341697459703741</v>
      </c>
      <c r="D35" s="509">
        <f t="shared" si="5"/>
        <v>0.94946018977095714</v>
      </c>
      <c r="E35" s="509">
        <f t="shared" si="5"/>
        <v>0.93789707074799578</v>
      </c>
      <c r="F35" s="509">
        <f t="shared" si="5"/>
        <v>0.93327925587885918</v>
      </c>
      <c r="G35" s="509">
        <f t="shared" si="5"/>
        <v>0.93430909039717758</v>
      </c>
      <c r="H35" s="509">
        <f t="shared" si="5"/>
        <v>0.93441371286651598</v>
      </c>
      <c r="I35" s="509">
        <f t="shared" si="5"/>
        <v>0.93666385703622312</v>
      </c>
      <c r="J35" s="509">
        <f t="shared" si="5"/>
        <v>0.95944007915373586</v>
      </c>
      <c r="K35" s="509">
        <f t="shared" si="5"/>
        <v>0.98108711826819817</v>
      </c>
      <c r="L35" s="509">
        <f t="shared" si="5"/>
        <v>1.0153404600163352</v>
      </c>
      <c r="M35" s="509">
        <f t="shared" si="5"/>
        <v>0.98556617002153457</v>
      </c>
      <c r="N35" s="509">
        <f t="shared" si="5"/>
        <v>0.96547652379917381</v>
      </c>
      <c r="O35" s="509">
        <f t="shared" si="5"/>
        <v>0.94297758001652232</v>
      </c>
      <c r="P35" s="509">
        <f t="shared" si="5"/>
        <v>0.9227748033282156</v>
      </c>
      <c r="Q35" s="509">
        <f t="shared" si="5"/>
        <v>0.91949089500147807</v>
      </c>
      <c r="R35" s="509">
        <f t="shared" si="5"/>
        <v>0.9706398122516342</v>
      </c>
      <c r="S35" s="509">
        <f t="shared" si="5"/>
        <v>0.99949078005688285</v>
      </c>
      <c r="T35" s="509">
        <f t="shared" si="5"/>
        <v>1.0137776536442533</v>
      </c>
      <c r="U35" s="509">
        <f t="shared" si="5"/>
        <v>0.99956008480924174</v>
      </c>
      <c r="V35" s="509">
        <f t="shared" si="5"/>
        <v>0.98372058285481057</v>
      </c>
      <c r="W35" s="509">
        <f t="shared" si="5"/>
        <v>0.99961649791046869</v>
      </c>
      <c r="X35" s="509">
        <f t="shared" si="5"/>
        <v>0.94830643694150218</v>
      </c>
      <c r="Y35" s="509">
        <f t="shared" si="5"/>
        <v>0.94442931299090005</v>
      </c>
      <c r="Z35" s="509">
        <f t="shared" si="5"/>
        <v>0.92345739579533193</v>
      </c>
      <c r="AA35" s="509">
        <f t="shared" si="5"/>
        <v>0.93206794720812425</v>
      </c>
      <c r="AB35" s="509">
        <f t="shared" si="5"/>
        <v>0.95250429848810525</v>
      </c>
      <c r="AC35" s="509">
        <f t="shared" si="5"/>
        <v>0.92968231189522355</v>
      </c>
      <c r="AD35" s="509">
        <f t="shared" si="5"/>
        <v>0.9357012900414946</v>
      </c>
      <c r="AE35" s="509">
        <f t="shared" si="5"/>
        <v>0.90926556524277158</v>
      </c>
      <c r="AF35" s="509">
        <f t="shared" si="5"/>
        <v>0.85817903223674363</v>
      </c>
      <c r="AG35" s="509">
        <f t="shared" si="5"/>
        <v>0.88776377591380307</v>
      </c>
      <c r="AH35" s="509">
        <f t="shared" si="5"/>
        <v>0.87097311597366389</v>
      </c>
      <c r="AI35" s="509">
        <f t="shared" si="5"/>
        <v>0.90011354814445155</v>
      </c>
      <c r="AJ35" s="509">
        <f t="shared" si="5"/>
        <v>0.88091586760146545</v>
      </c>
      <c r="AK35" s="509">
        <f t="shared" si="5"/>
        <v>0.86255150478696385</v>
      </c>
      <c r="AL35" s="509">
        <f t="shared" si="5"/>
        <v>0.43687999754741796</v>
      </c>
      <c r="AM35" s="509">
        <f t="shared" si="5"/>
        <v>0.25606219377066147</v>
      </c>
    </row>
    <row r="36" spans="1:39" x14ac:dyDescent="0.25">
      <c r="A36" s="508" t="s">
        <v>581</v>
      </c>
      <c r="B36" s="509">
        <f>B25/B16</f>
        <v>1.1606570946319152</v>
      </c>
      <c r="C36" s="509">
        <f t="shared" ref="C36:AM36" si="6">C25/C16</f>
        <v>1.094790252218774</v>
      </c>
      <c r="D36" s="509">
        <f t="shared" si="6"/>
        <v>1.0532300466870914</v>
      </c>
      <c r="E36" s="509">
        <f t="shared" si="6"/>
        <v>1.0662150796595149</v>
      </c>
      <c r="F36" s="509">
        <f t="shared" si="6"/>
        <v>1.0714906537361217</v>
      </c>
      <c r="G36" s="509">
        <f t="shared" si="6"/>
        <v>1.070309611966739</v>
      </c>
      <c r="H36" s="509">
        <f t="shared" si="6"/>
        <v>1.070189773791187</v>
      </c>
      <c r="I36" s="509">
        <f t="shared" si="6"/>
        <v>1.0676188607983488</v>
      </c>
      <c r="J36" s="509">
        <f t="shared" si="6"/>
        <v>1.0422745742308781</v>
      </c>
      <c r="K36" s="509">
        <f t="shared" si="6"/>
        <v>1.0192774743237754</v>
      </c>
      <c r="L36" s="509">
        <f t="shared" si="6"/>
        <v>0.98489131417447062</v>
      </c>
      <c r="M36" s="509">
        <f t="shared" si="6"/>
        <v>1.0146452165440603</v>
      </c>
      <c r="N36" s="509">
        <f t="shared" si="6"/>
        <v>1.0357579654707454</v>
      </c>
      <c r="O36" s="509">
        <f t="shared" si="6"/>
        <v>1.0604705999292992</v>
      </c>
      <c r="P36" s="509">
        <f t="shared" si="6"/>
        <v>1.0836880205151382</v>
      </c>
      <c r="Q36" s="509">
        <f t="shared" si="6"/>
        <v>1.0875583493389487</v>
      </c>
      <c r="R36" s="509">
        <f t="shared" si="6"/>
        <v>1.0302482830168049</v>
      </c>
      <c r="S36" s="509">
        <f t="shared" si="6"/>
        <v>1.0005094793801781</v>
      </c>
      <c r="T36" s="509">
        <f t="shared" si="6"/>
        <v>0.98640959031329356</v>
      </c>
      <c r="U36" s="509">
        <f t="shared" si="6"/>
        <v>1.0004401088013055</v>
      </c>
      <c r="V36" s="509">
        <f t="shared" si="6"/>
        <v>1.0165488223271142</v>
      </c>
      <c r="W36" s="509">
        <f t="shared" si="6"/>
        <v>1.0003836492198086</v>
      </c>
      <c r="X36" s="509">
        <f t="shared" si="6"/>
        <v>1.0545114543619687</v>
      </c>
      <c r="Y36" s="509">
        <f t="shared" si="6"/>
        <v>1.0588404936660785</v>
      </c>
      <c r="Z36" s="509">
        <f t="shared" si="6"/>
        <v>1.0828869902966616</v>
      </c>
      <c r="AA36" s="509">
        <f t="shared" si="6"/>
        <v>1.0728831551340827</v>
      </c>
      <c r="AB36" s="509">
        <f t="shared" si="6"/>
        <v>1.0498640285269933</v>
      </c>
      <c r="AC36" s="509">
        <f t="shared" si="6"/>
        <v>1.0756362546700806</v>
      </c>
      <c r="AD36" s="509">
        <f t="shared" si="6"/>
        <v>1.0687171329598721</v>
      </c>
      <c r="AE36" s="509">
        <f t="shared" si="6"/>
        <v>1.099788706650298</v>
      </c>
      <c r="AF36" s="509">
        <f t="shared" si="6"/>
        <v>1.1652580201052181</v>
      </c>
      <c r="AG36" s="509">
        <f t="shared" si="6"/>
        <v>1.1264257757877862</v>
      </c>
      <c r="AH36" s="509">
        <f t="shared" si="6"/>
        <v>1.1481410638973586</v>
      </c>
      <c r="AI36" s="509">
        <f t="shared" si="6"/>
        <v>1.110970945900615</v>
      </c>
      <c r="AJ36" s="509">
        <f t="shared" si="6"/>
        <v>1.1351821856981346</v>
      </c>
      <c r="AK36" s="509">
        <f t="shared" si="6"/>
        <v>1.1593510584008355</v>
      </c>
      <c r="AL36" s="509">
        <f t="shared" si="6"/>
        <v>2.2889580791381099</v>
      </c>
      <c r="AM36" s="509">
        <f t="shared" si="6"/>
        <v>3.9053012288711235</v>
      </c>
    </row>
    <row r="38" spans="1:39" x14ac:dyDescent="0.25">
      <c r="C38" s="51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Normal="100" zoomScalePageLayoutView="80" workbookViewId="0">
      <pane xSplit="1" ySplit="7" topLeftCell="D8" activePane="bottomRight" state="frozen"/>
      <selection pane="topRight" activeCell="C1" sqref="C1"/>
      <selection pane="bottomLeft" activeCell="A8" sqref="A8"/>
      <selection pane="bottomRight" activeCell="A7" sqref="A7"/>
    </sheetView>
  </sheetViews>
  <sheetFormatPr defaultColWidth="11" defaultRowHeight="15" x14ac:dyDescent="0.25"/>
  <cols>
    <col min="1" max="1" width="51.375" style="194" customWidth="1"/>
    <col min="2" max="2" width="17.875" style="194" customWidth="1"/>
    <col min="3" max="3" width="13.125" style="194" customWidth="1"/>
    <col min="4" max="4" width="18.375" style="194" customWidth="1"/>
    <col min="5" max="5" width="16.625" style="194" customWidth="1"/>
    <col min="6" max="6" width="3.625" style="194" customWidth="1"/>
    <col min="7" max="7" width="16.125" style="194" customWidth="1"/>
    <col min="8" max="8" width="16.375" style="194" customWidth="1"/>
    <col min="9" max="9" width="20.875" style="194" customWidth="1"/>
    <col min="10" max="10" width="17.375" style="194" customWidth="1"/>
    <col min="11" max="11" width="2.875" style="194" customWidth="1"/>
    <col min="12" max="12" width="18.5" style="194" customWidth="1"/>
    <col min="13" max="13" width="16.375" style="194" customWidth="1"/>
    <col min="14" max="14" width="20.875" style="194" customWidth="1"/>
    <col min="15" max="15" width="17.375" style="194" customWidth="1"/>
    <col min="16" max="16" width="2.625" style="194" customWidth="1"/>
    <col min="17" max="17" width="18.5" style="194" customWidth="1"/>
    <col min="18" max="18" width="16.375" style="194" customWidth="1"/>
    <col min="19" max="19" width="20.875" style="194" customWidth="1"/>
    <col min="20" max="20" width="17.375" style="194" customWidth="1"/>
    <col min="21" max="21" width="3" style="194" customWidth="1"/>
    <col min="22" max="22" width="15.625" style="194" customWidth="1"/>
    <col min="23" max="23" width="19.875" style="194" customWidth="1"/>
    <col min="24" max="25" width="18.125" style="194" customWidth="1"/>
    <col min="26" max="26" width="3.125" style="194" customWidth="1"/>
    <col min="27" max="27" width="15.625" style="194" customWidth="1"/>
    <col min="28" max="28" width="19.875" style="194" customWidth="1"/>
    <col min="29" max="30" width="18.125" style="194" customWidth="1"/>
    <col min="31" max="31" width="3.125" style="194" customWidth="1"/>
    <col min="32" max="32" width="15.625" style="194" customWidth="1"/>
    <col min="33" max="33" width="19.875" style="194" customWidth="1"/>
    <col min="34" max="35" width="18.125" style="194" customWidth="1"/>
    <col min="36" max="36" width="3.125" style="194" customWidth="1"/>
    <col min="37" max="16384" width="11" style="194"/>
  </cols>
  <sheetData>
    <row r="1" spans="1:36" ht="18.75" x14ac:dyDescent="0.3">
      <c r="A1" s="233" t="s">
        <v>276</v>
      </c>
      <c r="B1" s="340"/>
      <c r="C1" s="340"/>
      <c r="D1" s="340"/>
      <c r="E1" s="340"/>
      <c r="F1" s="340"/>
      <c r="U1" s="78"/>
      <c r="V1" s="78"/>
      <c r="W1" s="78"/>
      <c r="X1" s="78"/>
      <c r="Y1" s="78"/>
      <c r="AA1" s="78"/>
      <c r="AB1" s="78"/>
      <c r="AC1" s="78"/>
      <c r="AD1" s="78"/>
      <c r="AF1" s="78"/>
      <c r="AG1" s="78"/>
      <c r="AH1" s="78"/>
      <c r="AI1" s="78"/>
    </row>
    <row r="2" spans="1:36" x14ac:dyDescent="0.25">
      <c r="A2" s="195" t="s">
        <v>263</v>
      </c>
      <c r="B2" s="341"/>
      <c r="C2" s="341"/>
      <c r="D2" s="341"/>
      <c r="E2" s="341"/>
      <c r="F2" s="341"/>
      <c r="G2" s="196"/>
      <c r="H2" s="196"/>
      <c r="I2" s="196"/>
      <c r="J2" s="196"/>
      <c r="K2" s="196"/>
      <c r="L2" s="196"/>
      <c r="M2" s="196"/>
      <c r="N2" s="196"/>
      <c r="O2" s="196"/>
      <c r="P2" s="196"/>
      <c r="Q2" s="196"/>
      <c r="R2" s="196"/>
      <c r="S2" s="196"/>
      <c r="T2" s="196"/>
      <c r="U2" s="197"/>
      <c r="V2" s="197"/>
      <c r="W2" s="197"/>
      <c r="X2" s="197"/>
      <c r="Y2" s="197"/>
      <c r="Z2" s="196"/>
      <c r="AA2" s="197"/>
      <c r="AB2" s="197"/>
      <c r="AC2" s="197"/>
      <c r="AD2" s="197"/>
      <c r="AE2" s="196"/>
      <c r="AF2" s="197"/>
      <c r="AG2" s="197"/>
      <c r="AH2" s="197"/>
      <c r="AI2" s="197"/>
      <c r="AJ2" s="196"/>
    </row>
    <row r="3" spans="1:36" x14ac:dyDescent="0.25">
      <c r="A3" s="193" t="s">
        <v>268</v>
      </c>
      <c r="B3" s="518"/>
      <c r="C3" s="518"/>
      <c r="D3" s="518"/>
      <c r="E3" s="518"/>
      <c r="F3" s="340"/>
      <c r="G3" s="516">
        <v>21550</v>
      </c>
      <c r="H3" s="516"/>
      <c r="I3" s="516"/>
      <c r="J3" s="516"/>
      <c r="L3" s="516">
        <v>22281</v>
      </c>
      <c r="M3" s="516"/>
      <c r="N3" s="516"/>
      <c r="O3" s="516"/>
      <c r="Q3" s="516">
        <v>23011</v>
      </c>
      <c r="R3" s="516"/>
      <c r="S3" s="516"/>
      <c r="T3" s="516"/>
      <c r="U3" s="78"/>
      <c r="V3" s="512">
        <v>23742</v>
      </c>
      <c r="W3" s="512"/>
      <c r="X3" s="512"/>
      <c r="Y3" s="512"/>
      <c r="AA3" s="512">
        <v>24107</v>
      </c>
      <c r="AB3" s="512"/>
      <c r="AC3" s="512"/>
      <c r="AD3" s="512"/>
      <c r="AF3" s="512">
        <v>24472</v>
      </c>
      <c r="AG3" s="512"/>
      <c r="AH3" s="512"/>
      <c r="AI3" s="512"/>
    </row>
    <row r="4" spans="1:36" x14ac:dyDescent="0.25">
      <c r="A4" s="193" t="s">
        <v>14</v>
      </c>
      <c r="B4" s="519"/>
      <c r="C4" s="519"/>
      <c r="D4" s="519"/>
      <c r="E4" s="519"/>
      <c r="F4" s="342"/>
      <c r="G4" s="513" t="s">
        <v>36</v>
      </c>
      <c r="H4" s="513"/>
      <c r="I4" s="513"/>
      <c r="J4" s="513"/>
      <c r="K4" s="193"/>
      <c r="L4" s="513" t="s">
        <v>36</v>
      </c>
      <c r="M4" s="513"/>
      <c r="N4" s="513"/>
      <c r="O4" s="513"/>
      <c r="P4" s="193"/>
      <c r="Q4" s="513" t="s">
        <v>36</v>
      </c>
      <c r="R4" s="513"/>
      <c r="S4" s="513"/>
      <c r="T4" s="513"/>
      <c r="U4" s="77"/>
      <c r="V4" s="513" t="s">
        <v>36</v>
      </c>
      <c r="W4" s="513"/>
      <c r="X4" s="513"/>
      <c r="Y4" s="513"/>
      <c r="AA4" s="513" t="s">
        <v>315</v>
      </c>
      <c r="AB4" s="513"/>
      <c r="AC4" s="513"/>
      <c r="AD4" s="513"/>
      <c r="AF4" s="513" t="s">
        <v>315</v>
      </c>
      <c r="AG4" s="513"/>
      <c r="AH4" s="513"/>
      <c r="AI4" s="513"/>
    </row>
    <row r="5" spans="1:36" x14ac:dyDescent="0.25">
      <c r="A5" s="193" t="s">
        <v>275</v>
      </c>
      <c r="B5" s="519"/>
      <c r="C5" s="519"/>
      <c r="D5" s="519"/>
      <c r="E5" s="519"/>
      <c r="F5" s="342"/>
      <c r="G5" s="513">
        <v>21699</v>
      </c>
      <c r="H5" s="513"/>
      <c r="I5" s="513"/>
      <c r="J5" s="513"/>
      <c r="K5" s="193"/>
      <c r="L5" s="513">
        <v>22511</v>
      </c>
      <c r="M5" s="513"/>
      <c r="N5" s="513"/>
      <c r="O5" s="513"/>
      <c r="P5" s="193"/>
      <c r="Q5" s="513">
        <v>23253</v>
      </c>
      <c r="R5" s="513"/>
      <c r="S5" s="513"/>
      <c r="T5" s="513"/>
      <c r="U5" s="77"/>
      <c r="V5" s="514">
        <v>23967</v>
      </c>
      <c r="W5" s="514"/>
      <c r="X5" s="514"/>
      <c r="Y5" s="514"/>
      <c r="AA5" s="514">
        <v>24435</v>
      </c>
      <c r="AB5" s="514"/>
      <c r="AC5" s="514"/>
      <c r="AD5" s="514"/>
      <c r="AF5" s="514">
        <v>24757</v>
      </c>
      <c r="AG5" s="514"/>
      <c r="AH5" s="514"/>
      <c r="AI5" s="514"/>
    </row>
    <row r="6" spans="1:36" x14ac:dyDescent="0.25">
      <c r="A6" s="193" t="s">
        <v>80</v>
      </c>
      <c r="B6" s="519"/>
      <c r="C6" s="519"/>
      <c r="D6" s="519"/>
      <c r="E6" s="519"/>
      <c r="F6" s="342"/>
      <c r="G6" s="513" t="s">
        <v>106</v>
      </c>
      <c r="H6" s="513"/>
      <c r="I6" s="513"/>
      <c r="J6" s="513"/>
      <c r="K6" s="193"/>
      <c r="L6" s="513" t="s">
        <v>107</v>
      </c>
      <c r="M6" s="513"/>
      <c r="N6" s="513"/>
      <c r="O6" s="513"/>
      <c r="P6" s="193"/>
      <c r="Q6" s="517">
        <v>2786</v>
      </c>
      <c r="R6" s="517"/>
      <c r="S6" s="517"/>
      <c r="T6" s="517"/>
      <c r="U6" s="77"/>
      <c r="V6" s="515">
        <v>2231</v>
      </c>
      <c r="W6" s="515"/>
      <c r="X6" s="515"/>
      <c r="Y6" s="515"/>
      <c r="AA6" s="515">
        <v>3084</v>
      </c>
      <c r="AB6" s="515"/>
      <c r="AC6" s="515"/>
      <c r="AD6" s="515"/>
      <c r="AF6" s="515" t="s">
        <v>331</v>
      </c>
      <c r="AG6" s="515"/>
      <c r="AH6" s="515"/>
      <c r="AI6" s="515"/>
    </row>
    <row r="7" spans="1:36" ht="42" customHeight="1" x14ac:dyDescent="0.25">
      <c r="A7" s="193"/>
      <c r="B7" s="343" t="s">
        <v>108</v>
      </c>
      <c r="C7" s="344" t="s">
        <v>109</v>
      </c>
      <c r="D7" s="344" t="s">
        <v>110</v>
      </c>
      <c r="E7" s="344" t="s">
        <v>111</v>
      </c>
      <c r="F7" s="340"/>
      <c r="G7" s="198" t="s">
        <v>108</v>
      </c>
      <c r="H7" s="199" t="s">
        <v>109</v>
      </c>
      <c r="I7" s="199" t="s">
        <v>110</v>
      </c>
      <c r="J7" s="199" t="s">
        <v>111</v>
      </c>
      <c r="L7" s="198" t="s">
        <v>108</v>
      </c>
      <c r="M7" s="199" t="s">
        <v>109</v>
      </c>
      <c r="N7" s="199" t="s">
        <v>110</v>
      </c>
      <c r="O7" s="199" t="s">
        <v>111</v>
      </c>
      <c r="Q7" s="198" t="s">
        <v>108</v>
      </c>
      <c r="R7" s="199" t="s">
        <v>109</v>
      </c>
      <c r="S7" s="199" t="s">
        <v>110</v>
      </c>
      <c r="T7" s="199" t="s">
        <v>111</v>
      </c>
      <c r="U7" s="78"/>
      <c r="V7" s="200" t="s">
        <v>108</v>
      </c>
      <c r="W7" s="201" t="s">
        <v>109</v>
      </c>
      <c r="X7" s="201" t="s">
        <v>110</v>
      </c>
      <c r="Y7" s="201" t="s">
        <v>111</v>
      </c>
      <c r="AA7" s="200" t="s">
        <v>328</v>
      </c>
      <c r="AB7" s="201" t="s">
        <v>109</v>
      </c>
      <c r="AC7" s="201" t="s">
        <v>321</v>
      </c>
      <c r="AD7" s="201" t="s">
        <v>322</v>
      </c>
      <c r="AF7" s="200" t="s">
        <v>328</v>
      </c>
      <c r="AG7" s="201" t="s">
        <v>109</v>
      </c>
      <c r="AH7" s="201" t="s">
        <v>321</v>
      </c>
      <c r="AI7" s="201" t="s">
        <v>322</v>
      </c>
    </row>
    <row r="8" spans="1:36" x14ac:dyDescent="0.25">
      <c r="A8" s="193" t="s">
        <v>112</v>
      </c>
      <c r="B8" s="345"/>
      <c r="C8" s="345"/>
      <c r="D8" s="345"/>
      <c r="E8" s="345"/>
      <c r="F8" s="340"/>
      <c r="G8" s="202"/>
      <c r="H8" s="202"/>
      <c r="I8" s="202"/>
      <c r="J8" s="202"/>
      <c r="L8" s="202"/>
      <c r="M8" s="202"/>
      <c r="N8" s="202"/>
      <c r="O8" s="202"/>
      <c r="Q8" s="202"/>
      <c r="R8" s="202"/>
      <c r="S8" s="202"/>
      <c r="T8" s="202"/>
      <c r="U8" s="78"/>
      <c r="V8" s="203"/>
      <c r="W8" s="203"/>
      <c r="X8" s="203"/>
      <c r="Y8" s="203"/>
      <c r="AA8" s="203"/>
      <c r="AB8" s="203"/>
      <c r="AC8" s="203"/>
      <c r="AD8" s="203"/>
      <c r="AF8" s="203"/>
      <c r="AG8" s="203"/>
      <c r="AH8" s="203"/>
      <c r="AI8" s="203"/>
    </row>
    <row r="9" spans="1:36" x14ac:dyDescent="0.25">
      <c r="A9" s="194" t="s">
        <v>113</v>
      </c>
      <c r="B9" s="345"/>
      <c r="C9" s="345"/>
      <c r="D9" s="345"/>
      <c r="E9" s="345"/>
      <c r="F9" s="340"/>
      <c r="G9" s="202"/>
      <c r="H9" s="202"/>
      <c r="I9" s="202"/>
      <c r="J9" s="202"/>
      <c r="L9" s="202"/>
      <c r="M9" s="202"/>
      <c r="N9" s="202"/>
      <c r="O9" s="202"/>
      <c r="Q9" s="202"/>
      <c r="R9" s="202"/>
      <c r="S9" s="202"/>
      <c r="T9" s="202"/>
      <c r="U9" s="78"/>
      <c r="V9" s="203"/>
      <c r="W9" s="203"/>
      <c r="X9" s="203"/>
      <c r="Y9" s="203"/>
      <c r="AA9" s="203"/>
      <c r="AB9" s="203"/>
      <c r="AC9" s="203"/>
      <c r="AD9" s="203"/>
      <c r="AF9" s="203"/>
      <c r="AG9" s="203"/>
      <c r="AH9" s="203"/>
      <c r="AI9" s="203"/>
    </row>
    <row r="10" spans="1:36" x14ac:dyDescent="0.25">
      <c r="A10" s="194" t="s">
        <v>114</v>
      </c>
      <c r="B10" s="345"/>
      <c r="C10" s="345"/>
      <c r="D10" s="345"/>
      <c r="E10" s="345"/>
      <c r="F10" s="340"/>
      <c r="G10" s="202"/>
      <c r="H10" s="202">
        <v>11659.39</v>
      </c>
      <c r="I10" s="202">
        <v>11659.39</v>
      </c>
      <c r="J10" s="202">
        <v>1360.0503000000001</v>
      </c>
      <c r="L10" s="202"/>
      <c r="M10" s="202">
        <v>10522.6</v>
      </c>
      <c r="N10" s="202">
        <v>10522.6</v>
      </c>
      <c r="O10" s="202">
        <v>1227.1208999999999</v>
      </c>
      <c r="Q10" s="202"/>
      <c r="R10" s="202">
        <v>9496.65</v>
      </c>
      <c r="S10" s="202">
        <v>9496.65</v>
      </c>
      <c r="T10" s="202">
        <v>1107.181</v>
      </c>
      <c r="U10" s="78"/>
      <c r="V10" s="203"/>
      <c r="W10" s="203">
        <v>8570.73</v>
      </c>
      <c r="X10" s="203">
        <v>8570.73</v>
      </c>
      <c r="Y10" s="203">
        <v>999.18039999999996</v>
      </c>
      <c r="AA10" s="372"/>
      <c r="AB10" s="375">
        <v>8142.19</v>
      </c>
      <c r="AC10" s="375">
        <v>8142.19</v>
      </c>
      <c r="AD10" s="375">
        <v>949.18050000000005</v>
      </c>
      <c r="AF10" s="372"/>
      <c r="AG10" s="375">
        <v>7735.08</v>
      </c>
      <c r="AH10" s="375">
        <v>7735.08</v>
      </c>
      <c r="AI10" s="375">
        <v>902.0806</v>
      </c>
    </row>
    <row r="11" spans="1:36" x14ac:dyDescent="0.25">
      <c r="A11" s="194" t="s">
        <v>115</v>
      </c>
      <c r="B11" s="345"/>
      <c r="C11" s="345"/>
      <c r="D11" s="345"/>
      <c r="E11" s="345"/>
      <c r="F11" s="340"/>
      <c r="G11" s="202"/>
      <c r="H11" s="202"/>
      <c r="I11" s="202"/>
      <c r="J11" s="202"/>
      <c r="L11" s="202"/>
      <c r="M11" s="202"/>
      <c r="N11" s="202"/>
      <c r="O11" s="202"/>
      <c r="Q11" s="202"/>
      <c r="R11" s="202"/>
      <c r="S11" s="202"/>
      <c r="T11" s="202"/>
      <c r="U11" s="78"/>
      <c r="V11" s="203"/>
      <c r="W11" s="203"/>
      <c r="X11" s="203"/>
      <c r="Y11" s="203"/>
      <c r="AA11" s="372"/>
      <c r="AB11" s="375"/>
      <c r="AC11" s="375"/>
      <c r="AD11" s="375"/>
      <c r="AF11" s="372"/>
      <c r="AG11" s="375"/>
      <c r="AH11" s="375"/>
      <c r="AI11" s="375"/>
    </row>
    <row r="12" spans="1:36" x14ac:dyDescent="0.25">
      <c r="A12" s="194" t="s">
        <v>116</v>
      </c>
      <c r="B12" s="346"/>
      <c r="C12" s="345"/>
      <c r="D12" s="345"/>
      <c r="E12" s="345"/>
      <c r="F12" s="340"/>
      <c r="G12" s="204"/>
      <c r="H12" s="202">
        <v>167179315</v>
      </c>
      <c r="I12" s="202">
        <v>167179315</v>
      </c>
      <c r="J12" s="202">
        <v>19504253.080400001</v>
      </c>
      <c r="L12" s="204"/>
      <c r="M12" s="202">
        <v>176175307.65000001</v>
      </c>
      <c r="N12" s="202">
        <v>176175307.65000001</v>
      </c>
      <c r="O12" s="202">
        <v>20553785.171</v>
      </c>
      <c r="Q12" s="204"/>
      <c r="R12" s="202">
        <v>163190737.06999999</v>
      </c>
      <c r="S12" s="202">
        <v>163190737.06999999</v>
      </c>
      <c r="T12" s="202">
        <v>19038919.060600001</v>
      </c>
      <c r="U12" s="78"/>
      <c r="V12" s="205"/>
      <c r="W12" s="203">
        <v>298908274.06999999</v>
      </c>
      <c r="X12" s="203">
        <v>298908274.06999999</v>
      </c>
      <c r="Y12" s="203">
        <v>34872631.1906</v>
      </c>
      <c r="AA12" s="373"/>
      <c r="AB12" s="375">
        <v>642184819.96000004</v>
      </c>
      <c r="AC12" s="375">
        <v>642184819.96000004</v>
      </c>
      <c r="AD12" s="375">
        <v>74921562.060699999</v>
      </c>
      <c r="AF12" s="373"/>
      <c r="AG12" s="375">
        <v>843343648.75</v>
      </c>
      <c r="AH12" s="375">
        <v>843343648.75</v>
      </c>
      <c r="AI12" s="375">
        <v>98390092.070099995</v>
      </c>
    </row>
    <row r="13" spans="1:36" x14ac:dyDescent="0.25">
      <c r="A13" s="194" t="s">
        <v>117</v>
      </c>
      <c r="B13" s="346"/>
      <c r="C13" s="345"/>
      <c r="D13" s="345"/>
      <c r="E13" s="345"/>
      <c r="F13" s="340"/>
      <c r="G13" s="204"/>
      <c r="H13" s="202"/>
      <c r="I13" s="202"/>
      <c r="J13" s="202"/>
      <c r="L13" s="204"/>
      <c r="M13" s="202"/>
      <c r="N13" s="202"/>
      <c r="O13" s="202"/>
      <c r="Q13" s="204"/>
      <c r="R13" s="202">
        <v>25471367.859999999</v>
      </c>
      <c r="S13" s="202">
        <v>25471367.859999999</v>
      </c>
      <c r="T13" s="202">
        <v>2971659.1107999999</v>
      </c>
      <c r="U13" s="78"/>
      <c r="V13" s="205"/>
      <c r="W13" s="203">
        <v>25413775</v>
      </c>
      <c r="X13" s="203">
        <v>25413775</v>
      </c>
      <c r="Y13" s="203">
        <v>2964940.0803999999</v>
      </c>
      <c r="AA13" s="373"/>
      <c r="AB13" s="372"/>
      <c r="AC13" s="372"/>
      <c r="AD13" s="372"/>
      <c r="AF13" s="373"/>
      <c r="AG13" s="372"/>
      <c r="AH13" s="372"/>
      <c r="AI13" s="372"/>
    </row>
    <row r="14" spans="1:36" x14ac:dyDescent="0.25">
      <c r="A14" s="194" t="s">
        <v>118</v>
      </c>
      <c r="B14" s="346"/>
      <c r="C14" s="345"/>
      <c r="D14" s="345"/>
      <c r="E14" s="345"/>
      <c r="F14" s="340"/>
      <c r="G14" s="204"/>
      <c r="H14" s="202"/>
      <c r="I14" s="202"/>
      <c r="J14" s="202"/>
      <c r="L14" s="204"/>
      <c r="M14" s="202"/>
      <c r="N14" s="202"/>
      <c r="O14" s="202"/>
      <c r="Q14" s="202">
        <v>54339076.000299998</v>
      </c>
      <c r="R14" s="202">
        <v>458691162.43000001</v>
      </c>
      <c r="S14" s="202">
        <v>469349607.25</v>
      </c>
      <c r="T14" s="202">
        <v>54757454.030699998</v>
      </c>
      <c r="U14" s="78"/>
      <c r="V14" s="203">
        <v>54913311.159999996</v>
      </c>
      <c r="W14" s="203">
        <v>468593790.75</v>
      </c>
      <c r="X14" s="203">
        <v>462855594.25</v>
      </c>
      <c r="Y14" s="203">
        <v>53999819.060699999</v>
      </c>
      <c r="AA14" s="375">
        <v>47020889.010600001</v>
      </c>
      <c r="AB14" s="375">
        <v>390255146.63999999</v>
      </c>
      <c r="AC14" s="375">
        <v>391012098.36000001</v>
      </c>
      <c r="AD14" s="375">
        <v>45618078.020999998</v>
      </c>
      <c r="AF14" s="375">
        <v>87054544.020099998</v>
      </c>
      <c r="AG14" s="375">
        <v>706872779.11000001</v>
      </c>
      <c r="AH14" s="375">
        <v>722816236.71000004</v>
      </c>
      <c r="AI14" s="375">
        <v>84328560.189999998</v>
      </c>
    </row>
    <row r="15" spans="1:36" x14ac:dyDescent="0.25">
      <c r="A15" s="194" t="s">
        <v>119</v>
      </c>
      <c r="B15" s="346"/>
      <c r="C15" s="345"/>
      <c r="D15" s="345"/>
      <c r="E15" s="345"/>
      <c r="F15" s="340"/>
      <c r="G15" s="204"/>
      <c r="H15" s="202">
        <v>81500</v>
      </c>
      <c r="I15" s="202">
        <v>96497.29</v>
      </c>
      <c r="J15" s="202">
        <v>11258.000400000001</v>
      </c>
      <c r="L15" s="204"/>
      <c r="M15" s="202">
        <v>135000</v>
      </c>
      <c r="N15" s="202">
        <v>169044.41</v>
      </c>
      <c r="O15" s="202">
        <v>19721.169999999998</v>
      </c>
      <c r="Q15" s="204"/>
      <c r="R15" s="202">
        <v>162072.4</v>
      </c>
      <c r="S15" s="202">
        <v>266389.49</v>
      </c>
      <c r="T15" s="202">
        <v>31078.150600000001</v>
      </c>
      <c r="U15" s="78"/>
      <c r="V15" s="205"/>
      <c r="W15" s="203">
        <v>166057.4</v>
      </c>
      <c r="X15" s="203">
        <v>294416.64000000001</v>
      </c>
      <c r="Y15" s="203">
        <v>34348.120199999998</v>
      </c>
      <c r="AA15" s="373"/>
      <c r="AB15" s="375">
        <v>166057.4</v>
      </c>
      <c r="AC15" s="375">
        <v>292448.55</v>
      </c>
      <c r="AD15" s="375">
        <v>34119</v>
      </c>
      <c r="AF15" s="373"/>
      <c r="AG15" s="375">
        <v>2057.4</v>
      </c>
      <c r="AH15" s="375">
        <v>4177.8500000000004</v>
      </c>
      <c r="AI15" s="375">
        <v>487.0804</v>
      </c>
    </row>
    <row r="16" spans="1:36" x14ac:dyDescent="0.25">
      <c r="A16" s="194" t="s">
        <v>120</v>
      </c>
      <c r="B16" s="345"/>
      <c r="C16" s="345"/>
      <c r="D16" s="345"/>
      <c r="E16" s="345"/>
      <c r="F16" s="340"/>
      <c r="G16" s="202"/>
      <c r="H16" s="202">
        <v>18303.32</v>
      </c>
      <c r="I16" s="202">
        <v>18303.32</v>
      </c>
      <c r="J16" s="202">
        <v>2135.0709000000002</v>
      </c>
      <c r="L16" s="202"/>
      <c r="M16" s="202">
        <v>57235.360000000001</v>
      </c>
      <c r="N16" s="202">
        <v>57235.360000000001</v>
      </c>
      <c r="O16" s="202">
        <v>6677.0901999999996</v>
      </c>
      <c r="Q16" s="202"/>
      <c r="R16" s="202">
        <v>20522.86</v>
      </c>
      <c r="S16" s="202">
        <v>20522.86</v>
      </c>
      <c r="T16" s="202">
        <v>2394.0608000000002</v>
      </c>
      <c r="U16" s="78"/>
      <c r="V16" s="203"/>
      <c r="W16" s="203">
        <v>10739.75</v>
      </c>
      <c r="X16" s="203">
        <v>10739.75</v>
      </c>
      <c r="Y16" s="203">
        <v>1252.1904999999999</v>
      </c>
      <c r="AA16" s="372"/>
      <c r="AB16" s="375">
        <v>68336.53</v>
      </c>
      <c r="AC16" s="375">
        <v>68336.53</v>
      </c>
      <c r="AD16" s="375">
        <v>7972.1111000000001</v>
      </c>
      <c r="AF16" s="372"/>
      <c r="AG16" s="375">
        <v>25181.77</v>
      </c>
      <c r="AH16" s="375">
        <v>25181.77</v>
      </c>
      <c r="AI16" s="375">
        <v>2937.1705999999999</v>
      </c>
    </row>
    <row r="17" spans="1:35" x14ac:dyDescent="0.25">
      <c r="A17" s="194" t="s">
        <v>121</v>
      </c>
      <c r="B17" s="345"/>
      <c r="C17" s="345"/>
      <c r="D17" s="345"/>
      <c r="E17" s="345"/>
      <c r="F17" s="340"/>
      <c r="G17" s="202"/>
      <c r="H17" s="202">
        <v>700</v>
      </c>
      <c r="I17" s="202">
        <v>700</v>
      </c>
      <c r="J17" s="202">
        <v>81.130399999999995</v>
      </c>
      <c r="L17" s="202"/>
      <c r="M17" s="202">
        <v>700</v>
      </c>
      <c r="N17" s="202">
        <v>700</v>
      </c>
      <c r="O17" s="202">
        <v>81.130399999999995</v>
      </c>
      <c r="Q17" s="202"/>
      <c r="R17" s="202">
        <v>800</v>
      </c>
      <c r="S17" s="202">
        <v>800</v>
      </c>
      <c r="T17" s="202">
        <v>93.0608</v>
      </c>
      <c r="U17" s="78"/>
      <c r="V17" s="203"/>
      <c r="W17" s="203">
        <v>800</v>
      </c>
      <c r="X17" s="203">
        <v>800</v>
      </c>
      <c r="Y17" s="203">
        <v>93.0608</v>
      </c>
      <c r="AA17" s="372"/>
      <c r="AB17" s="375">
        <v>900</v>
      </c>
      <c r="AC17" s="375">
        <v>900</v>
      </c>
      <c r="AD17" s="375">
        <v>105</v>
      </c>
      <c r="AF17" s="372"/>
      <c r="AG17" s="375">
        <v>900</v>
      </c>
      <c r="AH17" s="375">
        <v>900</v>
      </c>
      <c r="AI17" s="375">
        <v>105</v>
      </c>
    </row>
    <row r="18" spans="1:35" ht="17.25" x14ac:dyDescent="0.4">
      <c r="A18" s="194" t="s">
        <v>122</v>
      </c>
      <c r="B18" s="347"/>
      <c r="C18" s="345"/>
      <c r="D18" s="345"/>
      <c r="E18" s="345"/>
      <c r="F18" s="340"/>
      <c r="G18" s="206"/>
      <c r="H18" s="202">
        <v>5</v>
      </c>
      <c r="I18" s="202">
        <v>5</v>
      </c>
      <c r="J18" s="202">
        <v>0.1108</v>
      </c>
      <c r="L18" s="206"/>
      <c r="M18" s="202">
        <v>4475</v>
      </c>
      <c r="N18" s="202">
        <v>4475</v>
      </c>
      <c r="O18" s="202">
        <v>522.01080000000002</v>
      </c>
      <c r="Q18" s="206"/>
      <c r="R18" s="202">
        <v>175</v>
      </c>
      <c r="S18" s="202">
        <v>175</v>
      </c>
      <c r="T18" s="202">
        <v>20.080400000000001</v>
      </c>
      <c r="U18" s="78"/>
      <c r="V18" s="205"/>
      <c r="W18" s="203">
        <v>1175</v>
      </c>
      <c r="X18" s="203">
        <v>1175</v>
      </c>
      <c r="Y18" s="203">
        <v>137.01079999999999</v>
      </c>
      <c r="AA18" s="373"/>
      <c r="AB18" s="372"/>
      <c r="AC18" s="372"/>
      <c r="AD18" s="372"/>
      <c r="AF18" s="373"/>
      <c r="AG18" s="372"/>
      <c r="AH18" s="372"/>
      <c r="AI18" s="372"/>
    </row>
    <row r="19" spans="1:35" x14ac:dyDescent="0.25">
      <c r="A19" s="194" t="s">
        <v>123</v>
      </c>
      <c r="B19" s="345"/>
      <c r="C19" s="345"/>
      <c r="D19" s="345"/>
      <c r="E19" s="345"/>
      <c r="F19" s="340"/>
      <c r="G19" s="202"/>
      <c r="H19" s="202"/>
      <c r="I19" s="202"/>
      <c r="J19" s="202"/>
      <c r="L19" s="202"/>
      <c r="M19" s="202"/>
      <c r="N19" s="202"/>
      <c r="O19" s="202"/>
      <c r="Q19" s="202"/>
      <c r="R19" s="202"/>
      <c r="S19" s="202"/>
      <c r="T19" s="202"/>
      <c r="U19" s="78"/>
      <c r="V19" s="203"/>
      <c r="W19" s="203"/>
      <c r="X19" s="203"/>
      <c r="Y19" s="203"/>
      <c r="AA19" s="372"/>
      <c r="AB19" s="372"/>
      <c r="AC19" s="372"/>
      <c r="AD19" s="372"/>
      <c r="AF19" s="372"/>
      <c r="AG19" s="372"/>
      <c r="AH19" s="372"/>
      <c r="AI19" s="372"/>
    </row>
    <row r="20" spans="1:35" x14ac:dyDescent="0.25">
      <c r="A20" s="194" t="s">
        <v>124</v>
      </c>
      <c r="B20" s="345"/>
      <c r="C20" s="345"/>
      <c r="D20" s="345"/>
      <c r="E20" s="345"/>
      <c r="F20" s="340"/>
      <c r="G20" s="202">
        <v>120405858.0607</v>
      </c>
      <c r="H20" s="202">
        <v>978709923.42999995</v>
      </c>
      <c r="I20" s="202">
        <v>914720358.07000005</v>
      </c>
      <c r="J20" s="202">
        <v>106717375.0202</v>
      </c>
      <c r="L20" s="202">
        <v>144210748.00049999</v>
      </c>
      <c r="M20" s="202">
        <v>1182685940.3900001</v>
      </c>
      <c r="N20" s="202">
        <v>1098873826.3199999</v>
      </c>
      <c r="O20" s="202">
        <v>128201946.0801</v>
      </c>
      <c r="Q20" s="202"/>
      <c r="R20" s="202"/>
      <c r="S20" s="202"/>
      <c r="T20" s="202"/>
      <c r="U20" s="78"/>
      <c r="V20" s="203"/>
      <c r="W20" s="203"/>
      <c r="X20" s="203"/>
      <c r="Y20" s="203"/>
      <c r="AA20" s="372"/>
      <c r="AB20" s="372"/>
      <c r="AC20" s="372"/>
      <c r="AD20" s="372"/>
      <c r="AF20" s="372"/>
      <c r="AG20" s="372"/>
      <c r="AH20" s="372"/>
      <c r="AI20" s="372"/>
    </row>
    <row r="21" spans="1:35" x14ac:dyDescent="0.25">
      <c r="A21" s="194" t="s">
        <v>125</v>
      </c>
      <c r="B21" s="345"/>
      <c r="C21" s="345"/>
      <c r="D21" s="345"/>
      <c r="E21" s="345"/>
      <c r="F21" s="340"/>
      <c r="G21" s="202"/>
      <c r="H21" s="202"/>
      <c r="I21" s="202"/>
      <c r="J21" s="202"/>
      <c r="L21" s="202"/>
      <c r="M21" s="202"/>
      <c r="N21" s="202"/>
      <c r="O21" s="202"/>
      <c r="Q21" s="202">
        <v>98146170.0801</v>
      </c>
      <c r="R21" s="202">
        <v>791587282.77999997</v>
      </c>
      <c r="S21" s="202">
        <v>784832152.36000001</v>
      </c>
      <c r="T21" s="202">
        <v>91563751.020199999</v>
      </c>
      <c r="U21" s="78"/>
      <c r="V21" s="203">
        <v>97834925.130799994</v>
      </c>
      <c r="W21" s="203">
        <v>784632732.32000005</v>
      </c>
      <c r="X21" s="203">
        <v>742090936.52999997</v>
      </c>
      <c r="Y21" s="203">
        <v>86577275.180700004</v>
      </c>
      <c r="AA21" s="375">
        <v>85316891.100299999</v>
      </c>
      <c r="AB21" s="375">
        <v>679054484</v>
      </c>
      <c r="AC21" s="375">
        <v>655238852.42999995</v>
      </c>
      <c r="AD21" s="375">
        <v>76444532.150800005</v>
      </c>
      <c r="AF21" s="375">
        <v>39527755.090099998</v>
      </c>
      <c r="AG21" s="375">
        <v>312560005.38999999</v>
      </c>
      <c r="AH21" s="375">
        <v>283505144.86000001</v>
      </c>
      <c r="AI21" s="375">
        <v>33075600.040800001</v>
      </c>
    </row>
    <row r="22" spans="1:35" x14ac:dyDescent="0.25">
      <c r="A22" s="194" t="s">
        <v>126</v>
      </c>
      <c r="B22" s="345"/>
      <c r="C22" s="345"/>
      <c r="D22" s="346"/>
      <c r="E22" s="346"/>
      <c r="F22" s="340"/>
      <c r="G22" s="202"/>
      <c r="H22" s="202"/>
      <c r="I22" s="204">
        <f>SUM(I10+I12+I15+I16+I17+I18+I20)</f>
        <v>1082026838.0699999</v>
      </c>
      <c r="J22" s="204">
        <f>SUM(J10+J12+J15+J16+J17+J18+J20)</f>
        <v>126236462.46340001</v>
      </c>
      <c r="L22" s="202"/>
      <c r="M22" s="202"/>
      <c r="N22" s="204">
        <f>SUM(N10:N20)</f>
        <v>1275291111.3399999</v>
      </c>
      <c r="O22" s="204">
        <f>SUM(O10:O20)</f>
        <v>148783959.77340001</v>
      </c>
      <c r="Q22" s="202"/>
      <c r="R22" s="202"/>
      <c r="S22" s="204">
        <f>SUM(S21+SUM(S12:S18)+S10)</f>
        <v>1443141248.5400002</v>
      </c>
      <c r="T22" s="204">
        <f>SUM(T21+SUM(T12:T18)+T10)</f>
        <v>168366475.75590003</v>
      </c>
      <c r="U22" s="78"/>
      <c r="V22" s="203"/>
      <c r="W22" s="203"/>
      <c r="X22" s="205">
        <f>X21+X18+X17+X16+X15+X14+X13+X12+X10</f>
        <v>1529584281.97</v>
      </c>
      <c r="Y22" s="205">
        <f>Y21+Y18+Y17+Y16+Y15+Y14+Y13+Y12+Y10</f>
        <v>178451495.07510003</v>
      </c>
      <c r="AA22" s="372"/>
      <c r="AB22" s="372"/>
      <c r="AC22" s="376">
        <f>AC21+AC10+AC17+AC16+AC15+AC14++AC12</f>
        <v>1688805598.02</v>
      </c>
      <c r="AD22" s="376">
        <f>AD21+AD1+AD110+AD16+AD15+AD14++AD12</f>
        <v>197026263.3436</v>
      </c>
      <c r="AF22" s="372"/>
      <c r="AG22" s="372"/>
      <c r="AH22" s="376">
        <f>AH21+AH10+AH17+AH16+AH15+AH14++AH12</f>
        <v>1849703025.02</v>
      </c>
      <c r="AI22" s="376">
        <f>AI21+AI1+AI110+AI16+AI15+AI14++AI12</f>
        <v>215797676.5519</v>
      </c>
    </row>
    <row r="23" spans="1:35" x14ac:dyDescent="0.25">
      <c r="A23" s="193"/>
      <c r="B23" s="345"/>
      <c r="C23" s="345"/>
      <c r="D23" s="348"/>
      <c r="E23" s="348"/>
      <c r="F23" s="340"/>
      <c r="G23" s="202"/>
      <c r="H23" s="202"/>
      <c r="I23" s="207"/>
      <c r="J23" s="207"/>
      <c r="L23" s="202"/>
      <c r="M23" s="202"/>
      <c r="N23" s="207"/>
      <c r="O23" s="207"/>
      <c r="Q23" s="202"/>
      <c r="R23" s="202"/>
      <c r="S23" s="207"/>
      <c r="T23" s="207"/>
      <c r="U23" s="78"/>
      <c r="V23" s="203"/>
      <c r="W23" s="203"/>
      <c r="X23" s="208"/>
      <c r="Y23" s="208"/>
      <c r="AA23" s="203"/>
      <c r="AB23" s="203"/>
      <c r="AC23" s="208"/>
      <c r="AD23" s="208"/>
      <c r="AF23" s="203"/>
      <c r="AG23" s="203"/>
      <c r="AH23" s="208"/>
      <c r="AI23" s="208"/>
    </row>
    <row r="24" spans="1:35" x14ac:dyDescent="0.25">
      <c r="A24" s="193" t="s">
        <v>127</v>
      </c>
      <c r="B24" s="345"/>
      <c r="C24" s="345"/>
      <c r="D24" s="345"/>
      <c r="E24" s="345"/>
      <c r="F24" s="340"/>
      <c r="G24" s="202"/>
      <c r="H24" s="202"/>
      <c r="I24" s="202"/>
      <c r="J24" s="202"/>
      <c r="L24" s="202"/>
      <c r="M24" s="202"/>
      <c r="N24" s="202"/>
      <c r="O24" s="202"/>
      <c r="Q24" s="202"/>
      <c r="R24" s="202"/>
      <c r="S24" s="202"/>
      <c r="T24" s="202"/>
      <c r="U24" s="78"/>
      <c r="V24" s="203"/>
      <c r="W24" s="203"/>
      <c r="X24" s="203"/>
      <c r="Y24" s="203"/>
      <c r="AA24" s="203"/>
      <c r="AB24" s="203"/>
      <c r="AC24" s="203"/>
      <c r="AD24" s="203"/>
      <c r="AF24" s="203"/>
      <c r="AG24" s="203"/>
      <c r="AH24" s="203"/>
      <c r="AI24" s="203"/>
    </row>
    <row r="25" spans="1:35" x14ac:dyDescent="0.25">
      <c r="A25" s="194" t="s">
        <v>128</v>
      </c>
      <c r="B25" s="345"/>
      <c r="C25" s="345"/>
      <c r="D25" s="345"/>
      <c r="E25" s="345"/>
      <c r="F25" s="340"/>
      <c r="G25" s="202"/>
      <c r="H25" s="202"/>
      <c r="I25" s="202">
        <v>948530912.01999998</v>
      </c>
      <c r="J25" s="202">
        <v>110661939.1409</v>
      </c>
      <c r="L25" s="202"/>
      <c r="M25" s="202"/>
      <c r="N25" s="202">
        <v>1133337328.4000001</v>
      </c>
      <c r="O25" s="202">
        <v>132222688.06029999</v>
      </c>
      <c r="Q25" s="202"/>
      <c r="R25" s="202"/>
      <c r="S25" s="202">
        <v>1188592193.47</v>
      </c>
      <c r="T25" s="202">
        <v>138669089.04089999</v>
      </c>
      <c r="U25" s="78"/>
      <c r="V25" s="203"/>
      <c r="W25" s="203"/>
      <c r="X25" s="203">
        <v>1307117579.5</v>
      </c>
      <c r="Y25" s="203">
        <v>152497050.18099999</v>
      </c>
      <c r="AA25" s="203"/>
      <c r="AB25" s="203"/>
      <c r="AC25" s="203">
        <v>1409819292.8599999</v>
      </c>
      <c r="AD25" s="203">
        <v>164478917.09999999</v>
      </c>
      <c r="AF25" s="203"/>
      <c r="AG25" s="203"/>
      <c r="AH25" s="375">
        <v>1510040871.9100001</v>
      </c>
      <c r="AI25" s="375">
        <v>176171435.01010001</v>
      </c>
    </row>
    <row r="26" spans="1:35" x14ac:dyDescent="0.25">
      <c r="A26" s="194" t="s">
        <v>129</v>
      </c>
      <c r="B26" s="345"/>
      <c r="C26" s="345"/>
      <c r="D26" s="345"/>
      <c r="E26" s="345"/>
      <c r="F26" s="340"/>
      <c r="G26" s="202"/>
      <c r="H26" s="202"/>
      <c r="I26" s="202">
        <v>107500</v>
      </c>
      <c r="J26" s="202">
        <v>12541.1304</v>
      </c>
      <c r="L26" s="202"/>
      <c r="M26" s="202"/>
      <c r="N26" s="202">
        <v>107000</v>
      </c>
      <c r="O26" s="202">
        <v>12483.060799999999</v>
      </c>
      <c r="Q26" s="202"/>
      <c r="R26" s="202"/>
      <c r="S26" s="202">
        <v>106999.9</v>
      </c>
      <c r="T26" s="202">
        <v>12483.0605</v>
      </c>
      <c r="U26" s="78"/>
      <c r="V26" s="203"/>
      <c r="W26" s="203"/>
      <c r="X26" s="203">
        <v>105999.9</v>
      </c>
      <c r="Y26" s="203">
        <v>12366.1301</v>
      </c>
      <c r="AA26" s="203"/>
      <c r="AB26" s="203"/>
      <c r="AC26" s="203">
        <v>105999.9</v>
      </c>
      <c r="AD26" s="203">
        <v>12366.1301</v>
      </c>
      <c r="AF26" s="203"/>
      <c r="AG26" s="203"/>
      <c r="AH26" s="375">
        <v>105999.9</v>
      </c>
      <c r="AI26" s="375">
        <v>12366.1301</v>
      </c>
    </row>
    <row r="27" spans="1:35" x14ac:dyDescent="0.25">
      <c r="A27" s="194" t="s">
        <v>130</v>
      </c>
      <c r="B27" s="346"/>
      <c r="C27" s="345"/>
      <c r="D27" s="345"/>
      <c r="E27" s="345"/>
      <c r="F27" s="340"/>
      <c r="G27" s="204"/>
      <c r="H27" s="202"/>
      <c r="I27" s="202">
        <v>40943803.549999997</v>
      </c>
      <c r="J27" s="202">
        <v>4776777.0107000005</v>
      </c>
      <c r="L27" s="204"/>
      <c r="M27" s="202"/>
      <c r="N27" s="202">
        <v>47935828.549999997</v>
      </c>
      <c r="O27" s="202">
        <v>5592513.0607000003</v>
      </c>
      <c r="Q27" s="204"/>
      <c r="R27" s="202"/>
      <c r="S27" s="202">
        <v>56706499.899999999</v>
      </c>
      <c r="T27" s="202">
        <v>6615758.0604999997</v>
      </c>
      <c r="U27" s="78"/>
      <c r="V27" s="205"/>
      <c r="W27" s="203"/>
      <c r="X27" s="203">
        <v>64991699.899999999</v>
      </c>
      <c r="Y27" s="203">
        <v>7582364.1908999998</v>
      </c>
      <c r="AA27" s="205"/>
      <c r="AB27" s="203"/>
      <c r="AC27" s="203">
        <v>73059799.900000006</v>
      </c>
      <c r="AD27" s="203">
        <v>8523643.0604999997</v>
      </c>
      <c r="AF27" s="205"/>
      <c r="AG27" s="203"/>
      <c r="AH27" s="375">
        <v>80456399.900000006</v>
      </c>
      <c r="AI27" s="375">
        <v>9386579.1908999998</v>
      </c>
    </row>
    <row r="28" spans="1:35" x14ac:dyDescent="0.25">
      <c r="A28" s="194" t="s">
        <v>131</v>
      </c>
      <c r="B28" s="346"/>
      <c r="C28" s="345"/>
      <c r="D28" s="345"/>
      <c r="E28" s="345"/>
      <c r="F28" s="340"/>
      <c r="G28" s="204"/>
      <c r="H28" s="202"/>
      <c r="I28" s="202">
        <v>4152106.78</v>
      </c>
      <c r="J28" s="202">
        <v>484412.09019999998</v>
      </c>
      <c r="L28" s="204"/>
      <c r="M28" s="202"/>
      <c r="N28" s="202">
        <v>4235431.78</v>
      </c>
      <c r="O28" s="202">
        <v>494133.14020000002</v>
      </c>
      <c r="Q28" s="204"/>
      <c r="R28" s="202"/>
      <c r="S28" s="202">
        <v>4380380.93</v>
      </c>
      <c r="T28" s="202">
        <v>511044.08100000001</v>
      </c>
      <c r="U28" s="78"/>
      <c r="V28" s="205"/>
      <c r="W28" s="203"/>
      <c r="X28" s="203">
        <v>4584255.93</v>
      </c>
      <c r="Y28" s="203">
        <v>534829.17020000005</v>
      </c>
      <c r="AA28" s="205"/>
      <c r="AB28" s="203"/>
      <c r="AC28" s="203">
        <v>4710555.93</v>
      </c>
      <c r="AD28" s="203">
        <v>549564.17020000005</v>
      </c>
      <c r="AF28" s="205"/>
      <c r="AG28" s="203"/>
      <c r="AH28" s="375">
        <v>4860855.93</v>
      </c>
      <c r="AI28" s="375">
        <v>567099.17020000005</v>
      </c>
    </row>
    <row r="29" spans="1:35" x14ac:dyDescent="0.25">
      <c r="A29" s="194" t="s">
        <v>132</v>
      </c>
      <c r="B29" s="346"/>
      <c r="C29" s="346"/>
      <c r="D29" s="346"/>
      <c r="E29" s="346"/>
      <c r="F29" s="340"/>
      <c r="G29" s="204"/>
      <c r="H29" s="204"/>
      <c r="I29" s="204">
        <f>SUM(I25:I28)</f>
        <v>993734322.3499999</v>
      </c>
      <c r="J29" s="204">
        <f>SUM(J25:J28)</f>
        <v>115935669.37220001</v>
      </c>
      <c r="L29" s="204"/>
      <c r="M29" s="204"/>
      <c r="N29" s="204">
        <f>SUM(N25:N28)</f>
        <v>1185615588.73</v>
      </c>
      <c r="O29" s="204">
        <f>SUM(O25:O28)</f>
        <v>138321817.322</v>
      </c>
      <c r="Q29" s="204"/>
      <c r="R29" s="204"/>
      <c r="S29" s="204">
        <f>SUM(S25:S28)</f>
        <v>1249786074.2000003</v>
      </c>
      <c r="T29" s="204">
        <f>SUM(T25:T28)</f>
        <v>145808374.24289998</v>
      </c>
      <c r="U29" s="78"/>
      <c r="V29" s="205"/>
      <c r="W29" s="205"/>
      <c r="X29" s="205">
        <f>SUM(X25:X28)</f>
        <v>1376799535.2300003</v>
      </c>
      <c r="Y29" s="205">
        <f>SUM(Y25:Y28)</f>
        <v>160626609.67219999</v>
      </c>
      <c r="AA29" s="205"/>
      <c r="AB29" s="205"/>
      <c r="AC29" s="205">
        <f>SUM(AC25:AC28)</f>
        <v>1487695648.5900002</v>
      </c>
      <c r="AD29" s="205">
        <f>SUM(AD25:AD28)</f>
        <v>173564490.46079999</v>
      </c>
      <c r="AF29" s="205"/>
      <c r="AG29" s="205"/>
      <c r="AH29" s="376">
        <f>SUM(AH25:AH28)</f>
        <v>1595464127.6400003</v>
      </c>
      <c r="AI29" s="376">
        <f>SUM(AI25:AI28)</f>
        <v>186137479.50130001</v>
      </c>
    </row>
    <row r="30" spans="1:35" x14ac:dyDescent="0.25">
      <c r="A30" s="194" t="s">
        <v>133</v>
      </c>
      <c r="B30" s="346"/>
      <c r="C30" s="345"/>
      <c r="D30" s="345"/>
      <c r="E30" s="345"/>
      <c r="F30" s="340"/>
      <c r="G30" s="204"/>
      <c r="H30" s="202"/>
      <c r="I30" s="202">
        <v>5366.91</v>
      </c>
      <c r="J30" s="202">
        <v>626.02089999999998</v>
      </c>
      <c r="L30" s="204"/>
      <c r="M30" s="202"/>
      <c r="N30" s="202">
        <v>6591.99</v>
      </c>
      <c r="O30" s="202">
        <v>769.0104</v>
      </c>
      <c r="Q30" s="204"/>
      <c r="R30" s="202"/>
      <c r="S30" s="202">
        <v>488.07</v>
      </c>
      <c r="T30" s="202">
        <v>56.180999999999997</v>
      </c>
      <c r="U30" s="78"/>
      <c r="V30" s="205"/>
      <c r="W30" s="203"/>
      <c r="X30" s="203">
        <v>360.71</v>
      </c>
      <c r="Y30" s="203">
        <v>42.010800000000003</v>
      </c>
      <c r="AA30" s="205"/>
      <c r="AB30" s="203"/>
      <c r="AC30" s="203"/>
      <c r="AD30" s="203"/>
      <c r="AF30" s="205"/>
      <c r="AG30" s="203"/>
      <c r="AH30" s="377"/>
      <c r="AI30" s="377"/>
    </row>
    <row r="31" spans="1:35" x14ac:dyDescent="0.25">
      <c r="A31" s="194" t="s">
        <v>134</v>
      </c>
      <c r="B31" s="345"/>
      <c r="C31" s="345"/>
      <c r="D31" s="345"/>
      <c r="E31" s="345"/>
      <c r="F31" s="340"/>
      <c r="G31" s="202"/>
      <c r="H31" s="202"/>
      <c r="I31" s="202">
        <v>344923.45</v>
      </c>
      <c r="J31" s="202">
        <v>40241.010499999997</v>
      </c>
      <c r="L31" s="202"/>
      <c r="M31" s="202"/>
      <c r="N31" s="202">
        <v>294150.45</v>
      </c>
      <c r="O31" s="202">
        <v>34317.110099999998</v>
      </c>
      <c r="Q31" s="202"/>
      <c r="R31" s="202"/>
      <c r="S31" s="202"/>
      <c r="T31" s="202"/>
      <c r="U31" s="78"/>
      <c r="V31" s="203"/>
      <c r="W31" s="203"/>
      <c r="X31" s="203"/>
      <c r="Y31" s="203"/>
      <c r="AA31" s="203"/>
      <c r="AB31" s="203"/>
      <c r="AC31" s="203"/>
      <c r="AD31" s="203"/>
      <c r="AF31" s="203"/>
      <c r="AG31" s="203"/>
      <c r="AH31" s="375"/>
      <c r="AI31" s="375"/>
    </row>
    <row r="32" spans="1:35" x14ac:dyDescent="0.25">
      <c r="A32" s="194" t="s">
        <v>135</v>
      </c>
      <c r="B32" s="345"/>
      <c r="C32" s="345"/>
      <c r="D32" s="345"/>
      <c r="E32" s="345"/>
      <c r="F32" s="340"/>
      <c r="G32" s="202"/>
      <c r="H32" s="202"/>
      <c r="I32" s="202">
        <v>29815330.710000001</v>
      </c>
      <c r="J32" s="202">
        <v>3478455.05</v>
      </c>
      <c r="L32" s="202"/>
      <c r="M32" s="202"/>
      <c r="N32" s="202">
        <v>37160459.170000002</v>
      </c>
      <c r="O32" s="202">
        <v>4335386.1801000005</v>
      </c>
      <c r="Q32" s="202"/>
      <c r="R32" s="202"/>
      <c r="S32" s="202">
        <v>68376078.849999994</v>
      </c>
      <c r="T32" s="202">
        <v>7977209.04</v>
      </c>
      <c r="U32" s="78"/>
      <c r="V32" s="203"/>
      <c r="W32" s="203"/>
      <c r="X32" s="203">
        <f>48104423.18+24240.68</f>
        <v>48128663.859999999</v>
      </c>
      <c r="Y32" s="203">
        <f>5612182.1401+2828.0107</f>
        <v>5615010.1508000009</v>
      </c>
      <c r="AA32" s="203"/>
      <c r="AB32" s="203"/>
      <c r="AC32" s="203">
        <v>52974541.590000004</v>
      </c>
      <c r="AD32" s="203">
        <v>6180363.0308999997</v>
      </c>
      <c r="AF32" s="203"/>
      <c r="AG32" s="203"/>
      <c r="AH32" s="375">
        <v>94692484.620000005</v>
      </c>
      <c r="AI32" s="375">
        <v>11047456.1009</v>
      </c>
    </row>
    <row r="33" spans="1:35" ht="17.25" x14ac:dyDescent="0.4">
      <c r="B33" s="345"/>
      <c r="C33" s="345"/>
      <c r="D33" s="347"/>
      <c r="E33" s="346"/>
      <c r="F33" s="340"/>
      <c r="G33" s="202"/>
      <c r="H33" s="202"/>
      <c r="I33" s="206">
        <f>I29+SUM(I30:I32)</f>
        <v>1023899943.42</v>
      </c>
      <c r="J33" s="204">
        <f>J29+SUM(J30:J32)</f>
        <v>119454991.45360002</v>
      </c>
      <c r="L33" s="202"/>
      <c r="M33" s="202"/>
      <c r="N33" s="206"/>
      <c r="O33" s="204"/>
      <c r="Q33" s="202"/>
      <c r="R33" s="202"/>
      <c r="S33" s="206"/>
      <c r="T33" s="204"/>
      <c r="U33" s="78"/>
      <c r="V33" s="203"/>
      <c r="W33" s="203"/>
      <c r="X33" s="209"/>
      <c r="Y33" s="205"/>
      <c r="AA33" s="203"/>
      <c r="AB33" s="203"/>
      <c r="AC33" s="209"/>
      <c r="AD33" s="205"/>
      <c r="AF33" s="203"/>
      <c r="AG33" s="203"/>
      <c r="AH33" s="378"/>
      <c r="AI33" s="376"/>
    </row>
    <row r="34" spans="1:35" x14ac:dyDescent="0.25">
      <c r="B34" s="345"/>
      <c r="C34" s="345"/>
      <c r="D34" s="345"/>
      <c r="E34" s="345"/>
      <c r="F34" s="340"/>
      <c r="G34" s="202"/>
      <c r="H34" s="202"/>
      <c r="I34" s="202"/>
      <c r="J34" s="202"/>
      <c r="L34" s="202"/>
      <c r="M34" s="202"/>
      <c r="N34" s="202"/>
      <c r="O34" s="202"/>
      <c r="Q34" s="202"/>
      <c r="R34" s="202"/>
      <c r="S34" s="202"/>
      <c r="T34" s="202"/>
      <c r="U34" s="78"/>
      <c r="V34" s="203"/>
      <c r="W34" s="203"/>
      <c r="X34" s="203"/>
      <c r="Y34" s="203"/>
      <c r="AA34" s="203"/>
      <c r="AB34" s="203"/>
      <c r="AC34" s="203"/>
      <c r="AD34" s="203"/>
      <c r="AF34" s="203"/>
      <c r="AG34" s="203"/>
      <c r="AH34" s="375"/>
      <c r="AI34" s="375"/>
    </row>
    <row r="35" spans="1:35" x14ac:dyDescent="0.25">
      <c r="A35" s="194" t="s">
        <v>136</v>
      </c>
      <c r="B35" s="340"/>
      <c r="C35" s="340"/>
      <c r="D35" s="345"/>
      <c r="E35" s="345"/>
      <c r="F35" s="340"/>
      <c r="I35" s="210">
        <v>58126894.649999999</v>
      </c>
      <c r="J35" s="202">
        <v>6781471.0010000002</v>
      </c>
      <c r="N35" s="210">
        <v>52214321</v>
      </c>
      <c r="O35" s="202">
        <v>6091670.1507999999</v>
      </c>
      <c r="S35" s="210">
        <v>124978607.42</v>
      </c>
      <c r="T35" s="202">
        <v>14580837.1008</v>
      </c>
      <c r="U35" s="78"/>
      <c r="V35" s="78"/>
      <c r="W35" s="78"/>
      <c r="X35" s="203">
        <v>104655722.17</v>
      </c>
      <c r="Y35" s="203">
        <v>12209834.050100001</v>
      </c>
      <c r="AA35" s="78"/>
      <c r="AB35" s="78"/>
      <c r="AC35" s="203">
        <v>104655722.17</v>
      </c>
      <c r="AD35" s="203"/>
      <c r="AF35" s="78"/>
      <c r="AG35" s="78"/>
      <c r="AH35" s="375">
        <v>148135407.84</v>
      </c>
      <c r="AI35" s="375"/>
    </row>
    <row r="36" spans="1:35" x14ac:dyDescent="0.25">
      <c r="A36" s="374" t="s">
        <v>332</v>
      </c>
      <c r="B36" s="340"/>
      <c r="C36" s="340"/>
      <c r="D36" s="345"/>
      <c r="E36" s="345"/>
      <c r="F36" s="340"/>
      <c r="I36" s="210"/>
      <c r="J36" s="202"/>
      <c r="N36" s="210"/>
      <c r="O36" s="202"/>
      <c r="S36" s="210"/>
      <c r="T36" s="202"/>
      <c r="U36" s="78"/>
      <c r="V36" s="78"/>
      <c r="W36" s="78"/>
      <c r="X36" s="203"/>
      <c r="Y36" s="203"/>
      <c r="AA36" s="78"/>
      <c r="AB36" s="78"/>
      <c r="AC36" s="203"/>
      <c r="AD36" s="203"/>
      <c r="AF36" s="78"/>
      <c r="AG36" s="78"/>
      <c r="AH36" s="375">
        <v>2027.8</v>
      </c>
      <c r="AI36" s="375"/>
    </row>
    <row r="37" spans="1:35" ht="17.25" x14ac:dyDescent="0.4">
      <c r="A37" s="374" t="s">
        <v>323</v>
      </c>
      <c r="B37" s="340"/>
      <c r="C37" s="340"/>
      <c r="D37" s="349"/>
      <c r="E37" s="349"/>
      <c r="F37" s="340"/>
      <c r="I37" s="211"/>
      <c r="J37" s="211"/>
      <c r="N37" s="211"/>
      <c r="O37" s="211"/>
      <c r="S37" s="211"/>
      <c r="T37" s="211"/>
      <c r="U37" s="78"/>
      <c r="V37" s="78"/>
      <c r="W37" s="78"/>
      <c r="X37" s="212"/>
      <c r="Y37" s="208"/>
      <c r="AA37" s="78"/>
      <c r="AB37" s="78"/>
      <c r="AC37" s="203">
        <v>27968230.93</v>
      </c>
      <c r="AD37" s="208"/>
      <c r="AF37" s="78"/>
      <c r="AG37" s="78"/>
      <c r="AH37" s="375">
        <v>12548634.539999999</v>
      </c>
      <c r="AI37" s="379"/>
    </row>
    <row r="38" spans="1:35" ht="17.25" x14ac:dyDescent="0.4">
      <c r="A38" s="374" t="s">
        <v>324</v>
      </c>
      <c r="B38" s="340"/>
      <c r="C38" s="340"/>
      <c r="D38" s="349"/>
      <c r="E38" s="349"/>
      <c r="F38" s="340"/>
      <c r="I38" s="211"/>
      <c r="J38" s="211"/>
      <c r="N38" s="211"/>
      <c r="O38" s="211"/>
      <c r="S38" s="211"/>
      <c r="T38" s="211"/>
      <c r="U38" s="78"/>
      <c r="V38" s="78"/>
      <c r="W38" s="78"/>
      <c r="X38" s="212"/>
      <c r="Y38" s="208"/>
      <c r="AA38" s="78"/>
      <c r="AB38" s="78"/>
      <c r="AC38" s="203">
        <v>428.54</v>
      </c>
      <c r="AD38" s="208"/>
      <c r="AF38" s="78"/>
      <c r="AG38" s="78"/>
      <c r="AH38" s="375">
        <v>407.11</v>
      </c>
      <c r="AI38" s="379"/>
    </row>
    <row r="39" spans="1:35" ht="17.25" x14ac:dyDescent="0.4">
      <c r="A39" s="374" t="s">
        <v>325</v>
      </c>
      <c r="B39" s="340"/>
      <c r="C39" s="340"/>
      <c r="D39" s="349"/>
      <c r="E39" s="349"/>
      <c r="F39" s="340"/>
      <c r="I39" s="211"/>
      <c r="J39" s="211"/>
      <c r="N39" s="211"/>
      <c r="O39" s="211"/>
      <c r="S39" s="211"/>
      <c r="T39" s="211"/>
      <c r="U39" s="78"/>
      <c r="V39" s="78"/>
      <c r="W39" s="78"/>
      <c r="X39" s="212"/>
      <c r="Y39" s="208"/>
      <c r="AA39" s="78"/>
      <c r="AB39" s="78"/>
      <c r="AC39" s="203">
        <v>682495.72</v>
      </c>
      <c r="AD39" s="208"/>
      <c r="AF39" s="78"/>
      <c r="AG39" s="78"/>
      <c r="AH39" s="375">
        <v>894285.71</v>
      </c>
      <c r="AI39" s="379"/>
    </row>
    <row r="40" spans="1:35" ht="17.25" x14ac:dyDescent="0.4">
      <c r="A40" s="374" t="s">
        <v>326</v>
      </c>
      <c r="B40" s="340"/>
      <c r="C40" s="340"/>
      <c r="D40" s="349"/>
      <c r="E40" s="349"/>
      <c r="F40" s="340"/>
      <c r="I40" s="211"/>
      <c r="J40" s="211"/>
      <c r="N40" s="211"/>
      <c r="O40" s="211"/>
      <c r="S40" s="211"/>
      <c r="T40" s="211"/>
      <c r="U40" s="78"/>
      <c r="V40" s="78"/>
      <c r="W40" s="78"/>
      <c r="X40" s="212"/>
      <c r="Y40" s="208"/>
      <c r="AA40" s="78"/>
      <c r="AB40" s="78"/>
      <c r="AC40" s="203">
        <v>1968.09</v>
      </c>
      <c r="AD40" s="208"/>
      <c r="AF40" s="78"/>
      <c r="AG40" s="78"/>
      <c r="AH40" s="375"/>
      <c r="AI40" s="379"/>
    </row>
    <row r="41" spans="1:35" ht="17.25" x14ac:dyDescent="0.4">
      <c r="A41" s="374" t="s">
        <v>333</v>
      </c>
      <c r="B41" s="340"/>
      <c r="C41" s="340"/>
      <c r="D41" s="349"/>
      <c r="E41" s="349"/>
      <c r="F41" s="340"/>
      <c r="I41" s="211"/>
      <c r="J41" s="211"/>
      <c r="N41" s="211"/>
      <c r="O41" s="211"/>
      <c r="S41" s="211"/>
      <c r="T41" s="211"/>
      <c r="U41" s="78"/>
      <c r="V41" s="78"/>
      <c r="W41" s="78"/>
      <c r="X41" s="212"/>
      <c r="Y41" s="208"/>
      <c r="AA41" s="78"/>
      <c r="AB41" s="78"/>
      <c r="AC41" s="203"/>
      <c r="AD41" s="208"/>
      <c r="AF41" s="78"/>
      <c r="AG41" s="78"/>
      <c r="AH41" s="375">
        <v>10379.780000000001</v>
      </c>
      <c r="AI41" s="379"/>
    </row>
    <row r="42" spans="1:35" ht="17.25" x14ac:dyDescent="0.4">
      <c r="A42" s="374"/>
      <c r="B42" s="340"/>
      <c r="C42" s="340"/>
      <c r="D42" s="349"/>
      <c r="E42" s="349"/>
      <c r="F42" s="340"/>
      <c r="I42" s="211"/>
      <c r="J42" s="211"/>
      <c r="N42" s="211"/>
      <c r="O42" s="211"/>
      <c r="S42" s="211"/>
      <c r="T42" s="211"/>
      <c r="U42" s="78"/>
      <c r="V42" s="78"/>
      <c r="W42" s="78"/>
      <c r="X42" s="212"/>
      <c r="Y42" s="208"/>
      <c r="AA42" s="78"/>
      <c r="AB42" s="78"/>
      <c r="AC42" s="212">
        <f>AC35+AC37-AC38-AC39-AC40</f>
        <v>131939060.74999999</v>
      </c>
      <c r="AD42" s="208"/>
      <c r="AF42" s="78"/>
      <c r="AG42" s="78"/>
      <c r="AH42" s="380">
        <f>AH35+AH37-AH38+AH36-AH39-AH41</f>
        <v>159780997.57999998</v>
      </c>
      <c r="AI42" s="379"/>
    </row>
    <row r="43" spans="1:35" ht="17.25" x14ac:dyDescent="0.4">
      <c r="A43" s="374" t="s">
        <v>327</v>
      </c>
      <c r="B43" s="340"/>
      <c r="C43" s="340"/>
      <c r="D43" s="349"/>
      <c r="E43" s="349"/>
      <c r="F43" s="340"/>
      <c r="I43" s="211"/>
      <c r="J43" s="211"/>
      <c r="N43" s="211"/>
      <c r="O43" s="211"/>
      <c r="S43" s="211"/>
      <c r="T43" s="211"/>
      <c r="U43" s="78"/>
      <c r="V43" s="78"/>
      <c r="W43" s="78"/>
      <c r="X43" s="212"/>
      <c r="Y43" s="208"/>
      <c r="AA43" s="78"/>
      <c r="AB43" s="78"/>
      <c r="AC43" s="203">
        <v>16196347.09</v>
      </c>
      <c r="AD43" s="208"/>
      <c r="AF43" s="78"/>
      <c r="AG43" s="78"/>
      <c r="AH43" s="375"/>
      <c r="AI43" s="379"/>
    </row>
    <row r="44" spans="1:35" ht="17.25" x14ac:dyDescent="0.4">
      <c r="A44" s="374" t="s">
        <v>334</v>
      </c>
      <c r="B44" s="340"/>
      <c r="C44" s="340"/>
      <c r="D44" s="349"/>
      <c r="E44" s="349"/>
      <c r="F44" s="340"/>
      <c r="I44" s="211"/>
      <c r="J44" s="211"/>
      <c r="N44" s="211"/>
      <c r="O44" s="211"/>
      <c r="S44" s="211"/>
      <c r="T44" s="211"/>
      <c r="U44" s="78"/>
      <c r="V44" s="78"/>
      <c r="W44" s="78"/>
      <c r="X44" s="212"/>
      <c r="Y44" s="208"/>
      <c r="AA44" s="78"/>
      <c r="AB44" s="78"/>
      <c r="AC44" s="203"/>
      <c r="AD44" s="208"/>
      <c r="AF44" s="78"/>
      <c r="AG44" s="78"/>
      <c r="AH44" s="375">
        <v>234584.82</v>
      </c>
      <c r="AI44" s="379"/>
    </row>
    <row r="45" spans="1:35" ht="17.25" x14ac:dyDescent="0.4">
      <c r="A45" s="374"/>
      <c r="B45" s="340"/>
      <c r="C45" s="340"/>
      <c r="D45" s="349"/>
      <c r="E45" s="349"/>
      <c r="F45" s="340"/>
      <c r="I45" s="211"/>
      <c r="J45" s="211"/>
      <c r="N45" s="211"/>
      <c r="O45" s="211"/>
      <c r="S45" s="211"/>
      <c r="T45" s="211"/>
      <c r="U45" s="78"/>
      <c r="V45" s="78"/>
      <c r="W45" s="78"/>
      <c r="X45" s="212"/>
      <c r="Y45" s="208"/>
      <c r="AA45" s="78"/>
      <c r="AB45" s="78"/>
      <c r="AC45" s="212">
        <f>AC42+AC43</f>
        <v>148135407.83999997</v>
      </c>
      <c r="AD45" s="208">
        <v>17282464.050000001</v>
      </c>
      <c r="AF45" s="78"/>
      <c r="AG45" s="78"/>
      <c r="AH45" s="380">
        <f>AH42-AH44</f>
        <v>159546412.75999999</v>
      </c>
      <c r="AI45" s="379">
        <v>18613748.030299999</v>
      </c>
    </row>
    <row r="46" spans="1:35" ht="17.25" x14ac:dyDescent="0.4">
      <c r="A46" s="374"/>
      <c r="B46" s="340"/>
      <c r="C46" s="340"/>
      <c r="D46" s="349"/>
      <c r="E46" s="349"/>
      <c r="F46" s="340"/>
      <c r="I46" s="211"/>
      <c r="J46" s="211"/>
      <c r="N46" s="211"/>
      <c r="O46" s="211"/>
      <c r="S46" s="211"/>
      <c r="T46" s="211"/>
      <c r="U46" s="78"/>
      <c r="V46" s="78"/>
      <c r="W46" s="78"/>
      <c r="X46" s="212"/>
      <c r="Y46" s="208"/>
      <c r="AA46" s="78"/>
      <c r="AB46" s="78"/>
      <c r="AC46" s="212"/>
      <c r="AD46" s="208"/>
      <c r="AF46" s="78"/>
      <c r="AG46" s="78"/>
      <c r="AH46" s="380"/>
      <c r="AI46" s="379"/>
    </row>
    <row r="47" spans="1:35" ht="17.25" x14ac:dyDescent="0.4">
      <c r="A47" s="193" t="s">
        <v>137</v>
      </c>
      <c r="B47" s="340"/>
      <c r="C47" s="340"/>
      <c r="D47" s="348"/>
      <c r="E47" s="348"/>
      <c r="F47" s="340"/>
      <c r="I47" s="213">
        <f>I33+I35</f>
        <v>1082026838.0699999</v>
      </c>
      <c r="J47" s="213">
        <f>J35+J33</f>
        <v>126236462.45460002</v>
      </c>
      <c r="N47" s="213">
        <f>SUM(N35+N29+N30+N31+N32)</f>
        <v>1275291111.3400002</v>
      </c>
      <c r="O47" s="213">
        <f>SUM(O35+SUM(O29:O32))</f>
        <v>148783959.77339998</v>
      </c>
      <c r="S47" s="213">
        <f>S35+S32+S30+S29</f>
        <v>1443141248.5400002</v>
      </c>
      <c r="T47" s="213">
        <f>T35+T32+T30+T29</f>
        <v>168366476.56469998</v>
      </c>
      <c r="U47" s="78"/>
      <c r="V47" s="78"/>
      <c r="W47" s="78"/>
      <c r="X47" s="208">
        <f>X35+X32+X30+X29</f>
        <v>1529584281.9700003</v>
      </c>
      <c r="Y47" s="208">
        <f>Y35+Y32+Y30+Y29</f>
        <v>178451495.88389999</v>
      </c>
      <c r="AA47" s="78"/>
      <c r="AB47" s="78"/>
      <c r="AC47" s="212">
        <f>AC45+AC29+AC32</f>
        <v>1688805598.02</v>
      </c>
      <c r="AD47" s="208">
        <v>197027319.1505</v>
      </c>
      <c r="AF47" s="78"/>
      <c r="AG47" s="78"/>
      <c r="AH47" s="380">
        <f>AH45+AH29+AH32</f>
        <v>1849703025.0200005</v>
      </c>
      <c r="AI47" s="379">
        <v>215798686.0501</v>
      </c>
    </row>
    <row r="48" spans="1:35" x14ac:dyDescent="0.25">
      <c r="B48" s="340"/>
      <c r="C48" s="340"/>
      <c r="D48" s="340"/>
      <c r="E48" s="340"/>
      <c r="F48" s="340"/>
      <c r="U48" s="78"/>
      <c r="V48" s="78"/>
      <c r="W48" s="78"/>
      <c r="X48" s="78"/>
      <c r="Y48" s="78"/>
      <c r="AA48" s="78"/>
      <c r="AB48" s="78"/>
      <c r="AC48" s="78"/>
      <c r="AD48" s="78"/>
      <c r="AF48" s="78"/>
      <c r="AG48" s="78"/>
      <c r="AH48" s="381"/>
      <c r="AI48" s="381"/>
    </row>
    <row r="49" spans="1:36" x14ac:dyDescent="0.25">
      <c r="A49" s="193" t="s">
        <v>138</v>
      </c>
      <c r="B49" s="340"/>
      <c r="C49" s="340"/>
      <c r="D49" s="340"/>
      <c r="E49" s="340"/>
      <c r="F49" s="340"/>
      <c r="U49" s="78"/>
      <c r="V49" s="78"/>
      <c r="W49" s="78"/>
      <c r="X49" s="78"/>
      <c r="Y49" s="78"/>
      <c r="AA49" s="78"/>
      <c r="AB49" s="78"/>
      <c r="AC49" s="78"/>
      <c r="AD49" s="78"/>
      <c r="AF49" s="78"/>
      <c r="AG49" s="78"/>
      <c r="AH49" s="381"/>
      <c r="AI49" s="381"/>
    </row>
    <row r="50" spans="1:36" x14ac:dyDescent="0.25">
      <c r="A50" s="194" t="s">
        <v>139</v>
      </c>
      <c r="B50" s="340"/>
      <c r="C50" s="340"/>
      <c r="D50" s="345"/>
      <c r="E50" s="340"/>
      <c r="F50" s="340"/>
      <c r="I50" s="202">
        <v>2227.5</v>
      </c>
      <c r="N50" s="202"/>
      <c r="S50" s="202"/>
      <c r="U50" s="78"/>
      <c r="V50" s="78"/>
      <c r="W50" s="78"/>
      <c r="X50" s="203"/>
      <c r="Y50" s="78"/>
      <c r="AA50" s="78"/>
      <c r="AB50" s="78"/>
      <c r="AC50" s="203">
        <v>160</v>
      </c>
      <c r="AD50" s="78"/>
      <c r="AF50" s="78"/>
      <c r="AG50" s="78"/>
      <c r="AH50" s="375">
        <v>135</v>
      </c>
      <c r="AI50" s="381"/>
    </row>
    <row r="51" spans="1:36" x14ac:dyDescent="0.25">
      <c r="A51" s="194" t="s">
        <v>140</v>
      </c>
      <c r="B51" s="340"/>
      <c r="C51" s="340"/>
      <c r="D51" s="345"/>
      <c r="E51" s="340"/>
      <c r="F51" s="340"/>
      <c r="I51" s="202">
        <v>22533.66</v>
      </c>
      <c r="N51" s="202"/>
      <c r="S51" s="202"/>
      <c r="U51" s="78"/>
      <c r="V51" s="78"/>
      <c r="W51" s="78"/>
      <c r="X51" s="203"/>
      <c r="Y51" s="78"/>
      <c r="AA51" s="78"/>
      <c r="AB51" s="78"/>
      <c r="AC51" s="203">
        <v>13269.2</v>
      </c>
      <c r="AD51" s="78"/>
      <c r="AF51" s="78"/>
      <c r="AG51" s="78"/>
      <c r="AH51" s="375">
        <v>27148.62</v>
      </c>
      <c r="AI51" s="381"/>
    </row>
    <row r="52" spans="1:36" x14ac:dyDescent="0.25">
      <c r="A52" s="194" t="s">
        <v>266</v>
      </c>
      <c r="B52" s="340"/>
      <c r="C52" s="340"/>
      <c r="D52" s="348"/>
      <c r="E52" s="340"/>
      <c r="F52" s="340"/>
      <c r="I52" s="207">
        <f>SUM(I50:I51)</f>
        <v>24761.16</v>
      </c>
      <c r="N52" s="207"/>
      <c r="S52" s="207"/>
      <c r="U52" s="78"/>
      <c r="V52" s="78"/>
      <c r="W52" s="78"/>
      <c r="X52" s="208"/>
      <c r="Y52" s="78"/>
      <c r="AA52" s="78"/>
      <c r="AB52" s="78"/>
      <c r="AC52" s="208">
        <f>AC51+AC50</f>
        <v>13429.2</v>
      </c>
      <c r="AD52" s="78"/>
      <c r="AF52" s="78"/>
      <c r="AG52" s="78"/>
      <c r="AH52" s="379">
        <f>AH51+AH50</f>
        <v>27283.62</v>
      </c>
      <c r="AI52" s="381"/>
    </row>
    <row r="53" spans="1:36" x14ac:dyDescent="0.25">
      <c r="A53" s="214" t="s">
        <v>264</v>
      </c>
      <c r="B53" s="350"/>
      <c r="C53" s="350"/>
      <c r="D53" s="350"/>
      <c r="E53" s="350"/>
      <c r="F53" s="350"/>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6" x14ac:dyDescent="0.25">
      <c r="A54" s="236" t="s">
        <v>268</v>
      </c>
      <c r="B54" s="351"/>
      <c r="C54" s="351"/>
      <c r="D54" s="352"/>
      <c r="E54" s="351"/>
      <c r="F54" s="351"/>
      <c r="G54" s="237"/>
      <c r="H54" s="237"/>
      <c r="I54" s="216">
        <v>21550</v>
      </c>
      <c r="J54" s="237"/>
      <c r="K54" s="237"/>
      <c r="L54" s="237"/>
      <c r="M54" s="237"/>
      <c r="N54" s="216">
        <v>22281</v>
      </c>
      <c r="O54" s="237"/>
      <c r="P54" s="237"/>
      <c r="Q54" s="237"/>
      <c r="R54" s="237"/>
      <c r="S54" s="216">
        <v>23011</v>
      </c>
      <c r="T54" s="237"/>
      <c r="U54" s="237"/>
      <c r="V54" s="237"/>
      <c r="W54" s="237"/>
      <c r="X54" s="216">
        <v>23742</v>
      </c>
      <c r="Y54" s="237"/>
      <c r="AA54" s="237"/>
      <c r="AB54" s="237"/>
      <c r="AC54" s="216"/>
      <c r="AD54" s="237"/>
      <c r="AF54" s="237"/>
      <c r="AG54" s="237"/>
      <c r="AH54" s="216"/>
      <c r="AI54" s="237"/>
    </row>
    <row r="55" spans="1:36" ht="30" x14ac:dyDescent="0.25">
      <c r="A55" s="217" t="s">
        <v>14</v>
      </c>
      <c r="B55" s="340"/>
      <c r="C55" s="340"/>
      <c r="D55" s="353"/>
      <c r="E55" s="340"/>
      <c r="F55" s="340"/>
      <c r="I55" s="218" t="s">
        <v>36</v>
      </c>
      <c r="N55" s="218" t="s">
        <v>36</v>
      </c>
      <c r="S55" s="218" t="s">
        <v>36</v>
      </c>
      <c r="X55" s="218" t="s">
        <v>36</v>
      </c>
      <c r="AC55" s="218"/>
      <c r="AH55" s="218"/>
    </row>
    <row r="56" spans="1:36" x14ac:dyDescent="0.25">
      <c r="A56" s="219" t="s">
        <v>141</v>
      </c>
      <c r="B56" s="340"/>
      <c r="C56" s="340"/>
      <c r="D56" s="354"/>
      <c r="E56" s="340"/>
      <c r="F56" s="340"/>
      <c r="I56" s="220">
        <v>21741</v>
      </c>
      <c r="N56" s="220">
        <v>22511</v>
      </c>
      <c r="S56" s="220">
        <v>23329</v>
      </c>
      <c r="X56" s="220">
        <v>23967</v>
      </c>
      <c r="AC56" s="220"/>
      <c r="AH56" s="220"/>
    </row>
    <row r="57" spans="1:36" x14ac:dyDescent="0.25">
      <c r="A57" s="234" t="s">
        <v>80</v>
      </c>
      <c r="B57" s="355"/>
      <c r="C57" s="355"/>
      <c r="D57" s="356"/>
      <c r="E57" s="355"/>
      <c r="F57" s="355"/>
      <c r="G57" s="235"/>
      <c r="H57" s="235"/>
      <c r="I57" s="221">
        <v>189</v>
      </c>
      <c r="J57" s="235"/>
      <c r="K57" s="235"/>
      <c r="L57" s="235"/>
      <c r="M57" s="235"/>
      <c r="N57" s="221">
        <v>1151</v>
      </c>
      <c r="O57" s="235"/>
      <c r="P57" s="235"/>
      <c r="Q57" s="235"/>
      <c r="R57" s="235"/>
      <c r="S57" s="221" t="s">
        <v>142</v>
      </c>
      <c r="T57" s="235"/>
      <c r="U57" s="235"/>
      <c r="V57" s="235"/>
      <c r="W57" s="235"/>
      <c r="X57" s="221">
        <v>2232</v>
      </c>
      <c r="Y57" s="235"/>
      <c r="AA57" s="235"/>
      <c r="AB57" s="235"/>
      <c r="AC57" s="221"/>
      <c r="AD57" s="235"/>
      <c r="AF57" s="235"/>
      <c r="AG57" s="235"/>
      <c r="AH57" s="221"/>
      <c r="AI57" s="235"/>
    </row>
    <row r="58" spans="1:36" x14ac:dyDescent="0.25">
      <c r="A58" s="193" t="s">
        <v>112</v>
      </c>
      <c r="B58" s="340"/>
      <c r="C58" s="340"/>
      <c r="D58" s="345"/>
      <c r="E58" s="340"/>
      <c r="F58" s="340"/>
      <c r="I58" s="222"/>
      <c r="N58" s="223"/>
      <c r="S58" s="223"/>
      <c r="X58" s="223"/>
      <c r="AC58" s="223"/>
      <c r="AH58" s="223"/>
    </row>
    <row r="59" spans="1:36" x14ac:dyDescent="0.25">
      <c r="A59" s="194" t="s">
        <v>143</v>
      </c>
      <c r="B59" s="340"/>
      <c r="C59" s="340"/>
      <c r="D59" s="345"/>
      <c r="E59" s="340"/>
      <c r="F59" s="340"/>
      <c r="I59" s="224">
        <v>29815330.710000001</v>
      </c>
      <c r="N59" s="225">
        <v>37160459.170000002</v>
      </c>
      <c r="S59" s="225">
        <v>68376078.849999994</v>
      </c>
      <c r="X59" s="225">
        <v>48104423.18</v>
      </c>
      <c r="AC59" s="225"/>
      <c r="AH59" s="225">
        <v>94692484.620000005</v>
      </c>
    </row>
    <row r="60" spans="1:36" x14ac:dyDescent="0.25">
      <c r="A60" s="194" t="s">
        <v>144</v>
      </c>
      <c r="B60" s="340"/>
      <c r="C60" s="340"/>
      <c r="D60" s="345"/>
      <c r="E60" s="340"/>
      <c r="F60" s="340"/>
      <c r="I60" s="224"/>
      <c r="N60" s="225"/>
      <c r="S60" s="225"/>
      <c r="X60" s="225">
        <v>24240.68</v>
      </c>
      <c r="AC60" s="225"/>
      <c r="AH60" s="225"/>
    </row>
    <row r="61" spans="1:36" x14ac:dyDescent="0.25">
      <c r="A61" s="194" t="s">
        <v>126</v>
      </c>
      <c r="B61" s="340"/>
      <c r="C61" s="340"/>
      <c r="D61" s="346"/>
      <c r="E61" s="340"/>
      <c r="F61" s="340"/>
      <c r="I61" s="226">
        <f>I59</f>
        <v>29815330.710000001</v>
      </c>
      <c r="N61" s="227">
        <f>SUM(N59)</f>
        <v>37160459.170000002</v>
      </c>
      <c r="S61" s="227">
        <f>S59</f>
        <v>68376078.849999994</v>
      </c>
      <c r="X61" s="227">
        <f>SUM(X59:X60)</f>
        <v>48128663.859999999</v>
      </c>
      <c r="AC61" s="227"/>
      <c r="AH61" s="227">
        <f>AH59</f>
        <v>94692484.620000005</v>
      </c>
    </row>
    <row r="62" spans="1:36" x14ac:dyDescent="0.25">
      <c r="A62" s="193"/>
      <c r="B62" s="340"/>
      <c r="C62" s="340"/>
      <c r="D62" s="345"/>
      <c r="E62" s="340"/>
      <c r="F62" s="340"/>
      <c r="I62" s="224"/>
      <c r="N62" s="225"/>
      <c r="S62" s="225"/>
      <c r="X62" s="225"/>
      <c r="AC62" s="225"/>
      <c r="AH62" s="225"/>
    </row>
    <row r="63" spans="1:36" x14ac:dyDescent="0.25">
      <c r="A63" s="193" t="s">
        <v>127</v>
      </c>
      <c r="B63" s="340"/>
      <c r="C63" s="340"/>
      <c r="D63" s="345"/>
      <c r="E63" s="340"/>
      <c r="F63" s="340"/>
      <c r="I63" s="224"/>
      <c r="N63" s="225"/>
      <c r="S63" s="225"/>
      <c r="X63" s="225"/>
      <c r="AC63" s="225"/>
      <c r="AH63" s="225"/>
    </row>
    <row r="64" spans="1:36" x14ac:dyDescent="0.25">
      <c r="A64" s="194" t="s">
        <v>145</v>
      </c>
      <c r="B64" s="340"/>
      <c r="C64" s="340"/>
      <c r="D64" s="345"/>
      <c r="E64" s="340"/>
      <c r="F64" s="340"/>
      <c r="I64" s="224">
        <v>15850719.359999999</v>
      </c>
      <c r="N64" s="225">
        <v>29668578.289999999</v>
      </c>
      <c r="S64" s="225">
        <v>53304663.700000003</v>
      </c>
      <c r="X64" s="225">
        <v>62413506.020000003</v>
      </c>
      <c r="AC64" s="225"/>
      <c r="AH64" s="225">
        <v>52974541.590000004</v>
      </c>
    </row>
    <row r="65" spans="1:36" x14ac:dyDescent="0.25">
      <c r="A65" s="194" t="s">
        <v>146</v>
      </c>
      <c r="B65" s="340"/>
      <c r="C65" s="340"/>
      <c r="D65" s="345"/>
      <c r="E65" s="340"/>
      <c r="F65" s="340"/>
      <c r="I65" s="224"/>
      <c r="N65" s="225"/>
      <c r="S65" s="225"/>
      <c r="X65" s="225">
        <v>24252.14</v>
      </c>
      <c r="AC65" s="225"/>
      <c r="AH65" s="225"/>
    </row>
    <row r="66" spans="1:36" x14ac:dyDescent="0.25">
      <c r="A66" s="194" t="s">
        <v>147</v>
      </c>
      <c r="B66" s="340"/>
      <c r="C66" s="340"/>
      <c r="D66" s="345"/>
      <c r="E66" s="340"/>
      <c r="F66" s="340"/>
      <c r="I66" s="224"/>
      <c r="N66" s="225"/>
      <c r="S66" s="225"/>
      <c r="X66" s="225"/>
      <c r="AC66" s="225"/>
      <c r="AH66" s="225"/>
    </row>
    <row r="67" spans="1:36" x14ac:dyDescent="0.25">
      <c r="A67" s="194" t="s">
        <v>148</v>
      </c>
      <c r="B67" s="340"/>
      <c r="C67" s="340"/>
      <c r="D67" s="345"/>
      <c r="E67" s="340"/>
      <c r="F67" s="340"/>
      <c r="I67" s="224">
        <v>-15850719.359999999</v>
      </c>
      <c r="N67" s="225">
        <v>-29668578.289999999</v>
      </c>
      <c r="S67" s="225">
        <v>-53304663.700000003</v>
      </c>
      <c r="X67" s="225"/>
      <c r="AC67" s="225"/>
      <c r="AH67" s="225">
        <v>52974541.590000004</v>
      </c>
    </row>
    <row r="68" spans="1:36" x14ac:dyDescent="0.25">
      <c r="A68" s="194" t="s">
        <v>149</v>
      </c>
      <c r="B68" s="340"/>
      <c r="C68" s="340"/>
      <c r="D68" s="345"/>
      <c r="E68" s="340"/>
      <c r="F68" s="340"/>
      <c r="I68" s="224"/>
      <c r="N68" s="225"/>
      <c r="S68" s="225"/>
      <c r="X68" s="225">
        <f>-62413517.48</f>
        <v>-62413517.479999997</v>
      </c>
      <c r="AC68" s="225"/>
      <c r="AH68" s="225"/>
    </row>
    <row r="69" spans="1:36" x14ac:dyDescent="0.25">
      <c r="A69" s="194" t="s">
        <v>150</v>
      </c>
      <c r="B69" s="340"/>
      <c r="C69" s="340"/>
      <c r="D69" s="345"/>
      <c r="E69" s="340"/>
      <c r="F69" s="340"/>
      <c r="I69" s="224">
        <v>29815330.710000001</v>
      </c>
      <c r="N69" s="225">
        <v>37160459.170000002</v>
      </c>
      <c r="S69" s="225">
        <v>68376078.849999994</v>
      </c>
      <c r="X69" s="225">
        <v>48104423.18</v>
      </c>
      <c r="AC69" s="225"/>
      <c r="AH69" s="225">
        <v>94692484.620000005</v>
      </c>
    </row>
    <row r="70" spans="1:36" x14ac:dyDescent="0.25">
      <c r="A70" s="194" t="s">
        <v>151</v>
      </c>
      <c r="B70" s="340"/>
      <c r="C70" s="340"/>
      <c r="D70" s="346"/>
      <c r="E70" s="340"/>
      <c r="F70" s="340"/>
      <c r="I70" s="226">
        <f>I64+I67+I69</f>
        <v>29815330.710000001</v>
      </c>
      <c r="N70" s="227">
        <f>SUM(N64+N67+N69)</f>
        <v>37160459.170000002</v>
      </c>
      <c r="S70" s="227">
        <f>SUM(S67:S69)+S64</f>
        <v>68376078.849999994</v>
      </c>
      <c r="X70" s="225">
        <f>X69+X68+X65+X64</f>
        <v>48128663.860000007</v>
      </c>
      <c r="AC70" s="225"/>
      <c r="AH70" s="225"/>
    </row>
    <row r="71" spans="1:36" x14ac:dyDescent="0.25">
      <c r="B71" s="340"/>
      <c r="C71" s="340"/>
      <c r="D71" s="340"/>
      <c r="E71" s="340"/>
      <c r="F71" s="340"/>
    </row>
    <row r="72" spans="1:36" x14ac:dyDescent="0.25">
      <c r="A72" s="193" t="s">
        <v>138</v>
      </c>
      <c r="B72" s="340"/>
      <c r="C72" s="340"/>
      <c r="D72" s="340"/>
      <c r="E72" s="340"/>
      <c r="F72" s="340"/>
    </row>
    <row r="73" spans="1:36" x14ac:dyDescent="0.25">
      <c r="A73" s="194" t="s">
        <v>139</v>
      </c>
      <c r="B73" s="340"/>
      <c r="C73" s="340"/>
      <c r="D73" s="340"/>
      <c r="E73" s="340"/>
      <c r="F73" s="340"/>
    </row>
    <row r="74" spans="1:36" x14ac:dyDescent="0.25">
      <c r="A74" s="194" t="s">
        <v>140</v>
      </c>
      <c r="B74" s="340"/>
      <c r="C74" s="340"/>
      <c r="D74" s="340"/>
      <c r="E74" s="340"/>
      <c r="F74" s="340"/>
    </row>
    <row r="75" spans="1:36" x14ac:dyDescent="0.25">
      <c r="A75" s="194" t="s">
        <v>267</v>
      </c>
      <c r="B75" s="340"/>
      <c r="C75" s="340"/>
      <c r="D75" s="340"/>
      <c r="E75" s="340"/>
      <c r="F75" s="340"/>
    </row>
    <row r="76" spans="1:36" x14ac:dyDescent="0.25">
      <c r="A76" s="228" t="s">
        <v>265</v>
      </c>
      <c r="B76" s="357"/>
      <c r="C76" s="357"/>
      <c r="D76" s="357"/>
      <c r="E76" s="357"/>
      <c r="F76" s="357"/>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row>
    <row r="77" spans="1:36" x14ac:dyDescent="0.25">
      <c r="A77" s="238" t="s">
        <v>153</v>
      </c>
      <c r="B77" s="358"/>
      <c r="C77" s="358"/>
      <c r="D77" s="358"/>
      <c r="E77" s="358"/>
      <c r="F77" s="358"/>
      <c r="G77" s="240"/>
      <c r="H77" s="240"/>
      <c r="I77" s="240"/>
      <c r="J77" s="240"/>
      <c r="K77" s="240"/>
      <c r="L77" s="240"/>
      <c r="M77" s="240"/>
      <c r="N77" s="240"/>
      <c r="O77" s="240"/>
      <c r="P77" s="240"/>
      <c r="Q77" s="240"/>
      <c r="R77" s="240"/>
      <c r="S77" s="241">
        <v>23011</v>
      </c>
      <c r="T77" s="240"/>
      <c r="U77" s="240"/>
      <c r="V77" s="240"/>
      <c r="W77" s="240"/>
      <c r="X77" s="241">
        <v>23742</v>
      </c>
      <c r="Y77" s="240"/>
      <c r="AA77" s="240"/>
      <c r="AB77" s="240"/>
      <c r="AC77" s="241"/>
      <c r="AD77" s="240"/>
      <c r="AF77" s="240"/>
      <c r="AG77" s="240"/>
      <c r="AH77" s="241"/>
      <c r="AI77" s="240"/>
    </row>
    <row r="78" spans="1:36" ht="30" x14ac:dyDescent="0.25">
      <c r="A78" s="231" t="s">
        <v>14</v>
      </c>
      <c r="B78" s="359"/>
      <c r="C78" s="359"/>
      <c r="D78" s="359"/>
      <c r="E78" s="359"/>
      <c r="F78" s="359"/>
      <c r="G78" s="242"/>
      <c r="H78" s="242"/>
      <c r="I78" s="242"/>
      <c r="J78" s="242"/>
      <c r="K78" s="242"/>
      <c r="L78" s="242"/>
      <c r="M78" s="242"/>
      <c r="N78" s="242"/>
      <c r="O78" s="242"/>
      <c r="P78" s="242"/>
      <c r="Q78" s="242"/>
      <c r="R78" s="242"/>
      <c r="S78" s="243" t="s">
        <v>36</v>
      </c>
      <c r="T78" s="242"/>
      <c r="U78" s="242"/>
      <c r="V78" s="242"/>
      <c r="W78" s="242"/>
      <c r="X78" s="243" t="s">
        <v>36</v>
      </c>
      <c r="Y78" s="242"/>
      <c r="AA78" s="242"/>
      <c r="AB78" s="242"/>
      <c r="AC78" s="243"/>
      <c r="AD78" s="242"/>
      <c r="AF78" s="242"/>
      <c r="AG78" s="242"/>
      <c r="AH78" s="243"/>
      <c r="AI78" s="242"/>
    </row>
    <row r="79" spans="1:36" x14ac:dyDescent="0.25">
      <c r="A79" s="230" t="s">
        <v>81</v>
      </c>
      <c r="B79" s="359"/>
      <c r="C79" s="359"/>
      <c r="D79" s="359"/>
      <c r="E79" s="359"/>
      <c r="F79" s="359"/>
      <c r="G79" s="242"/>
      <c r="H79" s="242"/>
      <c r="I79" s="242"/>
      <c r="J79" s="242"/>
      <c r="K79" s="242"/>
      <c r="L79" s="242"/>
      <c r="M79" s="242"/>
      <c r="N79" s="242"/>
      <c r="O79" s="242"/>
      <c r="P79" s="242"/>
      <c r="Q79" s="242"/>
      <c r="R79" s="242"/>
      <c r="S79" s="244">
        <v>23329</v>
      </c>
      <c r="T79" s="242"/>
      <c r="U79" s="242"/>
      <c r="V79" s="242"/>
      <c r="W79" s="242"/>
      <c r="X79" s="244">
        <v>23967</v>
      </c>
      <c r="Y79" s="242"/>
      <c r="AA79" s="242"/>
      <c r="AB79" s="242"/>
      <c r="AC79" s="366"/>
      <c r="AD79" s="242"/>
      <c r="AF79" s="242"/>
      <c r="AG79" s="242"/>
      <c r="AH79" s="366"/>
      <c r="AI79" s="242"/>
    </row>
    <row r="80" spans="1:36" x14ac:dyDescent="0.25">
      <c r="A80" s="239" t="s">
        <v>154</v>
      </c>
      <c r="B80" s="360"/>
      <c r="C80" s="360"/>
      <c r="D80" s="360"/>
      <c r="E80" s="360"/>
      <c r="F80" s="360"/>
      <c r="G80" s="245"/>
      <c r="H80" s="245"/>
      <c r="I80" s="245"/>
      <c r="J80" s="245"/>
      <c r="K80" s="245"/>
      <c r="L80" s="245"/>
      <c r="M80" s="245"/>
      <c r="N80" s="245"/>
      <c r="O80" s="245"/>
      <c r="P80" s="245"/>
      <c r="Q80" s="245"/>
      <c r="R80" s="245"/>
      <c r="S80" s="246">
        <v>2789</v>
      </c>
      <c r="T80" s="247"/>
      <c r="U80" s="247"/>
      <c r="V80" s="247"/>
      <c r="W80" s="247"/>
      <c r="X80" s="246">
        <v>2233</v>
      </c>
      <c r="Y80" s="245"/>
      <c r="AA80" s="247"/>
      <c r="AB80" s="247"/>
      <c r="AC80" s="246"/>
      <c r="AD80" s="245"/>
      <c r="AF80" s="247"/>
      <c r="AG80" s="247"/>
      <c r="AH80" s="246"/>
      <c r="AI80" s="245"/>
    </row>
    <row r="81" spans="1:34" x14ac:dyDescent="0.25">
      <c r="A81" s="232" t="s">
        <v>112</v>
      </c>
      <c r="B81" s="340"/>
      <c r="C81" s="340"/>
      <c r="D81" s="340"/>
      <c r="E81" s="340"/>
      <c r="F81" s="340"/>
      <c r="S81" s="224">
        <v>285727.65999999997</v>
      </c>
      <c r="X81" s="224">
        <v>299452.39</v>
      </c>
      <c r="AC81" s="224"/>
      <c r="AH81" s="224"/>
    </row>
    <row r="82" spans="1:34" x14ac:dyDescent="0.25">
      <c r="A82" s="232" t="s">
        <v>155</v>
      </c>
      <c r="B82" s="340"/>
      <c r="C82" s="340"/>
      <c r="D82" s="340"/>
      <c r="E82" s="340"/>
      <c r="F82" s="340"/>
      <c r="S82" s="224">
        <v>285727.65999999997</v>
      </c>
      <c r="X82" s="224">
        <v>299452.39</v>
      </c>
      <c r="AC82" s="224"/>
      <c r="AH82" s="224">
        <v>332842.71999999997</v>
      </c>
    </row>
    <row r="83" spans="1:34" x14ac:dyDescent="0.25">
      <c r="AH83" s="194">
        <v>332842.71999999997</v>
      </c>
    </row>
  </sheetData>
  <mergeCells count="28">
    <mergeCell ref="L5:O5"/>
    <mergeCell ref="L6:O6"/>
    <mergeCell ref="G4:J4"/>
    <mergeCell ref="L4:O4"/>
    <mergeCell ref="B3:E3"/>
    <mergeCell ref="B4:E4"/>
    <mergeCell ref="B5:E5"/>
    <mergeCell ref="B6:E6"/>
    <mergeCell ref="G3:J3"/>
    <mergeCell ref="G6:J6"/>
    <mergeCell ref="G5:J5"/>
    <mergeCell ref="L3:O3"/>
    <mergeCell ref="V3:Y3"/>
    <mergeCell ref="V5:Y5"/>
    <mergeCell ref="V6:Y6"/>
    <mergeCell ref="Q3:T3"/>
    <mergeCell ref="Q5:T5"/>
    <mergeCell ref="Q6:T6"/>
    <mergeCell ref="Q4:T4"/>
    <mergeCell ref="V4:Y4"/>
    <mergeCell ref="AF3:AI3"/>
    <mergeCell ref="AF4:AI4"/>
    <mergeCell ref="AF5:AI5"/>
    <mergeCell ref="AF6:AI6"/>
    <mergeCell ref="AA3:AD3"/>
    <mergeCell ref="AA4:AD4"/>
    <mergeCell ref="AA5:AD5"/>
    <mergeCell ref="AA6:AD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3"/>
  <sheetViews>
    <sheetView workbookViewId="0">
      <pane xSplit="1" ySplit="7" topLeftCell="B8" activePane="bottomRight" state="frozen"/>
      <selection pane="topRight" activeCell="B1" sqref="B1"/>
      <selection pane="bottomLeft" activeCell="A8" sqref="A8"/>
      <selection pane="bottomRight" activeCell="A3" sqref="A3"/>
    </sheetView>
  </sheetViews>
  <sheetFormatPr defaultColWidth="16.625" defaultRowHeight="15" x14ac:dyDescent="0.25"/>
  <cols>
    <col min="1" max="1" width="47.875" style="126" customWidth="1"/>
    <col min="2" max="6" width="19" style="126" customWidth="1"/>
    <col min="7" max="23" width="16.625" style="112"/>
    <col min="24" max="24" width="16.625" style="113"/>
    <col min="25" max="25" width="16.625" style="114"/>
    <col min="26" max="27" width="16.625" style="115"/>
    <col min="28" max="28" width="16.625" style="116"/>
    <col min="29" max="29" width="16.625" style="117"/>
    <col min="30" max="30" width="16.625" style="118"/>
    <col min="31" max="32" width="16.625" style="115"/>
    <col min="33" max="33" width="16.625" style="117"/>
    <col min="34" max="34" width="16.625" style="115"/>
    <col min="35" max="35" width="16.625" style="117"/>
    <col min="36" max="16384" width="16.625" style="103"/>
  </cols>
  <sheetData>
    <row r="1" spans="1:44" ht="18.75" x14ac:dyDescent="0.3">
      <c r="A1" s="249" t="s">
        <v>52</v>
      </c>
      <c r="B1" s="249"/>
      <c r="C1" s="249"/>
      <c r="D1" s="249"/>
      <c r="E1" s="249"/>
      <c r="F1" s="249"/>
    </row>
    <row r="2" spans="1:44" x14ac:dyDescent="0.25">
      <c r="A2" s="250" t="s">
        <v>277</v>
      </c>
      <c r="B2" s="250"/>
      <c r="C2" s="250"/>
      <c r="D2" s="250"/>
      <c r="E2" s="250"/>
      <c r="F2" s="250"/>
      <c r="G2" s="119"/>
      <c r="H2" s="119"/>
      <c r="I2" s="119"/>
      <c r="J2" s="119"/>
      <c r="K2" s="119"/>
      <c r="L2" s="119"/>
      <c r="M2" s="119"/>
      <c r="N2" s="119"/>
      <c r="O2" s="119"/>
      <c r="P2" s="119"/>
      <c r="Q2" s="119"/>
      <c r="R2" s="119"/>
      <c r="S2" s="119"/>
      <c r="T2" s="119"/>
      <c r="U2" s="119"/>
      <c r="V2" s="119"/>
      <c r="W2" s="119"/>
      <c r="X2" s="120"/>
      <c r="Y2" s="121"/>
      <c r="Z2" s="122"/>
      <c r="AA2" s="122"/>
      <c r="AB2" s="123"/>
      <c r="AC2" s="124"/>
      <c r="AD2" s="125"/>
      <c r="AE2" s="122"/>
      <c r="AF2" s="122"/>
    </row>
    <row r="4" spans="1:44" s="174" customFormat="1" x14ac:dyDescent="0.25">
      <c r="A4" s="170" t="s">
        <v>53</v>
      </c>
      <c r="B4" s="170">
        <v>14245</v>
      </c>
      <c r="C4" s="170">
        <v>14426</v>
      </c>
      <c r="D4" s="170">
        <v>14610</v>
      </c>
      <c r="E4" s="170">
        <v>14792</v>
      </c>
      <c r="F4" s="170">
        <v>14976</v>
      </c>
      <c r="G4" s="111">
        <v>17348</v>
      </c>
      <c r="H4" s="111">
        <v>17532</v>
      </c>
      <c r="I4" s="111">
        <v>17714</v>
      </c>
      <c r="J4" s="111">
        <v>17898</v>
      </c>
      <c r="K4" s="111">
        <v>18079</v>
      </c>
      <c r="L4" s="111">
        <v>18263</v>
      </c>
      <c r="M4" s="111">
        <v>18444</v>
      </c>
      <c r="N4" s="111">
        <v>18628</v>
      </c>
      <c r="O4" s="111">
        <v>18809</v>
      </c>
      <c r="P4" s="111">
        <v>18993</v>
      </c>
      <c r="Q4" s="111">
        <v>19175</v>
      </c>
      <c r="R4" s="111">
        <v>19359</v>
      </c>
      <c r="S4" s="111">
        <v>19540</v>
      </c>
      <c r="T4" s="111">
        <v>19724</v>
      </c>
      <c r="U4" s="111">
        <v>19905</v>
      </c>
      <c r="V4" s="111">
        <v>20089</v>
      </c>
      <c r="W4" s="111">
        <v>20270</v>
      </c>
      <c r="X4" s="173">
        <v>20454</v>
      </c>
      <c r="Y4" s="173">
        <v>20636</v>
      </c>
      <c r="Z4" s="127">
        <v>20820</v>
      </c>
      <c r="AA4" s="127">
        <v>21001</v>
      </c>
      <c r="AB4" s="127">
        <v>21185</v>
      </c>
      <c r="AC4" s="128">
        <v>21366</v>
      </c>
      <c r="AD4" s="128">
        <v>21550</v>
      </c>
      <c r="AE4" s="127">
        <v>21731</v>
      </c>
      <c r="AF4" s="127">
        <v>21915</v>
      </c>
      <c r="AG4" s="128">
        <v>22097</v>
      </c>
      <c r="AH4" s="127">
        <v>22281</v>
      </c>
      <c r="AI4" s="128">
        <v>22462</v>
      </c>
      <c r="AJ4" s="111">
        <v>23011</v>
      </c>
      <c r="AK4" s="111">
        <v>23192</v>
      </c>
      <c r="AL4" s="111">
        <v>23376</v>
      </c>
      <c r="AM4" s="111">
        <v>23558</v>
      </c>
      <c r="AN4" s="111">
        <v>23742</v>
      </c>
      <c r="AO4" s="111">
        <v>24107</v>
      </c>
      <c r="AP4" s="111">
        <v>24288</v>
      </c>
      <c r="AQ4" s="111">
        <v>24472</v>
      </c>
      <c r="AR4" s="111">
        <v>24653</v>
      </c>
    </row>
    <row r="5" spans="1:44" s="180" customFormat="1" ht="58.5" customHeight="1" x14ac:dyDescent="0.25">
      <c r="A5" s="171" t="s">
        <v>14</v>
      </c>
      <c r="B5" s="171" t="s">
        <v>300</v>
      </c>
      <c r="C5" s="171" t="s">
        <v>9</v>
      </c>
      <c r="D5" s="171" t="s">
        <v>300</v>
      </c>
      <c r="E5" s="171" t="s">
        <v>9</v>
      </c>
      <c r="F5" s="171" t="s">
        <v>300</v>
      </c>
      <c r="G5" s="175" t="s">
        <v>11</v>
      </c>
      <c r="H5" s="175" t="s">
        <v>11</v>
      </c>
      <c r="I5" s="175" t="s">
        <v>12</v>
      </c>
      <c r="J5" s="175" t="s">
        <v>11</v>
      </c>
      <c r="K5" s="175" t="s">
        <v>259</v>
      </c>
      <c r="L5" s="175" t="s">
        <v>11</v>
      </c>
      <c r="M5" s="175" t="s">
        <v>11</v>
      </c>
      <c r="N5" s="175" t="s">
        <v>259</v>
      </c>
      <c r="O5" s="175" t="s">
        <v>11</v>
      </c>
      <c r="P5" s="175" t="s">
        <v>11</v>
      </c>
      <c r="Q5" s="175" t="s">
        <v>11</v>
      </c>
      <c r="R5" s="175" t="s">
        <v>11</v>
      </c>
      <c r="S5" s="175" t="s">
        <v>11</v>
      </c>
      <c r="T5" s="175" t="s">
        <v>11</v>
      </c>
      <c r="U5" s="175" t="s">
        <v>11</v>
      </c>
      <c r="V5" s="175" t="s">
        <v>11</v>
      </c>
      <c r="W5" s="175" t="s">
        <v>259</v>
      </c>
      <c r="X5" s="176" t="s">
        <v>12</v>
      </c>
      <c r="Y5" s="176" t="s">
        <v>12</v>
      </c>
      <c r="Z5" s="177" t="s">
        <v>11</v>
      </c>
      <c r="AA5" s="177" t="s">
        <v>11</v>
      </c>
      <c r="AB5" s="175" t="s">
        <v>259</v>
      </c>
      <c r="AC5" s="178" t="s">
        <v>12</v>
      </c>
      <c r="AD5" s="178" t="s">
        <v>37</v>
      </c>
      <c r="AE5" s="177" t="s">
        <v>37</v>
      </c>
      <c r="AF5" s="177" t="s">
        <v>37</v>
      </c>
      <c r="AG5" s="178" t="s">
        <v>12</v>
      </c>
      <c r="AH5" s="175" t="s">
        <v>259</v>
      </c>
      <c r="AI5" s="178" t="s">
        <v>12</v>
      </c>
      <c r="AJ5" s="179" t="s">
        <v>36</v>
      </c>
      <c r="AK5" s="179" t="s">
        <v>36</v>
      </c>
      <c r="AL5" s="179"/>
      <c r="AM5" s="179"/>
      <c r="AN5" s="179"/>
      <c r="AO5" s="179" t="s">
        <v>315</v>
      </c>
      <c r="AP5" s="179" t="s">
        <v>315</v>
      </c>
      <c r="AQ5" s="179" t="s">
        <v>315</v>
      </c>
      <c r="AR5" s="179" t="s">
        <v>315</v>
      </c>
    </row>
    <row r="6" spans="1:44" s="174" customFormat="1" x14ac:dyDescent="0.25">
      <c r="A6" s="170" t="s">
        <v>172</v>
      </c>
      <c r="B6" s="170">
        <v>14363</v>
      </c>
      <c r="C6" s="170">
        <v>14482</v>
      </c>
      <c r="D6" s="170">
        <v>14698</v>
      </c>
      <c r="E6" s="170">
        <v>14895</v>
      </c>
      <c r="F6" s="170">
        <v>14776</v>
      </c>
      <c r="G6" s="111">
        <v>17652</v>
      </c>
      <c r="H6" s="111">
        <v>17580</v>
      </c>
      <c r="I6" s="111">
        <v>17968</v>
      </c>
      <c r="J6" s="111">
        <v>18086</v>
      </c>
      <c r="K6" s="111"/>
      <c r="L6" s="111">
        <v>18352</v>
      </c>
      <c r="M6" s="111">
        <v>18520</v>
      </c>
      <c r="N6" s="111"/>
      <c r="O6" s="111">
        <v>18898</v>
      </c>
      <c r="P6" s="111">
        <v>19108</v>
      </c>
      <c r="Q6" s="111">
        <v>19304</v>
      </c>
      <c r="R6" s="111">
        <v>19486</v>
      </c>
      <c r="S6" s="111">
        <v>19640</v>
      </c>
      <c r="T6" s="111">
        <v>19920</v>
      </c>
      <c r="U6" s="111">
        <v>20060</v>
      </c>
      <c r="V6" s="111">
        <v>20270</v>
      </c>
      <c r="W6" s="111"/>
      <c r="X6" s="173">
        <v>20625</v>
      </c>
      <c r="Y6" s="173">
        <v>20747</v>
      </c>
      <c r="Z6" s="127">
        <v>21012</v>
      </c>
      <c r="AA6" s="127">
        <v>21152</v>
      </c>
      <c r="AB6" s="111"/>
      <c r="AC6" s="128">
        <v>21517</v>
      </c>
      <c r="AD6" s="128">
        <v>21740</v>
      </c>
      <c r="AE6" s="127">
        <v>21838</v>
      </c>
      <c r="AF6" s="127">
        <v>22090</v>
      </c>
      <c r="AG6" s="128">
        <v>22252</v>
      </c>
      <c r="AH6" s="127"/>
      <c r="AI6" s="128">
        <v>22623</v>
      </c>
      <c r="AJ6" s="111">
        <v>23223</v>
      </c>
      <c r="AK6" s="111">
        <v>23251</v>
      </c>
      <c r="AL6" s="111"/>
      <c r="AM6" s="111"/>
      <c r="AN6" s="111"/>
      <c r="AO6" s="111">
        <v>24400</v>
      </c>
      <c r="AP6" s="111">
        <v>24407</v>
      </c>
      <c r="AQ6" s="111">
        <v>24755</v>
      </c>
      <c r="AR6" s="111">
        <v>24834</v>
      </c>
    </row>
    <row r="7" spans="1:44" s="108" customFormat="1" x14ac:dyDescent="0.25">
      <c r="A7" s="172" t="s">
        <v>176</v>
      </c>
      <c r="B7" s="172">
        <v>977</v>
      </c>
      <c r="C7" s="172">
        <v>3287</v>
      </c>
      <c r="D7" s="172">
        <v>704</v>
      </c>
      <c r="E7" s="172">
        <v>3789</v>
      </c>
      <c r="F7" s="172">
        <v>934</v>
      </c>
      <c r="G7" s="181">
        <v>507</v>
      </c>
      <c r="H7" s="181">
        <v>214</v>
      </c>
      <c r="I7" s="181">
        <v>341</v>
      </c>
      <c r="J7" s="181">
        <v>1200</v>
      </c>
      <c r="K7" s="181"/>
      <c r="L7" s="181" t="s">
        <v>54</v>
      </c>
      <c r="M7" s="181" t="s">
        <v>55</v>
      </c>
      <c r="N7" s="181"/>
      <c r="O7" s="181">
        <v>1349</v>
      </c>
      <c r="P7" s="181">
        <v>453</v>
      </c>
      <c r="Q7" s="181">
        <v>2839</v>
      </c>
      <c r="R7" s="181" t="s">
        <v>56</v>
      </c>
      <c r="S7" s="181" t="s">
        <v>57</v>
      </c>
      <c r="T7" s="181">
        <v>897</v>
      </c>
      <c r="U7" s="181" t="s">
        <v>58</v>
      </c>
      <c r="V7" s="181">
        <v>969</v>
      </c>
      <c r="W7" s="181"/>
      <c r="X7" s="182">
        <v>759</v>
      </c>
      <c r="Y7" s="182">
        <v>1252</v>
      </c>
      <c r="Z7" s="183">
        <v>1205</v>
      </c>
      <c r="AA7" s="183" t="s">
        <v>59</v>
      </c>
      <c r="AB7" s="181"/>
      <c r="AC7" s="184">
        <v>1707</v>
      </c>
      <c r="AD7" s="184">
        <v>1185</v>
      </c>
      <c r="AE7" s="183">
        <v>1954</v>
      </c>
      <c r="AF7" s="183">
        <v>1081</v>
      </c>
      <c r="AG7" s="184" t="s">
        <v>60</v>
      </c>
      <c r="AH7" s="183"/>
      <c r="AI7" s="184" t="s">
        <v>61</v>
      </c>
      <c r="AJ7" s="185" t="s">
        <v>249</v>
      </c>
      <c r="AK7" s="186" t="s">
        <v>250</v>
      </c>
      <c r="AL7" s="186"/>
      <c r="AM7" s="186"/>
      <c r="AN7" s="186"/>
      <c r="AO7" s="186" t="s">
        <v>319</v>
      </c>
      <c r="AP7" s="186" t="s">
        <v>320</v>
      </c>
      <c r="AQ7" s="186">
        <v>1834</v>
      </c>
      <c r="AR7" s="186">
        <v>3066</v>
      </c>
    </row>
    <row r="8" spans="1:44" s="104" customFormat="1" x14ac:dyDescent="0.25">
      <c r="A8" s="129" t="s">
        <v>262</v>
      </c>
      <c r="B8" s="129"/>
      <c r="C8" s="129"/>
      <c r="D8" s="129"/>
      <c r="E8" s="129"/>
      <c r="F8" s="129"/>
      <c r="G8" s="130"/>
      <c r="H8" s="130"/>
      <c r="I8" s="130"/>
      <c r="J8" s="130"/>
      <c r="K8" s="130"/>
      <c r="L8" s="130"/>
      <c r="M8" s="130"/>
      <c r="N8" s="130"/>
      <c r="O8" s="130"/>
      <c r="P8" s="130"/>
      <c r="Q8" s="130"/>
      <c r="R8" s="130"/>
      <c r="S8" s="130"/>
      <c r="T8" s="130"/>
      <c r="U8" s="130"/>
      <c r="V8" s="130"/>
      <c r="W8" s="130"/>
      <c r="X8" s="131"/>
      <c r="Y8" s="131"/>
      <c r="Z8" s="132"/>
      <c r="AA8" s="132"/>
      <c r="AB8" s="130"/>
      <c r="AC8" s="133"/>
      <c r="AD8" s="133"/>
      <c r="AE8" s="132"/>
      <c r="AF8" s="132"/>
      <c r="AG8" s="133"/>
      <c r="AH8" s="132"/>
      <c r="AI8" s="133"/>
      <c r="AJ8" s="109"/>
      <c r="AK8" s="109"/>
      <c r="AL8" s="109"/>
      <c r="AM8" s="109"/>
      <c r="AN8" s="109"/>
      <c r="AO8" s="109"/>
      <c r="AP8" s="109"/>
      <c r="AQ8" s="109"/>
      <c r="AR8" s="109"/>
    </row>
    <row r="9" spans="1:44" s="105" customFormat="1" x14ac:dyDescent="0.25">
      <c r="A9" s="134" t="s">
        <v>171</v>
      </c>
      <c r="B9" s="134"/>
      <c r="C9" s="134"/>
      <c r="D9" s="134"/>
      <c r="E9" s="134"/>
      <c r="F9" s="134"/>
      <c r="G9" s="135"/>
      <c r="H9" s="135"/>
      <c r="I9" s="135"/>
      <c r="J9" s="135"/>
      <c r="K9" s="135"/>
      <c r="L9" s="135"/>
      <c r="M9" s="135"/>
      <c r="N9" s="135"/>
      <c r="O9" s="135"/>
      <c r="P9" s="135"/>
      <c r="Q9" s="135"/>
      <c r="R9" s="135"/>
      <c r="S9" s="135"/>
      <c r="T9" s="135"/>
      <c r="U9" s="135"/>
      <c r="V9" s="135"/>
      <c r="W9" s="135"/>
      <c r="X9" s="136"/>
      <c r="Y9" s="137"/>
      <c r="Z9" s="135"/>
      <c r="AA9" s="135"/>
      <c r="AC9" s="137"/>
      <c r="AD9" s="137"/>
      <c r="AE9" s="135"/>
      <c r="AF9" s="135"/>
      <c r="AG9" s="137"/>
      <c r="AH9" s="135"/>
      <c r="AI9" s="137"/>
    </row>
    <row r="10" spans="1:44" s="105" customFormat="1" x14ac:dyDescent="0.25">
      <c r="A10" s="138" t="s">
        <v>63</v>
      </c>
      <c r="B10" s="138"/>
      <c r="C10" s="138"/>
      <c r="D10" s="138"/>
      <c r="E10" s="138"/>
      <c r="F10" s="138"/>
      <c r="G10" s="135"/>
      <c r="H10" s="135"/>
      <c r="I10" s="135"/>
      <c r="J10" s="135"/>
      <c r="K10" s="135"/>
      <c r="L10" s="135"/>
      <c r="M10" s="135"/>
      <c r="N10" s="135"/>
      <c r="O10" s="135"/>
      <c r="P10" s="135"/>
      <c r="Q10" s="135"/>
      <c r="R10" s="135"/>
      <c r="S10" s="135"/>
      <c r="T10" s="135"/>
      <c r="U10" s="135"/>
      <c r="V10" s="135"/>
      <c r="W10" s="135"/>
      <c r="X10" s="135"/>
      <c r="Y10" s="135"/>
      <c r="Z10" s="135"/>
      <c r="AA10" s="135"/>
      <c r="AC10" s="135"/>
      <c r="AD10" s="135"/>
      <c r="AE10" s="135"/>
      <c r="AF10" s="135"/>
      <c r="AG10" s="135"/>
      <c r="AH10" s="135"/>
      <c r="AI10" s="135"/>
    </row>
    <row r="11" spans="1:44" s="105" customFormat="1" x14ac:dyDescent="0.25">
      <c r="A11" s="138" t="s">
        <v>173</v>
      </c>
      <c r="B11" s="138">
        <v>11697469</v>
      </c>
      <c r="C11" s="397" t="s">
        <v>349</v>
      </c>
      <c r="D11" s="138">
        <v>12429544</v>
      </c>
      <c r="E11" s="138">
        <v>12920845</v>
      </c>
      <c r="F11" s="138">
        <v>14534596</v>
      </c>
      <c r="G11" s="105">
        <v>20889447</v>
      </c>
      <c r="H11" s="105">
        <v>21115813</v>
      </c>
      <c r="I11" s="105">
        <v>31086480</v>
      </c>
      <c r="J11" s="105">
        <v>31080251</v>
      </c>
      <c r="L11" s="105">
        <v>36041391</v>
      </c>
      <c r="M11" s="105">
        <v>36012522</v>
      </c>
      <c r="O11" s="105">
        <v>58035688</v>
      </c>
      <c r="P11" s="105">
        <v>68051759</v>
      </c>
      <c r="Q11" s="105">
        <v>77949722</v>
      </c>
      <c r="R11" s="105">
        <v>90402053</v>
      </c>
      <c r="S11" s="105">
        <v>90502932</v>
      </c>
      <c r="T11" s="105">
        <v>90393320</v>
      </c>
      <c r="U11" s="105">
        <v>90377557</v>
      </c>
      <c r="V11" s="105">
        <v>90749974</v>
      </c>
      <c r="X11" s="105">
        <v>107183916</v>
      </c>
      <c r="Y11" s="105">
        <v>109954271</v>
      </c>
      <c r="Z11" s="105">
        <v>112939686</v>
      </c>
      <c r="AA11" s="105">
        <v>115888313</v>
      </c>
      <c r="AC11" s="105">
        <v>114563850</v>
      </c>
      <c r="AD11" s="105">
        <v>114182812</v>
      </c>
      <c r="AE11" s="105">
        <v>121488346</v>
      </c>
      <c r="AF11" s="105">
        <v>123301148</v>
      </c>
      <c r="AG11" s="105">
        <v>133797725</v>
      </c>
      <c r="AI11" s="105">
        <v>143123217</v>
      </c>
    </row>
    <row r="12" spans="1:44" s="105" customFormat="1" x14ac:dyDescent="0.25">
      <c r="A12" s="138" t="s">
        <v>174</v>
      </c>
      <c r="B12" s="138">
        <v>6</v>
      </c>
      <c r="C12" s="138"/>
      <c r="D12" s="138">
        <v>13</v>
      </c>
      <c r="E12" s="138">
        <v>9</v>
      </c>
      <c r="F12" s="138">
        <v>16</v>
      </c>
      <c r="G12" s="105">
        <v>19</v>
      </c>
      <c r="H12" s="105">
        <v>12</v>
      </c>
      <c r="I12" s="105">
        <v>10</v>
      </c>
      <c r="J12" s="105">
        <v>5</v>
      </c>
      <c r="L12" s="105">
        <v>11</v>
      </c>
      <c r="M12" s="105">
        <v>4</v>
      </c>
      <c r="O12" s="105">
        <v>18</v>
      </c>
      <c r="P12" s="105">
        <v>16</v>
      </c>
      <c r="Q12" s="105">
        <v>8</v>
      </c>
      <c r="R12" s="105">
        <v>10</v>
      </c>
      <c r="S12" s="105">
        <v>4</v>
      </c>
      <c r="T12" s="105">
        <v>8</v>
      </c>
      <c r="U12" s="105">
        <v>14</v>
      </c>
      <c r="V12" s="105">
        <v>1</v>
      </c>
      <c r="X12" s="105">
        <v>9</v>
      </c>
      <c r="Y12" s="105">
        <v>11</v>
      </c>
      <c r="Z12" s="105">
        <v>1</v>
      </c>
      <c r="AA12" s="105">
        <v>1</v>
      </c>
      <c r="AC12" s="105">
        <v>14</v>
      </c>
      <c r="AD12" s="105">
        <v>14</v>
      </c>
      <c r="AE12" s="105">
        <v>4</v>
      </c>
      <c r="AF12" s="105">
        <v>2</v>
      </c>
      <c r="AG12" s="105">
        <v>6</v>
      </c>
      <c r="AI12" s="105">
        <v>7</v>
      </c>
    </row>
    <row r="13" spans="1:44" s="105" customFormat="1" x14ac:dyDescent="0.25">
      <c r="A13" s="138" t="s">
        <v>175</v>
      </c>
      <c r="B13" s="138">
        <v>4</v>
      </c>
      <c r="C13" s="138"/>
      <c r="D13" s="138">
        <v>2</v>
      </c>
      <c r="E13" s="138">
        <v>8</v>
      </c>
      <c r="F13" s="138">
        <v>3</v>
      </c>
      <c r="G13" s="105">
        <v>11</v>
      </c>
      <c r="H13" s="105">
        <v>1</v>
      </c>
      <c r="I13" s="105">
        <v>4</v>
      </c>
      <c r="J13" s="105">
        <v>4</v>
      </c>
      <c r="L13" s="105">
        <v>11</v>
      </c>
      <c r="M13" s="105">
        <v>11</v>
      </c>
      <c r="O13" s="105">
        <v>5</v>
      </c>
      <c r="P13" s="105">
        <v>2</v>
      </c>
      <c r="Q13" s="105">
        <v>1</v>
      </c>
      <c r="R13" s="105">
        <v>6</v>
      </c>
      <c r="S13" s="105">
        <v>10</v>
      </c>
      <c r="T13" s="105">
        <v>9</v>
      </c>
      <c r="U13" s="105">
        <v>8</v>
      </c>
      <c r="V13" s="105">
        <v>5</v>
      </c>
      <c r="X13" s="105">
        <v>3</v>
      </c>
      <c r="Y13" s="105">
        <v>3</v>
      </c>
      <c r="Z13" s="105">
        <v>3</v>
      </c>
      <c r="AA13" s="105">
        <v>5</v>
      </c>
      <c r="AC13" s="105">
        <v>7</v>
      </c>
      <c r="AD13" s="139">
        <v>8</v>
      </c>
      <c r="AE13" s="105">
        <v>8</v>
      </c>
      <c r="AF13" s="105">
        <v>6</v>
      </c>
      <c r="AG13" s="105">
        <v>8</v>
      </c>
      <c r="AI13" s="105">
        <v>10</v>
      </c>
    </row>
    <row r="14" spans="1:44" s="105" customFormat="1" x14ac:dyDescent="0.25">
      <c r="A14" s="251" t="s">
        <v>278</v>
      </c>
      <c r="B14" s="251">
        <f>B11+B12/20+B13/240</f>
        <v>11697469.316666668</v>
      </c>
      <c r="C14" s="251"/>
      <c r="D14" s="251">
        <f>D11+D12/20+D13/240</f>
        <v>12429544.658333333</v>
      </c>
      <c r="E14" s="251"/>
      <c r="F14" s="251"/>
      <c r="G14" s="135">
        <f>G11+G12/20+G13/240</f>
        <v>20889447.995833334</v>
      </c>
      <c r="H14" s="135">
        <f t="shared" ref="H14:AI14" si="0">H11+H12/20+H13/240</f>
        <v>21115813.604166668</v>
      </c>
      <c r="I14" s="135">
        <f t="shared" si="0"/>
        <v>31086480.516666666</v>
      </c>
      <c r="J14" s="135">
        <f t="shared" si="0"/>
        <v>31080251.266666666</v>
      </c>
      <c r="K14" s="135">
        <f t="shared" si="0"/>
        <v>0</v>
      </c>
      <c r="L14" s="135">
        <f t="shared" si="0"/>
        <v>36041391.595833331</v>
      </c>
      <c r="M14" s="135">
        <f t="shared" si="0"/>
        <v>36012522.245833337</v>
      </c>
      <c r="N14" s="135">
        <f t="shared" si="0"/>
        <v>0</v>
      </c>
      <c r="O14" s="135">
        <f t="shared" si="0"/>
        <v>58035688.920833334</v>
      </c>
      <c r="P14" s="135">
        <f t="shared" si="0"/>
        <v>68051759.808333337</v>
      </c>
      <c r="Q14" s="135">
        <f t="shared" si="0"/>
        <v>77949722.404166669</v>
      </c>
      <c r="R14" s="135">
        <f t="shared" si="0"/>
        <v>90402053.525000006</v>
      </c>
      <c r="S14" s="135">
        <f t="shared" si="0"/>
        <v>90502932.241666675</v>
      </c>
      <c r="T14" s="135">
        <f t="shared" si="0"/>
        <v>90393320.4375</v>
      </c>
      <c r="U14" s="135">
        <f t="shared" si="0"/>
        <v>90377557.733333334</v>
      </c>
      <c r="V14" s="135">
        <f t="shared" si="0"/>
        <v>90749974.070833325</v>
      </c>
      <c r="W14" s="135">
        <f t="shared" si="0"/>
        <v>0</v>
      </c>
      <c r="X14" s="135">
        <f t="shared" si="0"/>
        <v>107183916.46250001</v>
      </c>
      <c r="Y14" s="135">
        <f t="shared" si="0"/>
        <v>109954271.5625</v>
      </c>
      <c r="Z14" s="135">
        <f t="shared" si="0"/>
        <v>112939686.0625</v>
      </c>
      <c r="AA14" s="135">
        <f t="shared" si="0"/>
        <v>115888313.07083333</v>
      </c>
      <c r="AB14" s="135">
        <f t="shared" ref="AB14" si="1">AB11+AB12/20+AB13/240</f>
        <v>0</v>
      </c>
      <c r="AC14" s="135">
        <f t="shared" si="0"/>
        <v>114563850.72916667</v>
      </c>
      <c r="AD14" s="135">
        <f t="shared" si="0"/>
        <v>114182812.73333333</v>
      </c>
      <c r="AE14" s="135">
        <f t="shared" si="0"/>
        <v>121488346.23333333</v>
      </c>
      <c r="AF14" s="135">
        <f t="shared" si="0"/>
        <v>123301148.125</v>
      </c>
      <c r="AG14" s="135">
        <f t="shared" si="0"/>
        <v>133797725.33333333</v>
      </c>
      <c r="AH14" s="135">
        <f t="shared" si="0"/>
        <v>0</v>
      </c>
      <c r="AI14" s="135">
        <f t="shared" si="0"/>
        <v>143123217.39166665</v>
      </c>
    </row>
    <row r="15" spans="1:44" s="105" customFormat="1" x14ac:dyDescent="0.25">
      <c r="A15" s="138" t="s">
        <v>64</v>
      </c>
      <c r="B15" s="138"/>
      <c r="C15" s="251"/>
      <c r="D15" s="138"/>
      <c r="E15" s="138"/>
      <c r="F15" s="138"/>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row>
    <row r="16" spans="1:44" s="105" customFormat="1" x14ac:dyDescent="0.25">
      <c r="A16" s="138" t="s">
        <v>173</v>
      </c>
      <c r="B16" s="138">
        <v>11563572</v>
      </c>
      <c r="C16" s="396">
        <v>11545122</v>
      </c>
      <c r="D16" s="138">
        <v>12330741</v>
      </c>
      <c r="E16" s="138">
        <v>12773981</v>
      </c>
      <c r="F16" s="138">
        <v>14426270</v>
      </c>
      <c r="G16" s="105">
        <v>20712448</v>
      </c>
      <c r="H16" s="105">
        <v>20938721</v>
      </c>
      <c r="I16" s="105">
        <v>30941656</v>
      </c>
      <c r="J16" s="105">
        <v>30823670</v>
      </c>
      <c r="L16" s="105">
        <v>35308116</v>
      </c>
      <c r="M16" s="105">
        <v>35630773</v>
      </c>
      <c r="O16" s="105">
        <v>57442914</v>
      </c>
      <c r="P16" s="105">
        <v>67404356</v>
      </c>
      <c r="Q16" s="105">
        <v>77749833</v>
      </c>
      <c r="R16" s="105">
        <v>92194334</v>
      </c>
      <c r="S16" s="105">
        <v>92207234</v>
      </c>
      <c r="T16" s="105">
        <v>92114940</v>
      </c>
      <c r="U16" s="105">
        <v>88009666</v>
      </c>
      <c r="V16" s="105">
        <v>91871360</v>
      </c>
      <c r="X16" s="105">
        <v>111322707</v>
      </c>
      <c r="Y16" s="105">
        <v>115810222</v>
      </c>
      <c r="Z16" s="105">
        <v>118888387</v>
      </c>
      <c r="AA16" s="105">
        <v>121969416</v>
      </c>
      <c r="AC16" s="105">
        <v>121128122</v>
      </c>
      <c r="AD16" s="105">
        <v>120405858</v>
      </c>
      <c r="AE16" s="105">
        <v>127713301</v>
      </c>
      <c r="AF16" s="105">
        <v>129292670</v>
      </c>
      <c r="AG16" s="105">
        <v>139800663</v>
      </c>
      <c r="AI16" s="105">
        <v>149067873</v>
      </c>
    </row>
    <row r="17" spans="1:44" s="105" customFormat="1" x14ac:dyDescent="0.25">
      <c r="A17" s="138" t="s">
        <v>174</v>
      </c>
      <c r="B17" s="138">
        <v>14</v>
      </c>
      <c r="C17" s="138">
        <v>4</v>
      </c>
      <c r="D17" s="138">
        <v>19</v>
      </c>
      <c r="E17" s="138">
        <v>13</v>
      </c>
      <c r="F17" s="138">
        <v>13</v>
      </c>
      <c r="G17" s="105">
        <v>10</v>
      </c>
      <c r="H17" s="105">
        <v>18</v>
      </c>
      <c r="I17" s="105">
        <v>14</v>
      </c>
      <c r="J17" s="105">
        <v>4</v>
      </c>
      <c r="L17" s="105">
        <v>8</v>
      </c>
      <c r="M17" s="105">
        <v>19</v>
      </c>
      <c r="O17" s="105">
        <v>2</v>
      </c>
      <c r="P17" s="105">
        <v>19</v>
      </c>
      <c r="Q17" s="105">
        <v>5</v>
      </c>
      <c r="R17" s="105">
        <v>2</v>
      </c>
      <c r="S17" s="105">
        <v>8</v>
      </c>
      <c r="T17" s="105">
        <v>11</v>
      </c>
      <c r="U17" s="105">
        <v>1</v>
      </c>
      <c r="V17" s="105">
        <v>4</v>
      </c>
      <c r="X17" s="105">
        <v>10</v>
      </c>
      <c r="Y17" s="105">
        <v>16</v>
      </c>
      <c r="Z17" s="105">
        <v>2</v>
      </c>
      <c r="AA17" s="105">
        <v>9</v>
      </c>
      <c r="AC17" s="105">
        <v>0</v>
      </c>
      <c r="AD17" s="105">
        <v>6</v>
      </c>
      <c r="AE17" s="105">
        <v>3</v>
      </c>
      <c r="AF17" s="105">
        <v>11</v>
      </c>
      <c r="AG17" s="105">
        <v>15</v>
      </c>
      <c r="AI17" s="105">
        <v>0</v>
      </c>
    </row>
    <row r="18" spans="1:44" s="105" customFormat="1" x14ac:dyDescent="0.25">
      <c r="A18" s="138" t="s">
        <v>175</v>
      </c>
      <c r="B18" s="138">
        <v>0</v>
      </c>
      <c r="C18" s="138">
        <v>7</v>
      </c>
      <c r="D18" s="138">
        <v>6</v>
      </c>
      <c r="E18" s="138">
        <v>3</v>
      </c>
      <c r="F18" s="138">
        <v>5</v>
      </c>
      <c r="G18" s="105">
        <v>10</v>
      </c>
      <c r="H18" s="105">
        <v>3</v>
      </c>
      <c r="I18" s="105">
        <v>10</v>
      </c>
      <c r="J18" s="105">
        <v>8</v>
      </c>
      <c r="L18" s="105">
        <v>8</v>
      </c>
      <c r="M18" s="105">
        <v>11</v>
      </c>
      <c r="O18" s="105">
        <v>1</v>
      </c>
      <c r="P18" s="105">
        <v>7</v>
      </c>
      <c r="Q18" s="105">
        <v>7</v>
      </c>
      <c r="R18" s="105">
        <v>11</v>
      </c>
      <c r="S18" s="105">
        <v>3</v>
      </c>
      <c r="T18" s="105">
        <v>6</v>
      </c>
      <c r="U18" s="105">
        <v>4</v>
      </c>
      <c r="V18" s="105">
        <v>11</v>
      </c>
      <c r="X18" s="105">
        <v>5</v>
      </c>
      <c r="Y18" s="105">
        <v>7</v>
      </c>
      <c r="Z18" s="105">
        <v>9</v>
      </c>
      <c r="AA18" s="105">
        <v>5</v>
      </c>
      <c r="AC18" s="105">
        <v>5</v>
      </c>
      <c r="AD18" s="139">
        <v>7</v>
      </c>
      <c r="AE18" s="105">
        <v>7</v>
      </c>
      <c r="AF18" s="105">
        <v>8</v>
      </c>
      <c r="AG18" s="105">
        <v>0</v>
      </c>
      <c r="AI18" s="105">
        <v>8</v>
      </c>
    </row>
    <row r="19" spans="1:44" s="105" customFormat="1" x14ac:dyDescent="0.25">
      <c r="A19" s="251" t="s">
        <v>278</v>
      </c>
      <c r="B19" s="251">
        <f>B16+B17/20+B18/240</f>
        <v>11563572.699999999</v>
      </c>
      <c r="C19" s="251">
        <f>C16+C17/20+C18/240</f>
        <v>11545122.229166666</v>
      </c>
      <c r="D19" s="251">
        <f>D16+D17/20+D18/240</f>
        <v>12330741.975</v>
      </c>
      <c r="E19" s="251"/>
      <c r="F19" s="251"/>
      <c r="G19" s="135">
        <f>G16+G17/20+G18/240</f>
        <v>20712448.541666668</v>
      </c>
      <c r="H19" s="135">
        <f t="shared" ref="H19" si="2">H16+H17/20+H18/240</f>
        <v>20938721.912499998</v>
      </c>
      <c r="I19" s="135">
        <f t="shared" ref="I19" si="3">I16+I17/20+I18/240</f>
        <v>30941656.741666667</v>
      </c>
      <c r="J19" s="135">
        <f t="shared" ref="J19" si="4">J16+J17/20+J18/240</f>
        <v>30823670.233333334</v>
      </c>
      <c r="K19" s="135">
        <f t="shared" ref="K19" si="5">K16+K17/20+K18/240</f>
        <v>0</v>
      </c>
      <c r="L19" s="135">
        <f t="shared" ref="L19" si="6">L16+L17/20+L18/240</f>
        <v>35308116.43333333</v>
      </c>
      <c r="M19" s="135">
        <f t="shared" ref="M19" si="7">M16+M17/20+M18/240</f>
        <v>35630773.995833337</v>
      </c>
      <c r="N19" s="135">
        <f t="shared" ref="N19" si="8">N16+N17/20+N18/240</f>
        <v>0</v>
      </c>
      <c r="O19" s="135">
        <f t="shared" ref="O19" si="9">O16+O17/20+O18/240</f>
        <v>57442914.104166672</v>
      </c>
      <c r="P19" s="135">
        <f t="shared" ref="P19" si="10">P16+P17/20+P18/240</f>
        <v>67404356.979166672</v>
      </c>
      <c r="Q19" s="135">
        <f t="shared" ref="Q19" si="11">Q16+Q17/20+Q18/240</f>
        <v>77749833.279166669</v>
      </c>
      <c r="R19" s="135">
        <f t="shared" ref="R19" si="12">R16+R17/20+R18/240</f>
        <v>92194334.145833328</v>
      </c>
      <c r="S19" s="135">
        <f t="shared" ref="S19" si="13">S16+S17/20+S18/240</f>
        <v>92207234.412500009</v>
      </c>
      <c r="T19" s="135">
        <f t="shared" ref="T19" si="14">T16+T17/20+T18/240</f>
        <v>92114940.575000003</v>
      </c>
      <c r="U19" s="135">
        <f t="shared" ref="U19" si="15">U16+U17/20+U18/240</f>
        <v>88009666.066666663</v>
      </c>
      <c r="V19" s="135">
        <f t="shared" ref="V19" si="16">V16+V17/20+V18/240</f>
        <v>91871360.245833337</v>
      </c>
      <c r="W19" s="135">
        <f t="shared" ref="W19" si="17">W16+W17/20+W18/240</f>
        <v>0</v>
      </c>
      <c r="X19" s="135">
        <f t="shared" ref="X19" si="18">X16+X17/20+X18/240</f>
        <v>111322707.52083333</v>
      </c>
      <c r="Y19" s="135">
        <f t="shared" ref="Y19" si="19">Y16+Y17/20+Y18/240</f>
        <v>115810222.82916667</v>
      </c>
      <c r="Z19" s="135">
        <f t="shared" ref="Z19" si="20">Z16+Z17/20+Z18/240</f>
        <v>118888387.13749999</v>
      </c>
      <c r="AA19" s="135">
        <f t="shared" ref="AA19:AB19" si="21">AA16+AA17/20+AA18/240</f>
        <v>121969416.47083333</v>
      </c>
      <c r="AB19" s="135">
        <f t="shared" si="21"/>
        <v>0</v>
      </c>
      <c r="AC19" s="135">
        <f t="shared" ref="AC19" si="22">AC16+AC17/20+AC18/240</f>
        <v>121128122.02083333</v>
      </c>
      <c r="AD19" s="135">
        <f t="shared" ref="AD19" si="23">AD16+AD17/20+AD18/240</f>
        <v>120405858.32916667</v>
      </c>
      <c r="AE19" s="135">
        <f t="shared" ref="AE19" si="24">AE16+AE17/20+AE18/240</f>
        <v>127713301.17916667</v>
      </c>
      <c r="AF19" s="135">
        <f t="shared" ref="AF19" si="25">AF16+AF17/20+AF18/240</f>
        <v>129292670.58333333</v>
      </c>
      <c r="AG19" s="135">
        <f t="shared" ref="AG19" si="26">AG16+AG17/20+AG18/240</f>
        <v>139800663.75</v>
      </c>
      <c r="AH19" s="135">
        <f t="shared" ref="AH19" si="27">AH16+AH17/20+AH18/240</f>
        <v>0</v>
      </c>
      <c r="AI19" s="135">
        <f t="shared" ref="AI19" si="28">AI16+AI17/20+AI18/240</f>
        <v>149067873.03333333</v>
      </c>
    </row>
    <row r="20" spans="1:44" s="105" customFormat="1" x14ac:dyDescent="0.25">
      <c r="A20" s="138" t="s">
        <v>65</v>
      </c>
      <c r="B20" s="138"/>
      <c r="C20" s="138"/>
      <c r="D20" s="138"/>
      <c r="E20" s="138"/>
      <c r="F20" s="138"/>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44" s="105" customFormat="1" x14ac:dyDescent="0.25">
      <c r="A21" s="138" t="s">
        <v>173</v>
      </c>
      <c r="B21" s="138">
        <v>12009473</v>
      </c>
      <c r="C21" s="138">
        <v>11768120</v>
      </c>
      <c r="D21" s="138">
        <v>12454310</v>
      </c>
      <c r="E21" s="138">
        <v>12134299</v>
      </c>
      <c r="F21" s="138">
        <v>16400820</v>
      </c>
      <c r="G21" s="105">
        <v>21384182</v>
      </c>
      <c r="H21" s="105">
        <v>21868797</v>
      </c>
      <c r="I21" s="105">
        <v>31987933</v>
      </c>
      <c r="J21" s="105">
        <v>32240142</v>
      </c>
      <c r="L21" s="105">
        <v>35552580</v>
      </c>
      <c r="M21" s="105">
        <v>35740072</v>
      </c>
      <c r="O21" s="105">
        <v>56175798</v>
      </c>
      <c r="P21" s="105">
        <v>63302921</v>
      </c>
      <c r="Q21" s="105">
        <v>70389413</v>
      </c>
      <c r="R21" s="105">
        <v>86082119</v>
      </c>
      <c r="S21" s="105">
        <v>88148653</v>
      </c>
      <c r="T21" s="105">
        <v>89358988</v>
      </c>
      <c r="U21" s="105">
        <v>91407122</v>
      </c>
      <c r="V21" s="105">
        <v>91326433</v>
      </c>
      <c r="X21" s="105">
        <v>98724094</v>
      </c>
      <c r="Y21" s="105">
        <v>98322935</v>
      </c>
      <c r="Z21" s="105">
        <v>101853853</v>
      </c>
      <c r="AA21" s="105">
        <v>104459397</v>
      </c>
      <c r="AC21" s="105">
        <v>105349330</v>
      </c>
      <c r="AD21" s="105">
        <v>106717375</v>
      </c>
      <c r="AE21" s="105">
        <v>114746649</v>
      </c>
      <c r="AF21" s="105">
        <v>177086144</v>
      </c>
      <c r="AG21" s="105">
        <v>121975734</v>
      </c>
      <c r="AI21" s="105">
        <v>133454811</v>
      </c>
    </row>
    <row r="22" spans="1:44" s="105" customFormat="1" x14ac:dyDescent="0.25">
      <c r="A22" s="138" t="s">
        <v>174</v>
      </c>
      <c r="B22" s="138">
        <v>5</v>
      </c>
      <c r="C22" s="138">
        <v>1</v>
      </c>
      <c r="D22" s="138">
        <v>2</v>
      </c>
      <c r="E22" s="138">
        <v>6</v>
      </c>
      <c r="F22" s="138">
        <v>11</v>
      </c>
      <c r="G22" s="105">
        <v>16</v>
      </c>
      <c r="H22" s="105">
        <v>7</v>
      </c>
      <c r="I22" s="105">
        <v>15</v>
      </c>
      <c r="J22" s="105">
        <v>18</v>
      </c>
      <c r="L22" s="105">
        <v>15</v>
      </c>
      <c r="M22" s="105">
        <v>14</v>
      </c>
      <c r="O22" s="105">
        <v>19</v>
      </c>
      <c r="P22" s="105">
        <v>3</v>
      </c>
      <c r="Q22" s="105">
        <v>2</v>
      </c>
      <c r="R22" s="105">
        <v>4</v>
      </c>
      <c r="S22" s="105">
        <v>17</v>
      </c>
      <c r="T22" s="105">
        <v>19</v>
      </c>
      <c r="U22" s="105">
        <v>8</v>
      </c>
      <c r="V22" s="105">
        <v>10</v>
      </c>
      <c r="X22" s="105">
        <v>2</v>
      </c>
      <c r="Y22" s="105">
        <v>5</v>
      </c>
      <c r="Z22" s="105">
        <v>7</v>
      </c>
      <c r="AA22" s="105">
        <v>6</v>
      </c>
      <c r="AC22" s="105">
        <v>10</v>
      </c>
      <c r="AD22" s="105">
        <v>2</v>
      </c>
      <c r="AE22" s="105">
        <v>4</v>
      </c>
      <c r="AF22" s="105">
        <v>1</v>
      </c>
      <c r="AG22" s="105">
        <v>4</v>
      </c>
      <c r="AI22" s="105">
        <v>7</v>
      </c>
    </row>
    <row r="23" spans="1:44" s="105" customFormat="1" x14ac:dyDescent="0.25">
      <c r="A23" s="138" t="s">
        <v>175</v>
      </c>
      <c r="B23" s="138">
        <v>4</v>
      </c>
      <c r="C23" s="138">
        <v>5</v>
      </c>
      <c r="D23" s="138">
        <v>4</v>
      </c>
      <c r="E23" s="138">
        <v>3</v>
      </c>
      <c r="F23" s="138">
        <v>11</v>
      </c>
      <c r="G23" s="105">
        <v>4</v>
      </c>
      <c r="H23" s="105">
        <v>10</v>
      </c>
      <c r="I23" s="105">
        <v>10</v>
      </c>
      <c r="J23" s="105">
        <v>7</v>
      </c>
      <c r="L23" s="105">
        <v>8</v>
      </c>
      <c r="M23" s="105">
        <v>2</v>
      </c>
      <c r="O23" s="105">
        <v>5</v>
      </c>
      <c r="P23" s="105">
        <v>5</v>
      </c>
      <c r="Q23" s="105">
        <v>4</v>
      </c>
      <c r="R23" s="105">
        <v>1</v>
      </c>
      <c r="S23" s="105">
        <v>4</v>
      </c>
      <c r="T23" s="105">
        <v>7</v>
      </c>
      <c r="U23" s="105">
        <v>11</v>
      </c>
      <c r="V23" s="105">
        <v>10</v>
      </c>
      <c r="X23" s="105">
        <v>7</v>
      </c>
      <c r="Y23" s="105">
        <v>8</v>
      </c>
      <c r="Z23" s="105">
        <v>4</v>
      </c>
      <c r="AA23" s="105">
        <v>11</v>
      </c>
      <c r="AC23" s="105">
        <v>7</v>
      </c>
      <c r="AD23" s="139">
        <v>2</v>
      </c>
      <c r="AE23" s="105">
        <v>10</v>
      </c>
      <c r="AF23" s="105">
        <v>4</v>
      </c>
      <c r="AG23" s="105">
        <v>4</v>
      </c>
      <c r="AI23" s="105">
        <v>2</v>
      </c>
    </row>
    <row r="24" spans="1:44" s="105" customFormat="1" x14ac:dyDescent="0.25">
      <c r="A24" s="251" t="s">
        <v>278</v>
      </c>
      <c r="B24" s="251">
        <f>B21+B22/20+B23/240</f>
        <v>12009473.266666668</v>
      </c>
      <c r="C24" s="251"/>
      <c r="D24" s="251">
        <f>D21+D22/20+D23/240</f>
        <v>12454310.116666667</v>
      </c>
      <c r="E24" s="251"/>
      <c r="F24" s="251"/>
      <c r="G24" s="135">
        <f>G21+G22/20+G23/240</f>
        <v>21384182.816666666</v>
      </c>
      <c r="H24" s="135">
        <f t="shared" ref="H24" si="29">H21+H22/20+H23/240</f>
        <v>21868797.391666669</v>
      </c>
      <c r="I24" s="135">
        <f t="shared" ref="I24" si="30">I21+I22/20+I23/240</f>
        <v>31987933.791666668</v>
      </c>
      <c r="J24" s="135">
        <f t="shared" ref="J24" si="31">J21+J22/20+J23/240</f>
        <v>32240142.929166663</v>
      </c>
      <c r="K24" s="135">
        <f t="shared" ref="K24" si="32">K21+K22/20+K23/240</f>
        <v>0</v>
      </c>
      <c r="L24" s="135">
        <f t="shared" ref="L24" si="33">L21+L22/20+L23/240</f>
        <v>35552580.783333331</v>
      </c>
      <c r="M24" s="135">
        <f t="shared" ref="M24" si="34">M21+M22/20+M23/240</f>
        <v>35740072.708333336</v>
      </c>
      <c r="N24" s="135">
        <f t="shared" ref="N24" si="35">N21+N22/20+N23/240</f>
        <v>0</v>
      </c>
      <c r="O24" s="135">
        <f t="shared" ref="O24" si="36">O21+O22/20+O23/240</f>
        <v>56175798.970833339</v>
      </c>
      <c r="P24" s="135">
        <f t="shared" ref="P24" si="37">P21+P22/20+P23/240</f>
        <v>63302921.170833334</v>
      </c>
      <c r="Q24" s="135">
        <f t="shared" ref="Q24" si="38">Q21+Q22/20+Q23/240</f>
        <v>70389413.11666666</v>
      </c>
      <c r="R24" s="135">
        <f t="shared" ref="R24" si="39">R21+R22/20+R23/240</f>
        <v>86082119.204166666</v>
      </c>
      <c r="S24" s="135">
        <f t="shared" ref="S24" si="40">S21+S22/20+S23/240</f>
        <v>88148653.86666666</v>
      </c>
      <c r="T24" s="135">
        <f t="shared" ref="T24" si="41">T21+T22/20+T23/240</f>
        <v>89358988.979166672</v>
      </c>
      <c r="U24" s="135">
        <f t="shared" ref="U24" si="42">U21+U22/20+U23/240</f>
        <v>91407122.44583334</v>
      </c>
      <c r="V24" s="135">
        <f t="shared" ref="V24" si="43">V21+V22/20+V23/240</f>
        <v>91326433.541666672</v>
      </c>
      <c r="W24" s="135">
        <f t="shared" ref="W24" si="44">W21+W22/20+W23/240</f>
        <v>0</v>
      </c>
      <c r="X24" s="135">
        <f t="shared" ref="X24" si="45">X21+X22/20+X23/240</f>
        <v>98724094.129166663</v>
      </c>
      <c r="Y24" s="135">
        <f t="shared" ref="Y24" si="46">Y21+Y22/20+Y23/240</f>
        <v>98322935.283333331</v>
      </c>
      <c r="Z24" s="135">
        <f t="shared" ref="Z24" si="47">Z21+Z22/20+Z23/240</f>
        <v>101853853.36666666</v>
      </c>
      <c r="AA24" s="135">
        <f t="shared" ref="AA24:AB24" si="48">AA21+AA22/20+AA23/240</f>
        <v>104459397.34583333</v>
      </c>
      <c r="AB24" s="135">
        <f t="shared" si="48"/>
        <v>0</v>
      </c>
      <c r="AC24" s="135">
        <f t="shared" ref="AC24" si="49">AC21+AC22/20+AC23/240</f>
        <v>105349330.52916667</v>
      </c>
      <c r="AD24" s="135">
        <f t="shared" ref="AD24" si="50">AD21+AD22/20+AD23/240</f>
        <v>106717375.10833333</v>
      </c>
      <c r="AE24" s="135">
        <f t="shared" ref="AE24" si="51">AE21+AE22/20+AE23/240</f>
        <v>114746649.24166667</v>
      </c>
      <c r="AF24" s="135">
        <f t="shared" ref="AF24" si="52">AF21+AF22/20+AF23/240</f>
        <v>177086144.06666669</v>
      </c>
      <c r="AG24" s="135">
        <f t="shared" ref="AG24" si="53">AG21+AG22/20+AG23/240</f>
        <v>121975734.21666667</v>
      </c>
      <c r="AH24" s="135">
        <f t="shared" ref="AH24" si="54">AH21+AH22/20+AH23/240</f>
        <v>0</v>
      </c>
      <c r="AI24" s="135">
        <f t="shared" ref="AI24" si="55">AI21+AI22/20+AI23/240</f>
        <v>133454811.35833333</v>
      </c>
    </row>
    <row r="25" spans="1:44" s="105" customFormat="1" x14ac:dyDescent="0.25">
      <c r="A25" s="134"/>
      <c r="B25" s="134"/>
      <c r="C25" s="134"/>
      <c r="D25" s="134"/>
      <c r="E25" s="134"/>
      <c r="F25" s="134"/>
      <c r="G25" s="135"/>
      <c r="H25" s="135"/>
      <c r="I25" s="135"/>
      <c r="J25" s="135"/>
      <c r="K25" s="135"/>
      <c r="L25" s="135"/>
      <c r="M25" s="135"/>
      <c r="N25" s="135"/>
      <c r="O25" s="135"/>
      <c r="P25" s="135"/>
      <c r="Q25" s="135"/>
      <c r="R25" s="135"/>
      <c r="S25" s="135"/>
      <c r="T25" s="135"/>
      <c r="U25" s="135"/>
      <c r="V25" s="135"/>
      <c r="W25" s="135"/>
      <c r="X25" s="137"/>
      <c r="Y25" s="137"/>
      <c r="Z25" s="135"/>
      <c r="AA25" s="135"/>
      <c r="AC25" s="137"/>
      <c r="AD25" s="137"/>
      <c r="AE25" s="135"/>
      <c r="AF25" s="135"/>
      <c r="AG25" s="137"/>
      <c r="AH25" s="135"/>
      <c r="AI25" s="137"/>
    </row>
    <row r="26" spans="1:44" s="105" customFormat="1" x14ac:dyDescent="0.25">
      <c r="A26" s="134" t="s">
        <v>253</v>
      </c>
      <c r="B26" s="134"/>
      <c r="C26" s="134"/>
      <c r="D26" s="134"/>
      <c r="E26" s="134"/>
      <c r="F26" s="134"/>
      <c r="G26" s="135"/>
      <c r="H26" s="135"/>
      <c r="I26" s="135"/>
      <c r="J26" s="135"/>
      <c r="K26" s="135"/>
      <c r="L26" s="135"/>
      <c r="M26" s="135"/>
      <c r="N26" s="135"/>
      <c r="O26" s="135"/>
      <c r="P26" s="135"/>
      <c r="Q26" s="135"/>
      <c r="R26" s="135"/>
      <c r="S26" s="135"/>
      <c r="T26" s="135"/>
      <c r="U26" s="135"/>
      <c r="V26" s="135"/>
      <c r="W26" s="135"/>
      <c r="X26" s="137"/>
      <c r="Y26" s="137"/>
      <c r="Z26" s="135"/>
      <c r="AA26" s="135"/>
      <c r="AC26" s="137"/>
      <c r="AD26" s="137"/>
      <c r="AE26" s="135"/>
      <c r="AF26" s="135"/>
      <c r="AG26" s="137"/>
      <c r="AH26" s="135"/>
      <c r="AI26" s="137"/>
    </row>
    <row r="27" spans="1:44" s="105" customFormat="1" x14ac:dyDescent="0.25">
      <c r="A27" s="138" t="s">
        <v>66</v>
      </c>
      <c r="B27" s="339">
        <v>100264022.70999999</v>
      </c>
      <c r="C27" s="339"/>
      <c r="D27" s="339">
        <v>106538954.20999999</v>
      </c>
      <c r="E27" s="339">
        <v>110750104.14</v>
      </c>
      <c r="F27" s="339">
        <v>124582258.39</v>
      </c>
      <c r="G27" s="140">
        <v>179052411.38999999</v>
      </c>
      <c r="H27" s="140">
        <v>180992688.03999999</v>
      </c>
      <c r="I27" s="140">
        <v>266455547.28999999</v>
      </c>
      <c r="J27" s="140">
        <v>266402153.71000001</v>
      </c>
      <c r="K27" s="140"/>
      <c r="L27" s="140">
        <v>308926213.68000001</v>
      </c>
      <c r="M27" s="140">
        <v>308678762.11000001</v>
      </c>
      <c r="N27" s="140"/>
      <c r="O27" s="140">
        <v>497448762.17000002</v>
      </c>
      <c r="P27" s="140">
        <v>583300798.36000001</v>
      </c>
      <c r="Q27" s="140">
        <v>668140477.75</v>
      </c>
      <c r="R27" s="140">
        <v>775551887.36000001</v>
      </c>
      <c r="S27" s="140">
        <v>775739419.21000004</v>
      </c>
      <c r="T27" s="140">
        <v>774799889.46000004</v>
      </c>
      <c r="U27" s="140">
        <v>774664780.57000005</v>
      </c>
      <c r="V27" s="140">
        <v>777856920.61000001</v>
      </c>
      <c r="W27" s="140"/>
      <c r="X27" s="141">
        <v>918719283.96000004</v>
      </c>
      <c r="Y27" s="141">
        <v>942465184.82000005</v>
      </c>
      <c r="Z27" s="140">
        <v>968028737.67999995</v>
      </c>
      <c r="AA27" s="140">
        <v>993328397.75</v>
      </c>
      <c r="AC27" s="141">
        <v>981975863.38999999</v>
      </c>
      <c r="AD27" s="141">
        <v>978709823.42999995</v>
      </c>
      <c r="AE27" s="140">
        <v>1041328682</v>
      </c>
      <c r="AF27" s="140">
        <v>1056866983.9299999</v>
      </c>
      <c r="AG27" s="141">
        <v>1146837645.71</v>
      </c>
      <c r="AH27" s="140"/>
      <c r="AI27" s="141">
        <v>1226670434.79</v>
      </c>
      <c r="AJ27" s="105">
        <f>AJ48+AJ69</f>
        <v>1250278445.21</v>
      </c>
      <c r="AK27" s="105">
        <f>AK48+AK69</f>
        <v>1252929142.3199999</v>
      </c>
      <c r="AO27" s="105">
        <f t="shared" ref="AO27:AR27" si="56">AO48+AO69</f>
        <v>1069309630.64</v>
      </c>
      <c r="AP27" s="105">
        <f t="shared" si="56"/>
        <v>1155845721.6399999</v>
      </c>
      <c r="AQ27" s="105">
        <f t="shared" ref="AQ27" si="57">AQ48+AQ69</f>
        <v>1019432784.5</v>
      </c>
      <c r="AR27" s="105">
        <f t="shared" si="56"/>
        <v>1019432784.5</v>
      </c>
    </row>
    <row r="28" spans="1:44" s="105" customFormat="1" x14ac:dyDescent="0.25">
      <c r="A28" s="138" t="s">
        <v>67</v>
      </c>
      <c r="B28" s="339">
        <v>102938342.29000001</v>
      </c>
      <c r="C28" s="339">
        <v>100869600.61</v>
      </c>
      <c r="D28" s="339">
        <v>106751229.56999999</v>
      </c>
      <c r="E28" s="339">
        <v>112579708.39</v>
      </c>
      <c r="F28" s="339">
        <v>140578462.25</v>
      </c>
      <c r="G28" s="140">
        <v>183202995.56999999</v>
      </c>
      <c r="H28" s="140">
        <v>187446834.78999999</v>
      </c>
      <c r="I28" s="140">
        <v>274182289.63999999</v>
      </c>
      <c r="J28" s="140">
        <v>276344082.25</v>
      </c>
      <c r="K28" s="140"/>
      <c r="L28" s="140">
        <v>304736406.70999998</v>
      </c>
      <c r="M28" s="140">
        <v>306343480.36000001</v>
      </c>
      <c r="N28" s="140"/>
      <c r="O28" s="140">
        <v>481506848.31</v>
      </c>
      <c r="P28" s="140">
        <v>542596467.17999995</v>
      </c>
      <c r="Q28" s="140">
        <v>603337826.71000004</v>
      </c>
      <c r="R28" s="142">
        <v>738523878.88999999</v>
      </c>
      <c r="S28" s="140">
        <v>755559890.28999996</v>
      </c>
      <c r="T28" s="140">
        <v>765934191.25</v>
      </c>
      <c r="U28" s="140">
        <v>783489620.96000004</v>
      </c>
      <c r="V28" s="140">
        <v>782798001.78999996</v>
      </c>
      <c r="W28" s="140"/>
      <c r="X28" s="141">
        <v>846206521.10000002</v>
      </c>
      <c r="Y28" s="141">
        <v>842768916.77999997</v>
      </c>
      <c r="Z28" s="140">
        <v>873033028.86000001</v>
      </c>
      <c r="AA28" s="140">
        <v>895366262.96000004</v>
      </c>
      <c r="AC28" s="141">
        <v>902994261.67999995</v>
      </c>
      <c r="AD28" s="141">
        <v>914720358.07000005</v>
      </c>
      <c r="AE28" s="140">
        <v>983542707.78999996</v>
      </c>
      <c r="AF28" s="140">
        <v>1003595520.5700001</v>
      </c>
      <c r="AG28" s="141">
        <v>1045506293.29</v>
      </c>
      <c r="AH28" s="140"/>
      <c r="AI28" s="141">
        <v>1143898383.0699999</v>
      </c>
      <c r="AJ28" s="105">
        <f>AJ49+AJ70</f>
        <v>1254181759.6100001</v>
      </c>
      <c r="AK28" s="105">
        <f t="shared" ref="AK28:AR28" si="58">AK49+AK70</f>
        <v>1255601689.5</v>
      </c>
      <c r="AO28" s="105">
        <f t="shared" si="58"/>
        <v>1046250950.79</v>
      </c>
      <c r="AP28" s="105">
        <f t="shared" si="58"/>
        <v>1130128683.1400001</v>
      </c>
      <c r="AQ28" s="105">
        <f t="shared" ref="AQ28" si="59">AQ49+AQ70</f>
        <v>1006321381.5700001</v>
      </c>
      <c r="AR28" s="105">
        <f t="shared" si="58"/>
        <v>1026920876.8899999</v>
      </c>
    </row>
    <row r="29" spans="1:44" s="105" customFormat="1" x14ac:dyDescent="0.25">
      <c r="A29" s="138"/>
      <c r="B29" s="138"/>
      <c r="C29" s="138"/>
      <c r="D29" s="138"/>
      <c r="E29" s="138"/>
      <c r="F29" s="138"/>
      <c r="G29" s="135"/>
      <c r="H29" s="135"/>
      <c r="I29" s="135"/>
      <c r="J29" s="135"/>
      <c r="K29" s="135"/>
      <c r="L29" s="135"/>
      <c r="M29" s="135"/>
      <c r="N29" s="135"/>
      <c r="O29" s="135"/>
      <c r="P29" s="135"/>
      <c r="Q29" s="135"/>
      <c r="R29" s="135"/>
      <c r="S29" s="135"/>
      <c r="T29" s="135"/>
      <c r="U29" s="135"/>
      <c r="V29" s="135"/>
      <c r="W29" s="135"/>
      <c r="X29" s="137"/>
      <c r="Y29" s="137"/>
      <c r="Z29" s="135"/>
      <c r="AA29" s="135"/>
      <c r="AC29" s="137"/>
      <c r="AD29" s="137"/>
      <c r="AE29" s="135"/>
      <c r="AF29" s="135"/>
      <c r="AG29" s="137"/>
      <c r="AH29" s="135"/>
      <c r="AI29" s="137"/>
    </row>
    <row r="30" spans="1:44" s="105" customFormat="1" x14ac:dyDescent="0.25">
      <c r="A30" s="143" t="s">
        <v>251</v>
      </c>
      <c r="B30" s="143"/>
      <c r="C30" s="143"/>
      <c r="D30" s="143"/>
      <c r="E30" s="143"/>
      <c r="F30" s="143"/>
      <c r="G30" s="144"/>
      <c r="H30" s="144"/>
      <c r="I30" s="144"/>
      <c r="J30" s="144"/>
      <c r="K30" s="144"/>
      <c r="L30" s="144"/>
      <c r="M30" s="144"/>
      <c r="N30" s="144"/>
      <c r="O30" s="144"/>
      <c r="P30" s="144"/>
      <c r="Q30" s="144"/>
      <c r="R30" s="144"/>
      <c r="S30" s="144"/>
      <c r="T30" s="144"/>
      <c r="U30" s="144"/>
      <c r="V30" s="144"/>
      <c r="W30" s="144"/>
      <c r="X30" s="145"/>
      <c r="Y30" s="145"/>
      <c r="Z30" s="144"/>
      <c r="AA30" s="144"/>
      <c r="AB30" s="110"/>
      <c r="AC30" s="145"/>
      <c r="AD30" s="145"/>
      <c r="AE30" s="144"/>
      <c r="AF30" s="144"/>
      <c r="AG30" s="145"/>
      <c r="AH30" s="144"/>
      <c r="AI30" s="145"/>
      <c r="AJ30" s="110"/>
      <c r="AK30" s="110"/>
      <c r="AL30" s="110"/>
      <c r="AM30" s="110"/>
      <c r="AN30" s="110"/>
      <c r="AO30" s="110"/>
      <c r="AP30" s="110"/>
      <c r="AQ30" s="110"/>
      <c r="AR30" s="110"/>
    </row>
    <row r="31" spans="1:44" s="138" customFormat="1" x14ac:dyDescent="0.25">
      <c r="A31" s="134" t="s">
        <v>279</v>
      </c>
      <c r="B31" s="134"/>
      <c r="C31" s="134"/>
      <c r="D31" s="134"/>
      <c r="E31" s="134"/>
      <c r="F31" s="134"/>
      <c r="G31" s="156"/>
      <c r="H31" s="156"/>
      <c r="I31" s="156"/>
      <c r="J31" s="156"/>
      <c r="K31" s="156"/>
      <c r="L31" s="156"/>
      <c r="M31" s="156"/>
      <c r="N31" s="156"/>
      <c r="O31" s="156"/>
      <c r="P31" s="156"/>
      <c r="Q31" s="156"/>
      <c r="R31" s="156"/>
      <c r="S31" s="156"/>
      <c r="T31" s="156"/>
      <c r="U31" s="156"/>
      <c r="V31" s="156"/>
      <c r="W31" s="156"/>
      <c r="X31" s="157"/>
      <c r="Y31" s="157"/>
      <c r="Z31" s="156"/>
      <c r="AA31" s="156"/>
      <c r="AC31" s="157"/>
      <c r="AD31" s="157"/>
      <c r="AE31" s="156"/>
      <c r="AF31" s="156"/>
      <c r="AG31" s="157"/>
      <c r="AH31" s="156"/>
      <c r="AI31" s="157"/>
    </row>
    <row r="32" spans="1:44" x14ac:dyDescent="0.25">
      <c r="A32" s="146" t="s">
        <v>69</v>
      </c>
      <c r="B32" s="338"/>
      <c r="C32" s="338"/>
      <c r="D32" s="338"/>
      <c r="E32" s="338"/>
      <c r="F32" s="338"/>
      <c r="X32" s="114"/>
      <c r="AD32" s="117"/>
      <c r="AJ32" s="106">
        <v>53513968.189999998</v>
      </c>
      <c r="AK32" s="106">
        <v>50229327.020099998</v>
      </c>
      <c r="AL32" s="106"/>
      <c r="AM32" s="106"/>
      <c r="AN32" s="106"/>
      <c r="AO32" s="106">
        <v>45529767.020199999</v>
      </c>
      <c r="AP32" s="106">
        <v>78584456.050500005</v>
      </c>
      <c r="AQ32" s="106">
        <v>2468490.1710999999</v>
      </c>
      <c r="AR32" s="106">
        <v>82906888.050799996</v>
      </c>
    </row>
    <row r="33" spans="1:44" x14ac:dyDescent="0.25">
      <c r="A33" s="146" t="s">
        <v>64</v>
      </c>
      <c r="B33" s="338"/>
      <c r="C33" s="338"/>
      <c r="D33" s="338"/>
      <c r="E33" s="338"/>
      <c r="F33" s="338"/>
      <c r="X33" s="114"/>
      <c r="AD33" s="117"/>
      <c r="AJ33" s="106">
        <v>54339076.000299998</v>
      </c>
      <c r="AK33" s="106">
        <v>50732061.070200004</v>
      </c>
      <c r="AL33" s="106"/>
      <c r="AM33" s="106"/>
      <c r="AN33" s="106"/>
      <c r="AO33" s="106">
        <v>47020889.010600001</v>
      </c>
      <c r="AP33" s="106">
        <v>81017419.031000003</v>
      </c>
      <c r="AQ33" s="106">
        <v>87054.020099999994</v>
      </c>
      <c r="AR33" s="106">
        <v>87534605.090200007</v>
      </c>
    </row>
    <row r="34" spans="1:44" x14ac:dyDescent="0.25">
      <c r="A34" s="146" t="s">
        <v>65</v>
      </c>
      <c r="B34" s="338"/>
      <c r="C34" s="338"/>
      <c r="D34" s="338"/>
      <c r="E34" s="338"/>
      <c r="F34" s="338"/>
      <c r="AD34" s="117"/>
      <c r="AJ34" s="106">
        <v>54757454.030699998</v>
      </c>
      <c r="AK34" s="106">
        <v>50922000.060400002</v>
      </c>
      <c r="AL34" s="106"/>
      <c r="AM34" s="106"/>
      <c r="AN34" s="106"/>
      <c r="AO34" s="106">
        <v>45618078.020999998</v>
      </c>
      <c r="AP34" s="106">
        <v>78666568.120700002</v>
      </c>
      <c r="AQ34" s="106">
        <v>84328560.189999998</v>
      </c>
      <c r="AR34" s="106">
        <v>86634428.1611</v>
      </c>
    </row>
    <row r="35" spans="1:44" x14ac:dyDescent="0.25">
      <c r="A35" s="146"/>
      <c r="B35" s="338"/>
      <c r="C35" s="338"/>
      <c r="D35" s="338"/>
      <c r="E35" s="338"/>
      <c r="F35" s="338"/>
      <c r="AD35" s="117"/>
      <c r="AJ35" s="106"/>
      <c r="AK35" s="106"/>
      <c r="AL35" s="106"/>
      <c r="AM35" s="106"/>
      <c r="AN35" s="106"/>
      <c r="AO35" s="106"/>
      <c r="AP35" s="106"/>
      <c r="AQ35" s="106"/>
      <c r="AR35" s="106"/>
    </row>
    <row r="36" spans="1:44" x14ac:dyDescent="0.25">
      <c r="A36" s="146" t="s">
        <v>70</v>
      </c>
      <c r="B36" s="338"/>
      <c r="C36" s="338"/>
      <c r="D36" s="338"/>
      <c r="E36" s="338"/>
      <c r="F36" s="338"/>
      <c r="AJ36" s="106"/>
      <c r="AK36" s="106"/>
      <c r="AL36" s="106"/>
      <c r="AM36" s="106"/>
      <c r="AN36" s="106"/>
      <c r="AO36" s="106"/>
      <c r="AP36" s="106"/>
      <c r="AQ36" s="106"/>
      <c r="AR36" s="106"/>
    </row>
    <row r="37" spans="1:44" x14ac:dyDescent="0.25">
      <c r="A37" s="146" t="s">
        <v>71</v>
      </c>
      <c r="B37" s="338"/>
      <c r="C37" s="338"/>
      <c r="D37" s="338"/>
      <c r="E37" s="338"/>
      <c r="F37" s="338"/>
      <c r="AJ37" s="106"/>
      <c r="AK37" s="106"/>
      <c r="AL37" s="106"/>
      <c r="AM37" s="106"/>
      <c r="AN37" s="106"/>
      <c r="AO37" s="106"/>
      <c r="AP37" s="106"/>
      <c r="AQ37" s="106"/>
      <c r="AR37" s="106"/>
    </row>
    <row r="38" spans="1:44" x14ac:dyDescent="0.25">
      <c r="A38" s="146" t="s">
        <v>72</v>
      </c>
      <c r="B38" s="338"/>
      <c r="C38" s="338"/>
      <c r="D38" s="338"/>
      <c r="E38" s="338"/>
      <c r="F38" s="338"/>
      <c r="AJ38" s="106"/>
      <c r="AK38" s="106"/>
      <c r="AL38" s="106"/>
      <c r="AM38" s="106"/>
      <c r="AN38" s="106"/>
      <c r="AO38" s="106"/>
      <c r="AP38" s="106"/>
      <c r="AQ38" s="106"/>
      <c r="AR38" s="106"/>
    </row>
    <row r="39" spans="1:44" x14ac:dyDescent="0.25">
      <c r="A39" s="146"/>
      <c r="B39" s="338"/>
      <c r="C39" s="338"/>
      <c r="D39" s="338"/>
      <c r="E39" s="338"/>
      <c r="F39" s="338"/>
      <c r="AJ39" s="106"/>
      <c r="AK39" s="106"/>
      <c r="AL39" s="106"/>
      <c r="AM39" s="106"/>
      <c r="AN39" s="106"/>
      <c r="AO39" s="106"/>
      <c r="AP39" s="106"/>
      <c r="AQ39" s="106"/>
      <c r="AR39" s="106"/>
    </row>
    <row r="40" spans="1:44" x14ac:dyDescent="0.25">
      <c r="A40" s="146" t="s">
        <v>73</v>
      </c>
      <c r="B40" s="338"/>
      <c r="C40" s="338"/>
      <c r="D40" s="338"/>
      <c r="E40" s="338"/>
      <c r="F40" s="338"/>
      <c r="AJ40" s="106"/>
      <c r="AK40" s="106"/>
      <c r="AL40" s="106"/>
      <c r="AM40" s="106"/>
      <c r="AN40" s="106"/>
      <c r="AO40" s="106"/>
      <c r="AP40" s="106"/>
      <c r="AQ40" s="106"/>
      <c r="AR40" s="106"/>
    </row>
    <row r="41" spans="1:44" x14ac:dyDescent="0.25">
      <c r="A41" s="146" t="s">
        <v>74</v>
      </c>
      <c r="B41" s="338"/>
      <c r="C41" s="338"/>
      <c r="D41" s="338"/>
      <c r="E41" s="338"/>
      <c r="F41" s="338"/>
      <c r="AJ41" s="106"/>
      <c r="AK41" s="106"/>
      <c r="AL41" s="106"/>
      <c r="AM41" s="106"/>
      <c r="AN41" s="106"/>
      <c r="AO41" s="106"/>
      <c r="AP41" s="106"/>
      <c r="AQ41" s="106"/>
      <c r="AR41" s="106"/>
    </row>
    <row r="42" spans="1:44" x14ac:dyDescent="0.25">
      <c r="A42" s="146"/>
      <c r="B42" s="338"/>
      <c r="C42" s="338"/>
      <c r="D42" s="338"/>
      <c r="E42" s="338"/>
      <c r="F42" s="338"/>
      <c r="AJ42" s="106"/>
      <c r="AK42" s="106"/>
      <c r="AL42" s="106"/>
      <c r="AM42" s="106"/>
      <c r="AN42" s="106"/>
      <c r="AO42" s="106"/>
      <c r="AP42" s="106"/>
      <c r="AQ42" s="106"/>
      <c r="AR42" s="106"/>
    </row>
    <row r="43" spans="1:44" x14ac:dyDescent="0.25">
      <c r="A43" s="146" t="s">
        <v>75</v>
      </c>
      <c r="B43" s="338"/>
      <c r="C43" s="338"/>
      <c r="D43" s="338"/>
      <c r="E43" s="338"/>
      <c r="F43" s="338"/>
      <c r="AJ43" s="106">
        <v>53513968.189999998</v>
      </c>
      <c r="AK43" s="106">
        <v>50229327.020099998</v>
      </c>
      <c r="AL43" s="106"/>
      <c r="AM43" s="106"/>
      <c r="AN43" s="106"/>
      <c r="AO43" s="106">
        <f t="shared" ref="AO43:AR45" si="60">AO32</f>
        <v>45529767.020199999</v>
      </c>
      <c r="AP43" s="106">
        <f t="shared" si="60"/>
        <v>78584456.050500005</v>
      </c>
      <c r="AQ43" s="106">
        <f t="shared" si="60"/>
        <v>2468490.1710999999</v>
      </c>
      <c r="AR43" s="106">
        <f t="shared" si="60"/>
        <v>82906888.050799996</v>
      </c>
    </row>
    <row r="44" spans="1:44" x14ac:dyDescent="0.25">
      <c r="A44" s="146" t="s">
        <v>76</v>
      </c>
      <c r="B44" s="338"/>
      <c r="C44" s="338"/>
      <c r="D44" s="338"/>
      <c r="E44" s="338"/>
      <c r="F44" s="338"/>
      <c r="AJ44" s="106">
        <v>54339076.000299998</v>
      </c>
      <c r="AK44" s="106">
        <v>50732061.070200004</v>
      </c>
      <c r="AL44" s="106"/>
      <c r="AM44" s="106"/>
      <c r="AN44" s="106"/>
      <c r="AO44" s="106">
        <f t="shared" si="60"/>
        <v>47020889.010600001</v>
      </c>
      <c r="AP44" s="106">
        <f t="shared" si="60"/>
        <v>81017419.031000003</v>
      </c>
      <c r="AQ44" s="106">
        <f t="shared" si="60"/>
        <v>87054.020099999994</v>
      </c>
      <c r="AR44" s="106">
        <f t="shared" si="60"/>
        <v>87534605.090200007</v>
      </c>
    </row>
    <row r="45" spans="1:44" x14ac:dyDescent="0.25">
      <c r="A45" s="146" t="s">
        <v>77</v>
      </c>
      <c r="B45" s="338"/>
      <c r="C45" s="338"/>
      <c r="D45" s="338"/>
      <c r="E45" s="338"/>
      <c r="F45" s="338"/>
      <c r="AJ45" s="106">
        <v>54757454.030699998</v>
      </c>
      <c r="AK45" s="106">
        <v>50922000.060400002</v>
      </c>
      <c r="AL45" s="106"/>
      <c r="AM45" s="106"/>
      <c r="AN45" s="106"/>
      <c r="AO45" s="106">
        <f t="shared" si="60"/>
        <v>45618078.020999998</v>
      </c>
      <c r="AP45" s="106">
        <f t="shared" si="60"/>
        <v>78666568.120700002</v>
      </c>
      <c r="AQ45" s="106">
        <f t="shared" si="60"/>
        <v>84328560.189999998</v>
      </c>
      <c r="AR45" s="106">
        <f t="shared" si="60"/>
        <v>86634428.1611</v>
      </c>
    </row>
    <row r="46" spans="1:44" x14ac:dyDescent="0.25">
      <c r="A46" s="146"/>
      <c r="B46" s="338"/>
      <c r="C46" s="338"/>
      <c r="D46" s="338"/>
      <c r="E46" s="338"/>
      <c r="F46" s="338"/>
      <c r="AJ46" s="106"/>
      <c r="AK46" s="106"/>
      <c r="AL46" s="106"/>
      <c r="AM46" s="106"/>
      <c r="AN46" s="106"/>
      <c r="AO46" s="106"/>
      <c r="AP46" s="106"/>
      <c r="AQ46" s="106"/>
      <c r="AR46" s="106"/>
    </row>
    <row r="47" spans="1:44" x14ac:dyDescent="0.25">
      <c r="A47" s="134" t="s">
        <v>253</v>
      </c>
      <c r="B47" s="134"/>
      <c r="C47" s="134"/>
      <c r="D47" s="134"/>
      <c r="E47" s="134"/>
      <c r="F47" s="134"/>
      <c r="AJ47" s="106"/>
      <c r="AK47" s="106"/>
      <c r="AL47" s="106"/>
      <c r="AM47" s="106"/>
      <c r="AN47" s="106"/>
      <c r="AO47" s="106"/>
      <c r="AP47" s="106"/>
      <c r="AQ47" s="106"/>
      <c r="AR47" s="106"/>
    </row>
    <row r="48" spans="1:44" x14ac:dyDescent="0.25">
      <c r="A48" s="146" t="s">
        <v>66</v>
      </c>
      <c r="B48" s="338"/>
      <c r="C48" s="338"/>
      <c r="D48" s="338"/>
      <c r="E48" s="338"/>
      <c r="F48" s="338"/>
      <c r="AJ48" s="106">
        <v>458691162.43000001</v>
      </c>
      <c r="AK48" s="106">
        <v>430537089.45999998</v>
      </c>
      <c r="AL48" s="106"/>
      <c r="AM48" s="106"/>
      <c r="AN48" s="106"/>
      <c r="AO48" s="106">
        <v>390255146.63999999</v>
      </c>
      <c r="AP48" s="106">
        <v>673581053.75</v>
      </c>
      <c r="AQ48" s="106">
        <v>706872779.11000001</v>
      </c>
      <c r="AR48" s="106">
        <v>710630471</v>
      </c>
    </row>
    <row r="49" spans="1:44" x14ac:dyDescent="0.25">
      <c r="A49" s="146" t="s">
        <v>67</v>
      </c>
      <c r="B49" s="338"/>
      <c r="C49" s="338"/>
      <c r="D49" s="338"/>
      <c r="E49" s="338"/>
      <c r="F49" s="338"/>
      <c r="AJ49" s="106">
        <v>469349607.25</v>
      </c>
      <c r="AK49" s="106">
        <v>436474288.43000001</v>
      </c>
      <c r="AL49" s="106"/>
      <c r="AM49" s="106"/>
      <c r="AN49" s="106"/>
      <c r="AO49" s="106">
        <v>391012098.36000001</v>
      </c>
      <c r="AP49" s="106">
        <v>674284873.96000004</v>
      </c>
      <c r="AQ49" s="106">
        <v>722816236.71000004</v>
      </c>
      <c r="AR49" s="106">
        <v>742580818.67999995</v>
      </c>
    </row>
    <row r="51" spans="1:44" x14ac:dyDescent="0.25">
      <c r="A51" s="155" t="s">
        <v>252</v>
      </c>
      <c r="B51" s="155"/>
      <c r="C51" s="155"/>
      <c r="D51" s="155"/>
      <c r="E51" s="155"/>
      <c r="F51" s="155"/>
      <c r="G51" s="147"/>
      <c r="H51" s="147"/>
      <c r="I51" s="147"/>
      <c r="J51" s="147"/>
      <c r="K51" s="147"/>
      <c r="L51" s="147"/>
      <c r="M51" s="147"/>
      <c r="N51" s="147"/>
      <c r="O51" s="147"/>
      <c r="P51" s="147"/>
      <c r="Q51" s="147"/>
      <c r="R51" s="147"/>
      <c r="S51" s="147"/>
      <c r="T51" s="147"/>
      <c r="U51" s="147"/>
      <c r="V51" s="147"/>
      <c r="W51" s="147"/>
      <c r="X51" s="148"/>
      <c r="Y51" s="149"/>
      <c r="Z51" s="150"/>
      <c r="AA51" s="150"/>
      <c r="AB51" s="151"/>
      <c r="AC51" s="152"/>
      <c r="AD51" s="153"/>
      <c r="AE51" s="150"/>
      <c r="AF51" s="150"/>
      <c r="AG51" s="152"/>
      <c r="AH51" s="150"/>
      <c r="AI51" s="152"/>
      <c r="AJ51" s="154"/>
      <c r="AK51" s="154"/>
      <c r="AL51" s="154"/>
      <c r="AM51" s="154"/>
      <c r="AN51" s="154"/>
      <c r="AO51" s="154"/>
      <c r="AP51" s="154"/>
      <c r="AQ51" s="154"/>
      <c r="AR51" s="154"/>
    </row>
    <row r="52" spans="1:44" s="165" customFormat="1" x14ac:dyDescent="0.25">
      <c r="A52" s="134" t="s">
        <v>279</v>
      </c>
      <c r="B52" s="134"/>
      <c r="C52" s="134"/>
      <c r="D52" s="134"/>
      <c r="E52" s="134"/>
      <c r="F52" s="134"/>
      <c r="G52" s="158"/>
      <c r="H52" s="158"/>
      <c r="I52" s="158"/>
      <c r="J52" s="158"/>
      <c r="K52" s="158"/>
      <c r="L52" s="158"/>
      <c r="M52" s="158"/>
      <c r="N52" s="158"/>
      <c r="O52" s="158"/>
      <c r="P52" s="158"/>
      <c r="Q52" s="158"/>
      <c r="R52" s="158"/>
      <c r="S52" s="158"/>
      <c r="T52" s="158"/>
      <c r="U52" s="158"/>
      <c r="V52" s="158"/>
      <c r="W52" s="158"/>
      <c r="X52" s="159"/>
      <c r="Y52" s="160"/>
      <c r="Z52" s="161"/>
      <c r="AA52" s="161"/>
      <c r="AB52" s="162"/>
      <c r="AC52" s="163"/>
      <c r="AD52" s="164"/>
      <c r="AE52" s="161"/>
      <c r="AF52" s="161"/>
      <c r="AG52" s="163"/>
      <c r="AH52" s="161"/>
      <c r="AI52" s="163"/>
    </row>
    <row r="53" spans="1:44" x14ac:dyDescent="0.25">
      <c r="A53" s="146" t="s">
        <v>69</v>
      </c>
      <c r="B53" s="338"/>
      <c r="C53" s="338"/>
      <c r="D53" s="338"/>
      <c r="E53" s="338"/>
      <c r="F53" s="338"/>
      <c r="AJ53" s="107">
        <v>92351849.130199999</v>
      </c>
      <c r="AK53" s="107">
        <v>95945739.099999994</v>
      </c>
      <c r="AL53" s="107"/>
      <c r="AM53" s="107"/>
      <c r="AN53" s="107"/>
      <c r="AO53" s="107">
        <v>79223023.020799994</v>
      </c>
      <c r="AP53" s="106">
        <v>56264211.050099999</v>
      </c>
      <c r="AQ53" s="107">
        <v>36465333.190300003</v>
      </c>
      <c r="AR53" s="106">
        <v>36026936.110600002</v>
      </c>
    </row>
    <row r="54" spans="1:44" x14ac:dyDescent="0.25">
      <c r="A54" s="146" t="s">
        <v>64</v>
      </c>
      <c r="B54" s="338"/>
      <c r="C54" s="338"/>
      <c r="D54" s="338"/>
      <c r="E54" s="338"/>
      <c r="F54" s="338"/>
      <c r="AJ54" s="107">
        <v>98146170.0801</v>
      </c>
      <c r="AK54" s="107">
        <v>101615281.0201</v>
      </c>
      <c r="AL54" s="107"/>
      <c r="AM54" s="107"/>
      <c r="AN54" s="107"/>
      <c r="AO54" s="107">
        <v>85316891.100299999</v>
      </c>
      <c r="AP54" s="106">
        <v>61767591.1303</v>
      </c>
      <c r="AQ54" s="107">
        <v>39527755.090099998</v>
      </c>
      <c r="AR54" s="106">
        <v>39047694.020000003</v>
      </c>
    </row>
    <row r="55" spans="1:44" x14ac:dyDescent="0.25">
      <c r="A55" s="146" t="s">
        <v>65</v>
      </c>
      <c r="B55" s="338"/>
      <c r="C55" s="338"/>
      <c r="D55" s="338"/>
      <c r="E55" s="338"/>
      <c r="F55" s="338"/>
      <c r="AJ55" s="107">
        <v>91563751.020199999</v>
      </c>
      <c r="AK55" s="107">
        <v>95564863.090200007</v>
      </c>
      <c r="AL55" s="107"/>
      <c r="AM55" s="107"/>
      <c r="AN55" s="107"/>
      <c r="AO55" s="107">
        <v>76444532.150800005</v>
      </c>
      <c r="AP55" s="106">
        <v>53181777.140900001</v>
      </c>
      <c r="AQ55" s="107">
        <v>33075600.040800001</v>
      </c>
      <c r="AR55" s="106">
        <v>33173006.151000001</v>
      </c>
    </row>
    <row r="56" spans="1:44" x14ac:dyDescent="0.25">
      <c r="A56" s="146"/>
      <c r="B56" s="338"/>
      <c r="C56" s="338"/>
      <c r="D56" s="338"/>
      <c r="E56" s="338"/>
      <c r="F56" s="338"/>
      <c r="AJ56" s="107"/>
      <c r="AK56" s="107"/>
      <c r="AL56" s="107"/>
      <c r="AM56" s="107"/>
      <c r="AN56" s="107"/>
      <c r="AO56" s="107"/>
      <c r="AP56" s="106"/>
      <c r="AQ56" s="107"/>
      <c r="AR56" s="106"/>
    </row>
    <row r="57" spans="1:44" x14ac:dyDescent="0.25">
      <c r="A57" s="146" t="s">
        <v>70</v>
      </c>
      <c r="B57" s="338"/>
      <c r="C57" s="338"/>
      <c r="D57" s="338"/>
      <c r="E57" s="338"/>
      <c r="F57" s="338"/>
      <c r="AJ57" s="107"/>
      <c r="AK57" s="107"/>
      <c r="AL57" s="107"/>
      <c r="AM57" s="107"/>
      <c r="AN57" s="107"/>
      <c r="AO57" s="107"/>
      <c r="AP57" s="106"/>
      <c r="AQ57" s="107"/>
      <c r="AR57" s="106"/>
    </row>
    <row r="58" spans="1:44" x14ac:dyDescent="0.25">
      <c r="A58" s="146" t="s">
        <v>71</v>
      </c>
      <c r="B58" s="338"/>
      <c r="C58" s="338"/>
      <c r="D58" s="338"/>
      <c r="E58" s="338"/>
      <c r="F58" s="338"/>
      <c r="AJ58" s="107"/>
      <c r="AK58" s="107"/>
      <c r="AL58" s="107"/>
      <c r="AM58" s="107"/>
      <c r="AN58" s="107"/>
      <c r="AO58" s="107"/>
      <c r="AP58" s="106"/>
      <c r="AQ58" s="107"/>
      <c r="AR58" s="106"/>
    </row>
    <row r="59" spans="1:44" x14ac:dyDescent="0.25">
      <c r="A59" s="146" t="s">
        <v>72</v>
      </c>
      <c r="B59" s="338"/>
      <c r="C59" s="338"/>
      <c r="D59" s="338"/>
      <c r="E59" s="338"/>
      <c r="F59" s="338"/>
      <c r="AJ59" s="107"/>
      <c r="AK59" s="107"/>
      <c r="AL59" s="107"/>
      <c r="AM59" s="107"/>
      <c r="AN59" s="107"/>
      <c r="AO59" s="107"/>
      <c r="AP59" s="106"/>
      <c r="AQ59" s="107"/>
      <c r="AR59" s="106"/>
    </row>
    <row r="60" spans="1:44" x14ac:dyDescent="0.25">
      <c r="A60" s="146"/>
      <c r="B60" s="338"/>
      <c r="C60" s="338"/>
      <c r="D60" s="338"/>
      <c r="E60" s="338"/>
      <c r="F60" s="338"/>
      <c r="AJ60" s="107"/>
      <c r="AK60" s="107"/>
      <c r="AL60" s="107"/>
      <c r="AM60" s="107"/>
      <c r="AN60" s="107"/>
      <c r="AO60" s="107"/>
      <c r="AP60" s="106"/>
      <c r="AQ60" s="107"/>
      <c r="AR60" s="106"/>
    </row>
    <row r="61" spans="1:44" x14ac:dyDescent="0.25">
      <c r="A61" s="146" t="s">
        <v>73</v>
      </c>
      <c r="B61" s="338"/>
      <c r="C61" s="338"/>
      <c r="D61" s="338"/>
      <c r="E61" s="338"/>
      <c r="F61" s="338"/>
      <c r="AJ61" s="107"/>
      <c r="AK61" s="107"/>
      <c r="AL61" s="107"/>
      <c r="AM61" s="107"/>
      <c r="AN61" s="107"/>
      <c r="AO61" s="107"/>
      <c r="AP61" s="106"/>
      <c r="AQ61" s="107"/>
      <c r="AR61" s="106"/>
    </row>
    <row r="62" spans="1:44" x14ac:dyDescent="0.25">
      <c r="A62" s="146" t="s">
        <v>74</v>
      </c>
      <c r="B62" s="338"/>
      <c r="C62" s="338"/>
      <c r="D62" s="338"/>
      <c r="E62" s="338"/>
      <c r="F62" s="338"/>
      <c r="AJ62" s="107"/>
      <c r="AK62" s="107"/>
      <c r="AL62" s="107"/>
      <c r="AM62" s="107"/>
      <c r="AN62" s="107"/>
      <c r="AO62" s="107"/>
      <c r="AP62" s="106"/>
      <c r="AQ62" s="107"/>
      <c r="AR62" s="106"/>
    </row>
    <row r="63" spans="1:44" x14ac:dyDescent="0.25">
      <c r="A63" s="146"/>
      <c r="B63" s="338"/>
      <c r="C63" s="338"/>
      <c r="D63" s="338"/>
      <c r="E63" s="338"/>
      <c r="F63" s="338"/>
      <c r="AJ63" s="107"/>
      <c r="AK63" s="107"/>
      <c r="AL63" s="107"/>
      <c r="AM63" s="107"/>
      <c r="AN63" s="107"/>
      <c r="AO63" s="107"/>
      <c r="AP63" s="106"/>
      <c r="AQ63" s="107"/>
      <c r="AR63" s="106"/>
    </row>
    <row r="64" spans="1:44" x14ac:dyDescent="0.25">
      <c r="A64" s="146" t="s">
        <v>75</v>
      </c>
      <c r="B64" s="338"/>
      <c r="C64" s="338"/>
      <c r="D64" s="338"/>
      <c r="E64" s="338"/>
      <c r="F64" s="338"/>
      <c r="AJ64" s="107">
        <v>92351849.130199999</v>
      </c>
      <c r="AK64" s="107">
        <v>95945739.099999994</v>
      </c>
      <c r="AL64" s="107"/>
      <c r="AM64" s="107"/>
      <c r="AN64" s="107"/>
      <c r="AO64" s="107">
        <f t="shared" ref="AO64:AR66" si="61">AO53</f>
        <v>79223023.020799994</v>
      </c>
      <c r="AP64" s="106">
        <f t="shared" si="61"/>
        <v>56264211.050099999</v>
      </c>
      <c r="AQ64" s="107">
        <f t="shared" si="61"/>
        <v>36465333.190300003</v>
      </c>
      <c r="AR64" s="106">
        <f t="shared" si="61"/>
        <v>36026936.110600002</v>
      </c>
    </row>
    <row r="65" spans="1:44" x14ac:dyDescent="0.25">
      <c r="A65" s="146" t="s">
        <v>76</v>
      </c>
      <c r="B65" s="338"/>
      <c r="C65" s="338"/>
      <c r="D65" s="338"/>
      <c r="E65" s="338"/>
      <c r="F65" s="338"/>
      <c r="AJ65" s="107">
        <v>98146170.0801</v>
      </c>
      <c r="AK65" s="107">
        <v>101615281.0201</v>
      </c>
      <c r="AL65" s="107"/>
      <c r="AM65" s="107"/>
      <c r="AN65" s="107"/>
      <c r="AO65" s="107">
        <f t="shared" si="61"/>
        <v>85316891.100299999</v>
      </c>
      <c r="AP65" s="106">
        <f t="shared" si="61"/>
        <v>61767591.1303</v>
      </c>
      <c r="AQ65" s="107">
        <f t="shared" si="61"/>
        <v>39527755.090099998</v>
      </c>
      <c r="AR65" s="106">
        <f t="shared" si="61"/>
        <v>39047694.020000003</v>
      </c>
    </row>
    <row r="66" spans="1:44" x14ac:dyDescent="0.25">
      <c r="A66" s="146" t="s">
        <v>77</v>
      </c>
      <c r="B66" s="338"/>
      <c r="C66" s="338"/>
      <c r="D66" s="338"/>
      <c r="E66" s="338"/>
      <c r="F66" s="338"/>
      <c r="AJ66" s="107">
        <v>91563751.020199999</v>
      </c>
      <c r="AK66" s="107">
        <v>95564863.090200007</v>
      </c>
      <c r="AL66" s="107"/>
      <c r="AM66" s="107"/>
      <c r="AN66" s="107"/>
      <c r="AO66" s="107">
        <f t="shared" si="61"/>
        <v>76444532.150800005</v>
      </c>
      <c r="AP66" s="106">
        <f t="shared" si="61"/>
        <v>53181777.140900001</v>
      </c>
      <c r="AQ66" s="107">
        <f t="shared" si="61"/>
        <v>33075600.040800001</v>
      </c>
      <c r="AR66" s="106">
        <f t="shared" si="61"/>
        <v>33173006.151000001</v>
      </c>
    </row>
    <row r="67" spans="1:44" x14ac:dyDescent="0.25">
      <c r="A67" s="146"/>
      <c r="B67" s="338"/>
      <c r="C67" s="338"/>
      <c r="D67" s="338"/>
      <c r="E67" s="338"/>
      <c r="F67" s="338"/>
      <c r="AJ67" s="107"/>
      <c r="AK67" s="107"/>
      <c r="AL67" s="107"/>
      <c r="AM67" s="107"/>
      <c r="AN67" s="107"/>
      <c r="AO67" s="107"/>
      <c r="AP67" s="106"/>
      <c r="AQ67" s="107"/>
      <c r="AR67" s="106"/>
    </row>
    <row r="68" spans="1:44" x14ac:dyDescent="0.25">
      <c r="A68" s="134" t="s">
        <v>253</v>
      </c>
      <c r="B68" s="134"/>
      <c r="C68" s="134"/>
      <c r="D68" s="134"/>
      <c r="E68" s="134"/>
      <c r="F68" s="134"/>
      <c r="AJ68" s="107"/>
      <c r="AK68" s="107"/>
      <c r="AL68" s="107"/>
      <c r="AM68" s="107"/>
      <c r="AN68" s="107"/>
      <c r="AO68" s="107"/>
      <c r="AP68" s="106"/>
      <c r="AQ68" s="107"/>
      <c r="AR68" s="106"/>
    </row>
    <row r="69" spans="1:44" x14ac:dyDescent="0.25">
      <c r="A69" s="146" t="s">
        <v>66</v>
      </c>
      <c r="B69" s="338"/>
      <c r="C69" s="338"/>
      <c r="D69" s="338"/>
      <c r="E69" s="338"/>
      <c r="F69" s="338"/>
      <c r="AJ69" s="107">
        <v>791587282.77999997</v>
      </c>
      <c r="AK69" s="107">
        <v>822392052.86000001</v>
      </c>
      <c r="AL69" s="107"/>
      <c r="AM69" s="107"/>
      <c r="AN69" s="107"/>
      <c r="AO69" s="107">
        <v>679054484</v>
      </c>
      <c r="AP69" s="106">
        <v>482264667.88999999</v>
      </c>
      <c r="AQ69" s="107">
        <v>312560005.38999999</v>
      </c>
      <c r="AR69" s="106">
        <v>308802313.5</v>
      </c>
    </row>
    <row r="70" spans="1:44" x14ac:dyDescent="0.25">
      <c r="A70" s="146" t="s">
        <v>67</v>
      </c>
      <c r="B70" s="338"/>
      <c r="C70" s="338"/>
      <c r="D70" s="338"/>
      <c r="E70" s="338"/>
      <c r="F70" s="338"/>
      <c r="AJ70" s="107">
        <v>784832152.36000001</v>
      </c>
      <c r="AK70" s="107">
        <v>819127401.07000005</v>
      </c>
      <c r="AL70" s="107"/>
      <c r="AM70" s="107"/>
      <c r="AN70" s="107"/>
      <c r="AO70" s="107">
        <v>655238852.42999995</v>
      </c>
      <c r="AP70" s="106">
        <v>455843809.18000001</v>
      </c>
      <c r="AQ70" s="107">
        <v>283505144.86000001</v>
      </c>
      <c r="AR70" s="106">
        <v>284340058.20999998</v>
      </c>
    </row>
    <row r="71" spans="1:44" x14ac:dyDescent="0.25">
      <c r="AP71" s="106"/>
      <c r="AR71" s="106"/>
    </row>
    <row r="72" spans="1:44" x14ac:dyDescent="0.25">
      <c r="AP72" s="106"/>
      <c r="AR72" s="106"/>
    </row>
    <row r="73" spans="1:44" x14ac:dyDescent="0.25">
      <c r="AP73" s="106"/>
      <c r="AR73" s="10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Graphs</vt:lpstr>
      <vt:lpstr>Early quarterly note data</vt:lpstr>
      <vt:lpstr>Monthly data</vt:lpstr>
      <vt:lpstr>Annual report data</vt:lpstr>
      <vt:lpstr>Semiannual data, 1946-1968</vt:lpstr>
      <vt:lpstr>Semiannual data no gaps</vt:lpstr>
      <vt:lpstr>Balance sheets 2-year intervals</vt:lpstr>
      <vt:lpstr>Statement of Investments</vt:lpstr>
      <vt:lpstr>Income Statement</vt:lpstr>
      <vt:lpstr>Reciepts &amp; Payments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2016-03-13T02:42:09Z</dcterms:created>
  <dcterms:modified xsi:type="dcterms:W3CDTF">2016-03-14T02:24:18Z</dcterms:modified>
</cp:coreProperties>
</file>