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Hesam\Desktop\Career\Hanke_Class\Spring_2016\Final_Papers\Gui\Submit\"/>
    </mc:Choice>
  </mc:AlternateContent>
  <bookViews>
    <workbookView xWindow="0" yWindow="0" windowWidth="1896" windowHeight="0" activeTab="1"/>
  </bookViews>
  <sheets>
    <sheet name="Cover" sheetId="8" r:id="rId1"/>
    <sheet name="Balance Sheet" sheetId="7" r:id="rId2"/>
    <sheet name="Income Statement" sheetId="6" r:id="rId3"/>
    <sheet name="Rev Growth" sheetId="12" r:id="rId4"/>
    <sheet name="Value Drivers" sheetId="13" r:id="rId5"/>
    <sheet name="HG-DCF" sheetId="9" r:id="rId6"/>
    <sheet name="MC HG-DCF " sheetId="16" r:id="rId7"/>
    <sheet name="CB_DATA_" sheetId="11" state="veryHidden" r:id="rId8"/>
  </sheets>
  <definedNames>
    <definedName name="CB_0075be1df47041bcabc67fcf80a1043d" localSheetId="6" hidden="1">'MC HG-DCF '!$F$65</definedName>
    <definedName name="CB_009c0bc1b30b40eeae5bbacdc5d001f8" localSheetId="6" hidden="1">'MC HG-DCF '!$G$32</definedName>
    <definedName name="CB_014b4f703a8449bb9f3686930e2c2134" localSheetId="6" hidden="1">'MC HG-DCF '!$H$14</definedName>
    <definedName name="CB_03e0b6d508c04d7089f5ae13c97bc290" localSheetId="6" hidden="1">'MC HG-DCF '!$H$58</definedName>
    <definedName name="CB_04f1477d55ac4354998f89847e37700f" localSheetId="6" hidden="1">'MC HG-DCF '!$C$58</definedName>
    <definedName name="CB_054fb589f5eb422b9d0ebc92fc26a782" localSheetId="6" hidden="1">'MC HG-DCF '!$D$16</definedName>
    <definedName name="CB_0562b2b6005149c8a75c918bb10e3051" localSheetId="6" hidden="1">'MC HG-DCF '!$F$40</definedName>
    <definedName name="CB_07204449d8fe4d889f5c42e9c17c2add" localSheetId="6" hidden="1">'MC HG-DCF '!$H$38</definedName>
    <definedName name="CB_081c3933f2ae43edb38c058f49e91203" localSheetId="6" hidden="1">'MC HG-DCF '!$K$26</definedName>
    <definedName name="CB_086f188b1f2848eb8227182e94333c9d" localSheetId="6" hidden="1">'MC HG-DCF '!$F$36</definedName>
    <definedName name="CB_0972223b527a4e7d906c1a74dbc4b527" localSheetId="6" hidden="1">'MC HG-DCF '!$D$54</definedName>
    <definedName name="CB_0a0a62ede1e444e6940044cceed566c8" localSheetId="6" hidden="1">'MC HG-DCF '!$C$67</definedName>
    <definedName name="CB_0a2421e7518f4ef4a96ff2c23dce6b91" localSheetId="6" hidden="1">'MC HG-DCF '!$G$18</definedName>
    <definedName name="CB_0a4f49a87452453398d8ec09699f0e4d" localSheetId="6" hidden="1">'MC HG-DCF '!$D$34</definedName>
    <definedName name="CB_0a91009c913442d893bd2e443eb425e0" localSheetId="6" hidden="1">'MC HG-DCF '!$L$42</definedName>
    <definedName name="CB_0aa1a4f764884f4fa4a91b785436f8fd" localSheetId="6" hidden="1">'MC HG-DCF '!$G$40</definedName>
    <definedName name="CB_0bf93ad899a3413cb15eae19b03026d4" localSheetId="6" hidden="1">'MC HG-DCF '!$C$42</definedName>
    <definedName name="CB_0ccd94fdc658482ab0b0da5040f9ecd2" localSheetId="6" hidden="1">'MC HG-DCF '!$E$22</definedName>
    <definedName name="CB_103037a31d494981b7f22af5cc1a7e4a" localSheetId="6" hidden="1">'MC HG-DCF '!$D$22</definedName>
    <definedName name="CB_106b8dac7a26429f8eb6f7100d3ec317" localSheetId="6" hidden="1">'MC HG-DCF '!$E$24</definedName>
    <definedName name="CB_10a895b2c95b4cf2981eb93e8782cdb1" localSheetId="6" hidden="1">'MC HG-DCF '!$C$34</definedName>
    <definedName name="CB_1104536d4bbd4ea9a9acde22b074c81a" localSheetId="6" hidden="1">'MC HG-DCF '!$E$48</definedName>
    <definedName name="CB_114032c20d4d4da293a4ce700bb10b6a" localSheetId="6" hidden="1">'MC HG-DCF '!$G$38</definedName>
    <definedName name="CB_134aca9eebee4e4598a783f312c7df8c" localSheetId="6" hidden="1">'MC HG-DCF '!$L$44</definedName>
    <definedName name="CB_15ab54167bed49e38893b1f18669c992" localSheetId="6" hidden="1">'MC HG-DCF '!$J$22</definedName>
    <definedName name="CB_1671de49e4c846cba62f8965d12731ad" localSheetId="6" hidden="1">'MC HG-DCF '!$D$69</definedName>
    <definedName name="CB_1692226a3e0c40f0941ed8d1aa65e40f" localSheetId="6" hidden="1">'MC HG-DCF '!$E$36</definedName>
    <definedName name="CB_1ae341dd3197440b80950ba2ebaa81aa" localSheetId="6" hidden="1">'MC HG-DCF '!$I$24</definedName>
    <definedName name="CB_1d5c8f927ee845ca955bd2e9cbc57a5f" localSheetId="6" hidden="1">'MC HG-DCF '!$E$26</definedName>
    <definedName name="CB_1d8697ab247a4e5cbc2ceb48d73c498e" localSheetId="6" hidden="1">'MC HG-DCF '!$C$32</definedName>
    <definedName name="CB_210c7034c94043228e7df062b403bbc0" localSheetId="6" hidden="1">'MC HG-DCF '!$I$69</definedName>
    <definedName name="CB_21196ccd6f8b41ec8bd34823cd238fb8" localSheetId="6" hidden="1">'MC HG-DCF '!$L$36</definedName>
    <definedName name="CB_21658e0dd32e4d37ac149ce2393005ee" localSheetId="6" hidden="1">'MC HG-DCF '!$I$60</definedName>
    <definedName name="CB_23ae651faf2949eaa18c2f3bf10ac701" localSheetId="6" hidden="1">'MC HG-DCF '!$J$14</definedName>
    <definedName name="CB_23cc9f3b4b594190882edf2d886d9566" localSheetId="6" hidden="1">'MC HG-DCF '!$J$56</definedName>
    <definedName name="CB_24a5c38eb7704646b93679369212c5f2" localSheetId="6" hidden="1">'MC HG-DCF '!$E$58</definedName>
    <definedName name="CB_260d9fda3abf4599b309d6c11117a532" localSheetId="6" hidden="1">'MC HG-DCF '!$D$58</definedName>
    <definedName name="CB_265bccabd5924aeea4728f748ec51b0c" localSheetId="6" hidden="1">'MC HG-DCF '!$L$22</definedName>
    <definedName name="CB_26e08522a8a84a3b906929aff2ab71ec" localSheetId="6" hidden="1">'MC HG-DCF '!$C$44</definedName>
    <definedName name="CB_272ef12bf89f44ccbfb76387baa224dd" localSheetId="6" hidden="1">'MC HG-DCF '!$C$22</definedName>
    <definedName name="CB_276c4cea10a4435ea91dd61153e77aeb" localSheetId="6" hidden="1">'MC HG-DCF '!$H$24</definedName>
    <definedName name="CB_284cd844189040a49c7c8dcc367d3afe" localSheetId="6" hidden="1">'MC HG-DCF '!$I$22</definedName>
    <definedName name="CB_28b7afcdd0524ffc8b486bbb9e70f962" localSheetId="6" hidden="1">'MC HG-DCF '!$G$14</definedName>
    <definedName name="CB_29083b845a77443daec464bd504ec507" localSheetId="6" hidden="1">'MC HG-DCF '!$I$36</definedName>
    <definedName name="CB_29dc012ceb8a43fe8e58e039f7ddcd3c" localSheetId="6" hidden="1">'MC HG-DCF '!$H$69</definedName>
    <definedName name="CB_2b1d041ee930455ba663b108c69e5b5a" localSheetId="6" hidden="1">'MC HG-DCF '!$E$42</definedName>
    <definedName name="CB_2b85fbc25da04455a199cf24880e553b" localSheetId="6" hidden="1">'MC HG-DCF '!$L$40</definedName>
    <definedName name="CB_2d1b90fef39845a39f77470f55f768ed" localSheetId="6" hidden="1">'MC HG-DCF '!$K$60</definedName>
    <definedName name="CB_2fa419eadd484bcb98bc820ffe5ef86a" localSheetId="6" hidden="1">'MC HG-DCF '!$H$40</definedName>
    <definedName name="CB_2fe290a1e0e34d48894ad8549e0efd38" localSheetId="6" hidden="1">'MC HG-DCF '!$H$20</definedName>
    <definedName name="CB_31a055ccb6604a789aec5fde52d99558" localSheetId="6" hidden="1">'MC HG-DCF '!$F$18</definedName>
    <definedName name="CB_342947e7b1fe42a4a8d2ce73c2a18b52" localSheetId="6" hidden="1">'MC HG-DCF '!$C$38</definedName>
    <definedName name="CB_34ba50b6a7e14244912759a5643fb3ef" localSheetId="6" hidden="1">'MC HG-DCF '!$H$42</definedName>
    <definedName name="CB_34ef0c9069ec4ba3a853750f5994130d" localSheetId="6" hidden="1">'MC HG-DCF '!$G$60</definedName>
    <definedName name="CB_3619c68874954e6ca9e512aa39fe780d" localSheetId="6" hidden="1">'MC HG-DCF '!$L$32</definedName>
    <definedName name="CB_3798554586bd4015acec87d0fa41edc8" localSheetId="6" hidden="1">'MC HG-DCF '!$J$48</definedName>
    <definedName name="CB_3f31c10988074cd686a12fe842231fe6" localSheetId="6" hidden="1">'MC HG-DCF '!$G$67</definedName>
    <definedName name="CB_3f7470000ef64ef98edbb78515310530" localSheetId="6" hidden="1">'MC HG-DCF '!$I$40</definedName>
    <definedName name="CB_4008bb8aedad44f8b1d4cf4bb9b76863" localSheetId="6" hidden="1">'MC HG-DCF '!$F$48</definedName>
    <definedName name="CB_43224b29b082431aaf85fe81a0e767ff" localSheetId="6" hidden="1">'MC HG-DCF '!$J$26</definedName>
    <definedName name="CB_43d7e8562b8d4575bd180c66b2c6e601" localSheetId="6" hidden="1">'MC HG-DCF '!$C$24</definedName>
    <definedName name="CB_4408bb21e01349528dc1a41c6b69f51b" localSheetId="6" hidden="1">'MC HG-DCF '!$I$14</definedName>
    <definedName name="CB_45201e307ec24a1e812ee07c10ce962d" localSheetId="6" hidden="1">'MC HG-DCF '!$I$42</definedName>
    <definedName name="CB_45c4b8e6ad50493092333709a6e958ad" localSheetId="6" hidden="1">'MC HG-DCF '!$K$14</definedName>
    <definedName name="CB_46c99a3a5083421d8d4f969864176057" localSheetId="6" hidden="1">'MC HG-DCF '!$C$40</definedName>
    <definedName name="CB_48a59892e8084c9893a8807e63b027ea" localSheetId="6" hidden="1">'MC HG-DCF '!$C$60</definedName>
    <definedName name="CB_49c6e99f1d0f4b68bb5d613c31981662" localSheetId="6" hidden="1">'MC HG-DCF '!$L$26</definedName>
    <definedName name="CB_49d49c56dd174a46916c46cfd179df06" localSheetId="6" hidden="1">'MC HG-DCF '!$E$67</definedName>
    <definedName name="CB_4b03eae3dea4430a9bdf416591e0fdf3" localSheetId="6" hidden="1">'MC HG-DCF '!$C$69</definedName>
    <definedName name="CB_4bbb16e146b04ae3bf4f074c2bec6f53" localSheetId="6" hidden="1">'MC HG-DCF '!$H$16</definedName>
    <definedName name="CB_4bc386780869472e97a29afc6c6083c8" localSheetId="6" hidden="1">'MC HG-DCF '!$D$20</definedName>
    <definedName name="CB_4bdc4607dce846cca44b4f43d228f850" localSheetId="6" hidden="1">'MC HG-DCF '!$E$69</definedName>
    <definedName name="CB_4ebac88a9f314f989bc894de8ae0a9bf" localSheetId="6" hidden="1">'MC HG-DCF '!$L$24</definedName>
    <definedName name="CB_4f52866d348f4f9eae64fc47842fa163" localSheetId="6" hidden="1">'MC HG-DCF '!$I$26</definedName>
    <definedName name="CB_4ff13de46c1949beb882d4347e3ed856" localSheetId="6" hidden="1">'MC HG-DCF '!$J$32</definedName>
    <definedName name="CB_508ebbe739734d31a77f70e851b6142e" localSheetId="6" hidden="1">'MC HG-DCF '!$D$40</definedName>
    <definedName name="CB_50d7da8c215b44d18c4d8f1d370c164b" localSheetId="6" hidden="1">'MC HG-DCF '!$D$56</definedName>
    <definedName name="CB_51033fbac08a4d87bb14d8d2488b76b8" localSheetId="6" hidden="1">'MC HG-DCF '!$I$38</definedName>
    <definedName name="CB_5314cb0bcf074cbeb192db562d6580fc" localSheetId="6" hidden="1">'MC HG-DCF '!$D$36</definedName>
    <definedName name="CB_592b4ca03dda4fea83d6657a133ac60e" localSheetId="6" hidden="1">'MC HG-DCF '!$F$56</definedName>
    <definedName name="CB_59823066de0a4597b2932c54d59b5f2b" localSheetId="6" hidden="1">'MC HG-DCF '!$H$48</definedName>
    <definedName name="CB_59b2da954ed544708cbe2839f29b30ae" localSheetId="6" hidden="1">'MC HG-DCF '!$C$54</definedName>
    <definedName name="CB_5bb817fdc57e41d38376e0307a96fd54" localSheetId="6" hidden="1">'MC HG-DCF '!$F$22</definedName>
    <definedName name="CB_5d5c3ad229974cf5aa334326f3ee1168" localSheetId="6" hidden="1">'MC HG-DCF '!$F$34</definedName>
    <definedName name="CB_5d7e6efb677746098fd3262ba01ab2ea" localSheetId="6" hidden="1">'MC HG-DCF '!$F$38</definedName>
    <definedName name="CB_5de68524b03f45d3b83e0f9172df45cf" localSheetId="6" hidden="1">'MC HG-DCF '!$D$44</definedName>
    <definedName name="CB_5e289b0b9e5646e89911fa1bca7dddb1" localSheetId="6" hidden="1">'MC HG-DCF '!$E$34</definedName>
    <definedName name="CB_5efb537cad574566af10cc278c855ae6" localSheetId="6" hidden="1">'MC HG-DCF '!$E$16</definedName>
    <definedName name="CB_61fd62fdec6642c79277f857fb6c91b7" localSheetId="6" hidden="1">'MC HG-DCF '!$L$56</definedName>
    <definedName name="CB_62c0cb509fbe4526b8bfb7da88c24a67" localSheetId="6" hidden="1">'MC HG-DCF '!$H$56</definedName>
    <definedName name="CB_653aa4eafa38479280300efb387352e1" localSheetId="6" hidden="1">'MC HG-DCF '!$D$65</definedName>
    <definedName name="CB_6555fee764504d48ab771226de4dad29" localSheetId="6" hidden="1">'MC HG-DCF '!$J$18</definedName>
    <definedName name="CB_664ed1fc9d674c27a36f482487248b48" localSheetId="6" hidden="1">'MC HG-DCF '!$G$56</definedName>
    <definedName name="CB_666e313bb12c46a28617073ea6d5abfe" localSheetId="6" hidden="1">'MC HG-DCF '!$K$36</definedName>
    <definedName name="CB_67053217e3d34861a2042166d469844e" localSheetId="6" hidden="1">'MC HG-DCF '!$F$60</definedName>
    <definedName name="CB_68eac0204bd94472a5eb6423d645d91c" localSheetId="6" hidden="1">'MC HG-DCF '!$H$44</definedName>
    <definedName name="CB_68fc9dab1d40448d90b920e651e2cd20" localSheetId="6" hidden="1">'MC HG-DCF '!$L$67</definedName>
    <definedName name="CB_6a7bc24a48164284811e633cd225721c" localSheetId="6" hidden="1">'MC HG-DCF '!$E$54</definedName>
    <definedName name="CB_6c147bf871404435b8664a262cea20a8" localSheetId="6" hidden="1">'MC HG-DCF '!$F$42</definedName>
    <definedName name="CB_6c8bb4a262c14b9baff18fd127636fec" localSheetId="6" hidden="1">'MC HG-DCF '!$F$16</definedName>
    <definedName name="CB_6e846e5ddff149158eb64448fb635996" localSheetId="6" hidden="1">'MC HG-DCF '!$K$34</definedName>
    <definedName name="CB_7227a93565c34a74b167c9499af14f16" localSheetId="6" hidden="1">'MC HG-DCF '!$E$32</definedName>
    <definedName name="CB_73678f2d513845ad9e50fa33d32c0e59" localSheetId="6" hidden="1">'MC HG-DCF '!$G$58</definedName>
    <definedName name="CB_747244f018034bd8a3ece579a5d47bea" localSheetId="6" hidden="1">'MC HG-DCF '!$J$36</definedName>
    <definedName name="CB_750e2458ca504238b6c58d41b0cbba5c" localSheetId="6" hidden="1">'MC HG-DCF '!$K$32</definedName>
    <definedName name="CB_7520e8b392cc496a90f4446cb49aa4a1" localSheetId="6" hidden="1">'MC HG-DCF '!$J$60</definedName>
    <definedName name="CB_75983f2466c74ee2aeb4db811ad3d2d2" localSheetId="6" hidden="1">'MC HG-DCF '!$L$20</definedName>
    <definedName name="CB_76be4225ab4142818a39e2e7e25f9cbe" localSheetId="6" hidden="1">'MC HG-DCF '!$H$67</definedName>
    <definedName name="CB_7af75bf2bfbd43d58bc49be4fae6be0a" localSheetId="6" hidden="1">'MC HG-DCF '!$I$56</definedName>
    <definedName name="CB_7c62565aaabc497caf0f0ae1ff883e2a" localSheetId="6" hidden="1">'MC HG-DCF '!$G$54</definedName>
    <definedName name="CB_7de0b86849d74275bb8095c0ae18770b" localSheetId="6" hidden="1">'MC HG-DCF '!$I$48</definedName>
    <definedName name="CB_7e31bf61310d4db5b3c8ed8feffe64b5" localSheetId="6" hidden="1">'MC HG-DCF '!$F$67</definedName>
    <definedName name="CB_7e56c84561524ee39f3654d346d38b5f" localSheetId="6" hidden="1">'MC HG-DCF '!$C$26</definedName>
    <definedName name="CB_814f22e0bfb34d9c8e8962cbc5f45b9f" localSheetId="6" hidden="1">'MC HG-DCF '!$K$58</definedName>
    <definedName name="CB_83dc12b125c84647a6195bf21e20532d" localSheetId="6" hidden="1">'MC HG-DCF '!$E$38</definedName>
    <definedName name="CB_85317285cd4646b6b21366da2e25b6df" localSheetId="6" hidden="1">'MC HG-DCF '!$J$38</definedName>
    <definedName name="CB_85af08a5e0e44e9082f65f94ef7efd7d" localSheetId="6" hidden="1">'MC HG-DCF '!$L$18</definedName>
    <definedName name="CB_86089f92c40f48fb93fe24abaf64e6a3" localSheetId="6" hidden="1">'MC HG-DCF '!$G$26</definedName>
    <definedName name="CB_860a94beb5df4231bfc4076c75fdc647" localSheetId="6" hidden="1">'MC HG-DCF '!$D$14</definedName>
    <definedName name="CB_86328fa78c884221b36cc65091b3a6e9" localSheetId="6" hidden="1">'MC HG-DCF '!$D$26</definedName>
    <definedName name="CB_86792fd899b840a1b4a00408ca10ddeb" localSheetId="6" hidden="1">'MC HG-DCF '!$H$60</definedName>
    <definedName name="CB_8948fe9a0c1b4bfe8cd84ce9b05bba84" localSheetId="6" hidden="1">'MC HG-DCF '!$C$16</definedName>
    <definedName name="CB_89ced7834abf4afbae5aeb4239c8d127" localSheetId="6" hidden="1">'MC HG-DCF '!$I$34</definedName>
    <definedName name="CB_8ada37b693284a90953f8e3021462884" localSheetId="6" hidden="1">'MC HG-DCF '!$C$65</definedName>
    <definedName name="CB_8d3dca5ae56c4504ac9c57bdec76e3d7" localSheetId="6" hidden="1">'MC HG-DCF '!$G$24</definedName>
    <definedName name="CB_8e2d4edd38bc4e30807185cb23dc3f7e" localSheetId="6" hidden="1">'MC HG-DCF '!$E$65</definedName>
    <definedName name="CB_8e8fef87e13a44f3853f13b2eb26a91f" localSheetId="6" hidden="1">'MC HG-DCF '!$J$58</definedName>
    <definedName name="CB_8f544d0951ae49c8a8ba28afec68749e" localSheetId="6" hidden="1">'MC HG-DCF '!$F$14</definedName>
    <definedName name="CB_9058bc41eb484f8ca501cbd39219831d" localSheetId="6" hidden="1">'MC HG-DCF '!$I$67</definedName>
    <definedName name="CB_90d1b10eb7134b00a80502c426c77386" localSheetId="6" hidden="1">'MC HG-DCF '!$B$85</definedName>
    <definedName name="CB_921fa51371f646fd800c4c4c2c5681c3" localSheetId="6" hidden="1">'MC HG-DCF '!$J$65</definedName>
    <definedName name="CB_9380de92652041f59ff482525d6e8482" localSheetId="6" hidden="1">'MC HG-DCF '!$G$36</definedName>
    <definedName name="CB_955c31ba3e484424bf66e36706aa06c3" localSheetId="6" hidden="1">'MC HG-DCF '!$I$65</definedName>
    <definedName name="CB_95a062d5efe3417080043f0920f1a244" localSheetId="6" hidden="1">'MC HG-DCF '!$H$54</definedName>
    <definedName name="CB_97745b3f3e5644c4a6234ebfd83a9e07" localSheetId="6" hidden="1">'MC HG-DCF '!$J$16</definedName>
    <definedName name="CB_97b4e3010b254a3783870651c66eddfc" localSheetId="6" hidden="1">'MC HG-DCF '!$L$38</definedName>
    <definedName name="CB_983e9fff537c462594c0db54f2bde0dd" localSheetId="6" hidden="1">'MC HG-DCF '!$F$20</definedName>
    <definedName name="CB_9b1ee65cc12a49b6bba9c0f3194a301f" localSheetId="6" hidden="1">'MC HG-DCF '!$K$48</definedName>
    <definedName name="CB_9d1d6ac553ed4cc692200c026f3f30eb" localSheetId="6" hidden="1">'MC HG-DCF '!$D$32</definedName>
    <definedName name="CB_9f45d3d36e6943aa95f3f516270f9da8" localSheetId="6" hidden="1">'MC HG-DCF '!$G$65</definedName>
    <definedName name="CB_9f8a42385165477b896b85c21305316f" localSheetId="6" hidden="1">'MC HG-DCF '!$K$38</definedName>
    <definedName name="CB_a0aa9055314549b292551cfd9c49d514" localSheetId="6" hidden="1">'MC HG-DCF '!$H$26</definedName>
    <definedName name="CB_a1a3a9f052544e85b33c7a714555c46b" localSheetId="6" hidden="1">'MC HG-DCF '!$F$44</definedName>
    <definedName name="CB_a3c81d3bfdab4adbb69f5000701ca601" localSheetId="6" hidden="1">'MC HG-DCF '!$J$67</definedName>
    <definedName name="CB_aa49384bae0a49d3b880aa2c6a06d78b" localSheetId="6" hidden="1">'MC HG-DCF '!$K$44</definedName>
    <definedName name="CB_ad8db8557c104f97b18931bb4a5f4cc4" localSheetId="6" hidden="1">'MC HG-DCF '!$E$60</definedName>
    <definedName name="CB_ae1a97f36bdc4414bac9f85969d6ce76" localSheetId="6" hidden="1">'MC HG-DCF '!$F$58</definedName>
    <definedName name="CB_af8a254cf5da426ba661834c062cbf7d" localSheetId="6" hidden="1">'MC HG-DCF '!$K$42</definedName>
    <definedName name="CB_afab123057ff471bb190f59d1f01cf7e" localSheetId="6" hidden="1">'MC HG-DCF '!$K$54</definedName>
    <definedName name="CB_b006599eee1f46668e80331e178b491f" localSheetId="6" hidden="1">'MC HG-DCF '!$G$34</definedName>
    <definedName name="CB_b13b88270976403db2f3029be69b83cd" localSheetId="6" hidden="1">'MC HG-DCF '!$L$48</definedName>
    <definedName name="CB_b36d7a074dba4f71846befe459b9f3d9" localSheetId="6" hidden="1">'MC HG-DCF '!$C$36</definedName>
    <definedName name="CB_b405500fcbeb4ff2826daf450847517e" localSheetId="6" hidden="1">'MC HG-DCF '!$L$65</definedName>
    <definedName name="CB_b46a65d0c854485c9dd03451b7574c64" localSheetId="6" hidden="1">'MC HG-DCF '!$I$18</definedName>
    <definedName name="CB_b5410d7797134d76a918620df6d957e1" localSheetId="6" hidden="1">'MC HG-DCF '!$H$34</definedName>
    <definedName name="CB_b57c9d1265ef4aaaaf6f8407a77f9ecc" localSheetId="6" hidden="1">'MC HG-DCF '!$K$67</definedName>
    <definedName name="CB_b6021465f331464899b237c71e79affe" localSheetId="6" hidden="1">'MC HG-DCF '!$K$22</definedName>
    <definedName name="CB_b740beb211b246f4a2a4acfe14d1a53c" localSheetId="6" hidden="1">'MC HG-DCF '!$G$44</definedName>
    <definedName name="CB_b8b5512bfb9a4bb7a7c6f1433f1fe83b" localSheetId="6" hidden="1">'MC HG-DCF '!$L$16</definedName>
    <definedName name="CB_bba34d8febc340caa9d8ed2fbdc2f4e0" localSheetId="6" hidden="1">'MC HG-DCF '!$D$42</definedName>
    <definedName name="CB_bbb90cd6de4a4e28a723c690dc84426d" localSheetId="6" hidden="1">'MC HG-DCF '!$H$65</definedName>
    <definedName name="CB_bc0846c29b1e40b79cfb1c382725d63f" localSheetId="6" hidden="1">'MC HG-DCF '!$I$16</definedName>
    <definedName name="CB_be152d4898f54369a4d3970d9b2147ed" localSheetId="6" hidden="1">'MC HG-DCF '!$E$20</definedName>
    <definedName name="CB_be937aa695d447c3abc17737afaf13b7" localSheetId="6" hidden="1">'MC HG-DCF '!$D$48</definedName>
    <definedName name="CB_be96cec161924afea828dc860f112792" localSheetId="6" hidden="1">'MC HG-DCF '!$G$42</definedName>
    <definedName name="CB_Block_00000000000000000000000000000000" localSheetId="6" hidden="1">"'7.0.0.0"</definedName>
    <definedName name="CB_Block_00000000000000000000000000000001" localSheetId="7" hidden="1">"'635986004159238521"</definedName>
    <definedName name="CB_Block_00000000000000000000000000000001" localSheetId="6" hidden="1">"'635986004161218719"</definedName>
    <definedName name="CB_Block_00000000000000000000000000000003" localSheetId="6" hidden="1">"'11.1.3708.0"</definedName>
    <definedName name="CB_BlockExt_00000000000000000000000000000003" localSheetId="6" hidden="1">"'11.1.2.3.500"</definedName>
    <definedName name="CB_c2e5e28a454048ae97dd9f537e3338d1" localSheetId="6" hidden="1">'MC HG-DCF '!$H$18</definedName>
    <definedName name="CB_c3b9d7320df3425bb5072edcc0142ecf" localSheetId="6" hidden="1">'MC HG-DCF '!$D$24</definedName>
    <definedName name="CB_c50df2dbacbf45c8aece665784ca60b5" localSheetId="6" hidden="1">'MC HG-DCF '!$D$38</definedName>
    <definedName name="CB_c7614b37aab647c898d8017c1b705121" localSheetId="6" hidden="1">'MC HG-DCF '!$F$69</definedName>
    <definedName name="CB_c7e86eac921a409991f83f1c9dc336a9" localSheetId="6" hidden="1">'MC HG-DCF '!$J$44</definedName>
    <definedName name="CB_c8c6d89fc55740c3bb46220c4a647d94" localSheetId="6" hidden="1">'MC HG-DCF '!$I$32</definedName>
    <definedName name="CB_c92c13d280d14018ac615293cd2f461e" localSheetId="6" hidden="1">'MC HG-DCF '!$D$18</definedName>
    <definedName name="CB_cbd052ab323a4a5ea852b56bf906faab" localSheetId="6" hidden="1">'MC HG-DCF '!$F$54</definedName>
    <definedName name="CB_cf2a804701ad48d7993e48fa8545d161" localSheetId="6" hidden="1">'MC HG-DCF '!$H$32</definedName>
    <definedName name="CB_d0817cf1e9c246fb9fd04f315f0b2809" localSheetId="6" hidden="1">'MC HG-DCF '!$F$32</definedName>
    <definedName name="CB_d36039daf73a443c849da9996087e430" localSheetId="6" hidden="1">'MC HG-DCF '!$L$34</definedName>
    <definedName name="CB_d37c009e59ed439eadc44fcd7a1afa60" localSheetId="6" hidden="1">'MC HG-DCF '!$E$40</definedName>
    <definedName name="CB_d42564e6385f4c119570147fee252900" localSheetId="6" hidden="1">'MC HG-DCF '!$J$24</definedName>
    <definedName name="CB_d452547d83dc4676aacf8d55d0351a1c" localSheetId="6" hidden="1">'MC HG-DCF '!$I$54</definedName>
    <definedName name="CB_d4e2231745fe4528beb16be7cdae67b9" localSheetId="6" hidden="1">'MC HG-DCF '!$D$60</definedName>
    <definedName name="CB_d50201e33b1b4bc08a203c7b1a29c895" localSheetId="6" hidden="1">'MC HG-DCF '!$G$20</definedName>
    <definedName name="CB_d50f7a038a634fd3b1b2f6f0aa669b4b" localSheetId="6" hidden="1">'MC HG-DCF '!$I$58</definedName>
    <definedName name="CB_d5d5817b77d5431eae24bf7e94a1c05f" localSheetId="6" hidden="1">'MC HG-DCF '!$E$14</definedName>
    <definedName name="CB_d73d17bd81134cd1910c2fd42428a86a" localSheetId="6" hidden="1">'MC HG-DCF '!$K$24</definedName>
    <definedName name="CB_d82d0f3bbaea437faef848d6c9961300" localSheetId="6" hidden="1">'MC HG-DCF '!$E$56</definedName>
    <definedName name="CB_d9645460e0d44847aafca85b7c98f859" localSheetId="6" hidden="1">'MC HG-DCF '!$L$54</definedName>
    <definedName name="CB_da0accb40acc488095c75675b8de4b55" localSheetId="6" hidden="1">'MC HG-DCF '!$J$42</definedName>
    <definedName name="CB_daa23a3cf4184851bccfb6e041800cb7" localSheetId="6" hidden="1">'MC HG-DCF '!$K$20</definedName>
    <definedName name="CB_db5f06b0318a47c5b3f57ed643d5830c" localSheetId="6" hidden="1">'MC HG-DCF '!$F$26</definedName>
    <definedName name="CB_dcf7198f1b504399be2d131fb3390018" localSheetId="6" hidden="1">'MC HG-DCF '!$K$56</definedName>
    <definedName name="CB_de815a216cec4f7287473bc9bb66b029" localSheetId="6" hidden="1">'MC HG-DCF '!$G$69</definedName>
    <definedName name="CB_e04c94c847e34ce8915a41d8c67b762c" localSheetId="6" hidden="1">'MC HG-DCF '!$L$14</definedName>
    <definedName name="CB_e0afa9c6fc0c4eb1ae6c927732b83627" localSheetId="6" hidden="1">'MC HG-DCF '!$G$48</definedName>
    <definedName name="CB_e301c888628843a2a1a57a436f74e49d" localSheetId="6" hidden="1">'MC HG-DCF '!$J$69</definedName>
    <definedName name="CB_e40de39b5ec4469fa59640abd7ca13f3" localSheetId="6" hidden="1">'MC HG-DCF '!$I$20</definedName>
    <definedName name="CB_e4a5647bb4db4ff895254a2e28137c58" localSheetId="6" hidden="1">'MC HG-DCF '!$D$67</definedName>
    <definedName name="CB_e85317187d9b46f396009ba87c8de4a6" localSheetId="6" hidden="1">'MC HG-DCF '!$K$40</definedName>
    <definedName name="CB_ea15da5e88fc47cba569b0d03813bcfd" localSheetId="6" hidden="1">'MC HG-DCF '!$C$56</definedName>
    <definedName name="CB_eac59e7057c74d9bbfbd63ed6e8def27" localSheetId="6" hidden="1">'MC HG-DCF '!$C$18</definedName>
    <definedName name="CB_eb650d4a2157471d894d3d3e73051246" localSheetId="6" hidden="1">'MC HG-DCF '!$K$65</definedName>
    <definedName name="CB_ec760c1250224692b162815d39c62713" localSheetId="6" hidden="1">'MC HG-DCF '!$L$58</definedName>
    <definedName name="CB_f1b7473d7c8b43d9acf3b237ffa39be6" localSheetId="6" hidden="1">'MC HG-DCF '!$F$24</definedName>
    <definedName name="CB_f20a70bde2214316b0b90ca6f3b7139b" localSheetId="6" hidden="1">'MC HG-DCF '!$E$44</definedName>
    <definedName name="CB_f2c8e74cb17143f5ab8bfc8d6bdf4e0e" localSheetId="6" hidden="1">'MC HG-DCF '!$H$36</definedName>
    <definedName name="CB_f2ec100c26db47bba7c04f3d2e71ff58" localSheetId="6" hidden="1">'MC HG-DCF '!$J$54</definedName>
    <definedName name="CB_f389f35f56534c0190b3edcf6ad63f92" localSheetId="6" hidden="1">'MC HG-DCF '!$E$18</definedName>
    <definedName name="CB_f468aa59e222445cb97a2ba95e841f11" localSheetId="6" hidden="1">'MC HG-DCF '!$K$69</definedName>
    <definedName name="CB_f4716a231a924f68958ef129019219a7" localSheetId="6" hidden="1">'MC HG-DCF '!$G$16</definedName>
    <definedName name="CB_f4f60485337249e5a1de3887b4b5d922" localSheetId="6" hidden="1">'MC HG-DCF '!$C$20</definedName>
    <definedName name="CB_f5a282023ec84a54a47be6bcc3cf6245" localSheetId="6" hidden="1">'MC HG-DCF '!$K$16</definedName>
    <definedName name="CB_f60c77e8d00c4252a036b9ac86a38e75" localSheetId="6" hidden="1">'MC HG-DCF '!$L$60</definedName>
    <definedName name="CB_f61011bc6c104a629a57d0c40b6fa192" localSheetId="6" hidden="1">'MC HG-DCF '!$J$34</definedName>
    <definedName name="CB_f639d7d2c8444e4392a5106e27ec8fe8" localSheetId="6" hidden="1">'MC HG-DCF '!$I$44</definedName>
    <definedName name="CB_f6e49a62223b4442933a23309d47bd56" localSheetId="6" hidden="1">'MC HG-DCF '!$L$69</definedName>
    <definedName name="CB_f7d13d3a0508465b985e2ba6ffc32279" localSheetId="6" hidden="1">'MC HG-DCF '!$G$22</definedName>
    <definedName name="CB_f826e627f51248178b4e9083cd80126f" localSheetId="6" hidden="1">'MC HG-DCF '!$C$14</definedName>
    <definedName name="CB_f83a681a30034e6493c45d9557b20034" localSheetId="6" hidden="1">'MC HG-DCF '!$J$20</definedName>
    <definedName name="CB_fc72f529ec164b189618d0729262c76a" localSheetId="6" hidden="1">'MC HG-DCF '!$H$22</definedName>
    <definedName name="CB_fcacfa17338b4959877a75dbd81b0343" localSheetId="6" hidden="1">'MC HG-DCF '!$C$48</definedName>
    <definedName name="CB_fd6d1d7b08744826a7800f11e409b23d" localSheetId="6" hidden="1">'MC HG-DCF '!$J$40</definedName>
    <definedName name="CB_fec7685d87db4fef8057e7ab6305f0ff" localSheetId="6" hidden="1">'MC HG-DCF '!$K$18</definedName>
    <definedName name="CBCR_d130db77ec34448f884e0cfeeab4fcf6" localSheetId="6" hidden="1">'MC HG-DCF '!$M$14</definedName>
    <definedName name="CBWorkbookPriority" localSheetId="7" hidden="1">-1545678771</definedName>
    <definedName name="CBx_41111875d2e54e699249c82881640c90" localSheetId="7" hidden="1">"'CB_DATA_'!$A$1"</definedName>
    <definedName name="CBx_8e266b2568254863a512728a457920a5" localSheetId="7" hidden="1">"'MC HG-DCF '!$A$1"</definedName>
    <definedName name="CBx_df62e3da64274daca697862d53e85f1d" localSheetId="7" hidden="1">"'HG-MC'!$A$1"</definedName>
    <definedName name="CBx_Sheet_Guid" localSheetId="7" hidden="1">"'41111875-d2e5-4e69-9249-c82881640c90"</definedName>
    <definedName name="CBx_Sheet_Guid" localSheetId="6" hidden="1">"'8e266b25-6825-4863-a512-728a457920a5"</definedName>
    <definedName name="CBx_SheetRef" localSheetId="7" hidden="1">CB_DATA_!$A$14</definedName>
    <definedName name="CBx_SheetRef" localSheetId="6" hidden="1">CB_DATA_!$C$14</definedName>
    <definedName name="CBx_StorageType" localSheetId="7" hidden="1">2</definedName>
    <definedName name="CBx_StorageType" localSheetId="6" hidden="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5" i="9" l="1"/>
  <c r="B14" i="13"/>
  <c r="C31" i="9"/>
  <c r="B79" i="9" l="1"/>
  <c r="B79" i="16"/>
  <c r="B36" i="7" l="1"/>
  <c r="C36" i="7"/>
  <c r="D36" i="7"/>
  <c r="E36" i="7"/>
  <c r="F36" i="7"/>
  <c r="G36" i="7"/>
  <c r="C20" i="8" l="1"/>
  <c r="D14" i="9" l="1"/>
  <c r="D60" i="9"/>
  <c r="C11" i="11" l="1"/>
  <c r="B77" i="16"/>
  <c r="B44" i="16"/>
  <c r="B43" i="16" s="1"/>
  <c r="B42" i="16"/>
  <c r="B41" i="16" s="1"/>
  <c r="B40" i="16"/>
  <c r="B39" i="16" s="1"/>
  <c r="B38" i="16"/>
  <c r="B37" i="16" s="1"/>
  <c r="B36" i="16"/>
  <c r="B35" i="16" s="1"/>
  <c r="B34" i="16"/>
  <c r="B33" i="16" s="1"/>
  <c r="B32" i="16"/>
  <c r="B27" i="16"/>
  <c r="B56" i="16" s="1"/>
  <c r="P2" i="11"/>
  <c r="C15" i="16" l="1"/>
  <c r="C13" i="16"/>
  <c r="C17" i="16"/>
  <c r="C21" i="16"/>
  <c r="C39" i="16" s="1"/>
  <c r="C25" i="16"/>
  <c r="C19" i="16"/>
  <c r="C23" i="16"/>
  <c r="B69" i="16"/>
  <c r="B65" i="16"/>
  <c r="D15" i="16"/>
  <c r="B54" i="16"/>
  <c r="B76" i="16"/>
  <c r="B48" i="16"/>
  <c r="B58" i="16"/>
  <c r="B67" i="16"/>
  <c r="B31" i="16"/>
  <c r="B45" i="16" s="1"/>
  <c r="C14" i="13"/>
  <c r="K13" i="12"/>
  <c r="K11" i="12"/>
  <c r="B77" i="9"/>
  <c r="B35" i="13"/>
  <c r="C35" i="13"/>
  <c r="D35" i="13"/>
  <c r="E35" i="13"/>
  <c r="F35" i="13"/>
  <c r="G35" i="13"/>
  <c r="C34" i="13"/>
  <c r="D34" i="13"/>
  <c r="E34" i="13"/>
  <c r="F34" i="13"/>
  <c r="G34" i="13"/>
  <c r="D56" i="9"/>
  <c r="E56" i="9" s="1"/>
  <c r="F56" i="9" s="1"/>
  <c r="G56" i="9" s="1"/>
  <c r="H56" i="9" s="1"/>
  <c r="I56" i="9" s="1"/>
  <c r="J56" i="9" s="1"/>
  <c r="K56" i="9" s="1"/>
  <c r="L56" i="9" s="1"/>
  <c r="D69" i="9"/>
  <c r="E69" i="9" s="1"/>
  <c r="F69" i="9" s="1"/>
  <c r="G69" i="9" s="1"/>
  <c r="H69" i="9" s="1"/>
  <c r="I69" i="9" s="1"/>
  <c r="J69" i="9" s="1"/>
  <c r="K69" i="9" s="1"/>
  <c r="L69" i="9" s="1"/>
  <c r="D67" i="9"/>
  <c r="E67" i="9" s="1"/>
  <c r="F67" i="9" s="1"/>
  <c r="G67" i="9" s="1"/>
  <c r="H67" i="9" s="1"/>
  <c r="I67" i="9" s="1"/>
  <c r="J67" i="9" s="1"/>
  <c r="K67" i="9" s="1"/>
  <c r="L67" i="9" s="1"/>
  <c r="D65" i="9"/>
  <c r="E65" i="9" s="1"/>
  <c r="F65" i="9" s="1"/>
  <c r="G65" i="9" s="1"/>
  <c r="H65" i="9" s="1"/>
  <c r="I65" i="9" s="1"/>
  <c r="J65" i="9" s="1"/>
  <c r="K65" i="9" s="1"/>
  <c r="L65" i="9" s="1"/>
  <c r="E60" i="9"/>
  <c r="F60" i="9" s="1"/>
  <c r="G60" i="9" s="1"/>
  <c r="H60" i="9" s="1"/>
  <c r="I60" i="9" s="1"/>
  <c r="D58" i="9"/>
  <c r="E58" i="9" s="1"/>
  <c r="D54" i="9"/>
  <c r="E54" i="9" s="1"/>
  <c r="F54" i="9" s="1"/>
  <c r="G54" i="9" s="1"/>
  <c r="H54" i="9" s="1"/>
  <c r="I54" i="9" s="1"/>
  <c r="J54" i="9" s="1"/>
  <c r="K54" i="9" s="1"/>
  <c r="L54" i="9" s="1"/>
  <c r="D48" i="9"/>
  <c r="E48" i="9" s="1"/>
  <c r="F48" i="9" s="1"/>
  <c r="G48" i="9" s="1"/>
  <c r="H48" i="9" s="1"/>
  <c r="I48" i="9" s="1"/>
  <c r="J48" i="9" s="1"/>
  <c r="K48" i="9" s="1"/>
  <c r="L48" i="9" s="1"/>
  <c r="D34" i="9"/>
  <c r="E34" i="9" s="1"/>
  <c r="F34" i="9" s="1"/>
  <c r="G34" i="9" s="1"/>
  <c r="H34" i="9" s="1"/>
  <c r="I34" i="9" s="1"/>
  <c r="J34" i="9" s="1"/>
  <c r="K34" i="9" s="1"/>
  <c r="L34" i="9" s="1"/>
  <c r="I13" i="13"/>
  <c r="D44" i="9"/>
  <c r="E44" i="9" s="1"/>
  <c r="F44" i="9" s="1"/>
  <c r="G44" i="9" s="1"/>
  <c r="H44" i="9" s="1"/>
  <c r="I44" i="9" s="1"/>
  <c r="J44" i="9" s="1"/>
  <c r="K44" i="9" s="1"/>
  <c r="L44" i="9" s="1"/>
  <c r="D42" i="9"/>
  <c r="E42" i="9" s="1"/>
  <c r="F42" i="9" s="1"/>
  <c r="G42" i="9" s="1"/>
  <c r="H42" i="9" s="1"/>
  <c r="I42" i="9" s="1"/>
  <c r="J42" i="9" s="1"/>
  <c r="K42" i="9" s="1"/>
  <c r="L42" i="9" s="1"/>
  <c r="D40" i="9"/>
  <c r="E40" i="9" s="1"/>
  <c r="F40" i="9" s="1"/>
  <c r="G40" i="9" s="1"/>
  <c r="H40" i="9" s="1"/>
  <c r="I40" i="9" s="1"/>
  <c r="J40" i="9" s="1"/>
  <c r="K40" i="9" s="1"/>
  <c r="L40" i="9" s="1"/>
  <c r="D38" i="9"/>
  <c r="E38" i="9" s="1"/>
  <c r="F38" i="9" s="1"/>
  <c r="G38" i="9" s="1"/>
  <c r="H38" i="9" s="1"/>
  <c r="I38" i="9" s="1"/>
  <c r="J38" i="9" s="1"/>
  <c r="K38" i="9" s="1"/>
  <c r="L38" i="9" s="1"/>
  <c r="D36" i="9"/>
  <c r="E36" i="9" s="1"/>
  <c r="F36" i="9" s="1"/>
  <c r="G36" i="9" s="1"/>
  <c r="H36" i="9" s="1"/>
  <c r="I36" i="9" s="1"/>
  <c r="J36" i="9" s="1"/>
  <c r="K36" i="9" s="1"/>
  <c r="L36" i="9" s="1"/>
  <c r="D26" i="9"/>
  <c r="E26" i="9" s="1"/>
  <c r="F26" i="9" s="1"/>
  <c r="G26" i="9" s="1"/>
  <c r="H26" i="9" s="1"/>
  <c r="I26" i="9" s="1"/>
  <c r="J26" i="9" s="1"/>
  <c r="K26" i="9" s="1"/>
  <c r="L26" i="9" s="1"/>
  <c r="E24" i="9"/>
  <c r="F24" i="9" s="1"/>
  <c r="G24" i="9" s="1"/>
  <c r="H24" i="9" s="1"/>
  <c r="I24" i="9" s="1"/>
  <c r="J24" i="9" s="1"/>
  <c r="K24" i="9" s="1"/>
  <c r="L24" i="9" s="1"/>
  <c r="D22" i="9"/>
  <c r="D20" i="9"/>
  <c r="E20" i="9" s="1"/>
  <c r="F20" i="9" s="1"/>
  <c r="G20" i="9" s="1"/>
  <c r="H20" i="9" s="1"/>
  <c r="I20" i="9" s="1"/>
  <c r="J20" i="9" s="1"/>
  <c r="K20" i="9" s="1"/>
  <c r="L20" i="9" s="1"/>
  <c r="D18" i="9"/>
  <c r="D16" i="9"/>
  <c r="E16" i="9" s="1"/>
  <c r="G16" i="9"/>
  <c r="H16" i="9" s="1"/>
  <c r="I16" i="9" s="1"/>
  <c r="J16" i="9" s="1"/>
  <c r="K16" i="9" s="1"/>
  <c r="L16" i="9" s="1"/>
  <c r="E14" i="9"/>
  <c r="C25" i="9"/>
  <c r="C43" i="9" s="1"/>
  <c r="C23" i="9"/>
  <c r="C41" i="9" s="1"/>
  <c r="C21" i="9"/>
  <c r="C39" i="9" s="1"/>
  <c r="C19" i="9"/>
  <c r="C17" i="9"/>
  <c r="C35" i="9" s="1"/>
  <c r="C15" i="9"/>
  <c r="C33" i="9" s="1"/>
  <c r="C13" i="9"/>
  <c r="C22" i="7"/>
  <c r="C58" i="7" s="1"/>
  <c r="D22" i="7"/>
  <c r="D58" i="7" s="1"/>
  <c r="D65" i="7" s="1"/>
  <c r="E22" i="7"/>
  <c r="E58" i="7" s="1"/>
  <c r="F22" i="7"/>
  <c r="G22" i="7"/>
  <c r="G58" i="7" s="1"/>
  <c r="G65" i="7" s="1"/>
  <c r="B22" i="7"/>
  <c r="B58" i="7" s="1"/>
  <c r="B65" i="7" s="1"/>
  <c r="B32" i="9"/>
  <c r="B31" i="9" s="1"/>
  <c r="B44" i="9"/>
  <c r="B43" i="9" s="1"/>
  <c r="B42" i="9"/>
  <c r="B41" i="9" s="1"/>
  <c r="B40" i="9"/>
  <c r="B39" i="9" s="1"/>
  <c r="B38" i="9"/>
  <c r="B37" i="9" s="1"/>
  <c r="B36" i="9"/>
  <c r="B35" i="9" s="1"/>
  <c r="B34" i="9"/>
  <c r="B33" i="9" s="1"/>
  <c r="C32" i="9"/>
  <c r="D32" i="9" s="1"/>
  <c r="E32" i="9" s="1"/>
  <c r="F32" i="9" s="1"/>
  <c r="G32" i="9" s="1"/>
  <c r="H32" i="9" s="1"/>
  <c r="I32" i="9" s="1"/>
  <c r="J32" i="9" s="1"/>
  <c r="K32" i="9" s="1"/>
  <c r="L32" i="9" s="1"/>
  <c r="B27" i="9"/>
  <c r="B69" i="9" s="1"/>
  <c r="C38" i="13"/>
  <c r="D38" i="13"/>
  <c r="E38" i="13"/>
  <c r="F38" i="13"/>
  <c r="G38" i="13"/>
  <c r="B38" i="13"/>
  <c r="C37" i="13"/>
  <c r="D37" i="13"/>
  <c r="E37" i="13"/>
  <c r="F37" i="13"/>
  <c r="G37" i="13"/>
  <c r="B37" i="13"/>
  <c r="C29" i="13"/>
  <c r="D29" i="13"/>
  <c r="E29" i="13"/>
  <c r="F29" i="13"/>
  <c r="G29" i="13"/>
  <c r="B29" i="13"/>
  <c r="G19" i="13"/>
  <c r="F19" i="13"/>
  <c r="E19" i="13"/>
  <c r="D19" i="13"/>
  <c r="C19" i="13"/>
  <c r="B19" i="13"/>
  <c r="G18" i="13"/>
  <c r="F18" i="13"/>
  <c r="F13" i="13"/>
  <c r="F14" i="13"/>
  <c r="F15" i="13"/>
  <c r="F16" i="13"/>
  <c r="F17" i="13"/>
  <c r="F24" i="13"/>
  <c r="F25" i="13"/>
  <c r="F26" i="13"/>
  <c r="E18" i="13"/>
  <c r="D18" i="13"/>
  <c r="C18" i="13"/>
  <c r="G17" i="13"/>
  <c r="E17" i="13"/>
  <c r="D17" i="13"/>
  <c r="C17" i="13"/>
  <c r="G16" i="13"/>
  <c r="E16" i="13"/>
  <c r="D16" i="13"/>
  <c r="C16" i="13"/>
  <c r="G15" i="13"/>
  <c r="E15" i="13"/>
  <c r="B15" i="13"/>
  <c r="C15" i="13"/>
  <c r="D15" i="13"/>
  <c r="G14" i="13"/>
  <c r="E14" i="13"/>
  <c r="D14" i="13"/>
  <c r="G13" i="13"/>
  <c r="E13" i="13"/>
  <c r="D13" i="13"/>
  <c r="C13" i="13"/>
  <c r="B13" i="13"/>
  <c r="C33" i="13"/>
  <c r="D33" i="13"/>
  <c r="E33" i="13"/>
  <c r="F33" i="13"/>
  <c r="G33" i="13"/>
  <c r="B33" i="13"/>
  <c r="C26" i="13"/>
  <c r="D26" i="13"/>
  <c r="E26" i="13"/>
  <c r="G26" i="13"/>
  <c r="B26" i="13"/>
  <c r="C25" i="13"/>
  <c r="D25" i="13"/>
  <c r="E25" i="13"/>
  <c r="G25" i="13"/>
  <c r="B25" i="13"/>
  <c r="C24" i="13"/>
  <c r="D24" i="13"/>
  <c r="E24" i="13"/>
  <c r="G24" i="13"/>
  <c r="B24" i="13"/>
  <c r="G14" i="9"/>
  <c r="H14" i="9" s="1"/>
  <c r="I14" i="9" s="1"/>
  <c r="J14" i="9" s="1"/>
  <c r="K14" i="9" s="1"/>
  <c r="L14" i="9" s="1"/>
  <c r="C71" i="12"/>
  <c r="D71" i="12"/>
  <c r="E71" i="12"/>
  <c r="F71" i="12"/>
  <c r="G71" i="12"/>
  <c r="C69" i="12"/>
  <c r="D69" i="12"/>
  <c r="E69" i="12"/>
  <c r="F69" i="12"/>
  <c r="G69" i="12"/>
  <c r="C67" i="12"/>
  <c r="D67" i="12"/>
  <c r="E67" i="12"/>
  <c r="F67" i="12"/>
  <c r="G67" i="12"/>
  <c r="C59" i="12"/>
  <c r="D59" i="12"/>
  <c r="E59" i="12"/>
  <c r="F59" i="12"/>
  <c r="G59" i="12"/>
  <c r="C61" i="12"/>
  <c r="D61" i="12"/>
  <c r="E61" i="12"/>
  <c r="F61" i="12"/>
  <c r="G61" i="12"/>
  <c r="C63" i="12"/>
  <c r="D63" i="12"/>
  <c r="E63" i="12"/>
  <c r="F63" i="12"/>
  <c r="G63" i="12"/>
  <c r="C65" i="12"/>
  <c r="D65" i="12"/>
  <c r="E65" i="12"/>
  <c r="F65" i="12"/>
  <c r="G65" i="12"/>
  <c r="B71" i="12"/>
  <c r="B63" i="12"/>
  <c r="B61" i="12"/>
  <c r="B59" i="12"/>
  <c r="G9" i="13"/>
  <c r="G10" i="13" s="1"/>
  <c r="D9" i="13"/>
  <c r="D10" i="13" s="1"/>
  <c r="E9" i="13"/>
  <c r="E10" i="13" s="1"/>
  <c r="F9" i="13"/>
  <c r="F10" i="13" s="1"/>
  <c r="C9" i="13"/>
  <c r="C10" i="13" s="1"/>
  <c r="C37" i="12"/>
  <c r="D37" i="12" s="1"/>
  <c r="E37" i="12" s="1"/>
  <c r="F37" i="12" s="1"/>
  <c r="G37" i="12" s="1"/>
  <c r="H37" i="12" s="1"/>
  <c r="I37" i="12" s="1"/>
  <c r="J37" i="12" s="1"/>
  <c r="K37" i="12" s="1"/>
  <c r="L37" i="12" s="1"/>
  <c r="C41" i="12"/>
  <c r="D41" i="12" s="1"/>
  <c r="E41" i="12" s="1"/>
  <c r="F41" i="12" s="1"/>
  <c r="G41" i="12" s="1"/>
  <c r="H41" i="12" s="1"/>
  <c r="I41" i="12" s="1"/>
  <c r="J41" i="12" s="1"/>
  <c r="K41" i="12" s="1"/>
  <c r="L41" i="12" s="1"/>
  <c r="C39" i="12"/>
  <c r="D39" i="12" s="1"/>
  <c r="E39" i="12" s="1"/>
  <c r="F39" i="12" s="1"/>
  <c r="G39" i="12" s="1"/>
  <c r="H39" i="12" s="1"/>
  <c r="I39" i="12" s="1"/>
  <c r="J39" i="12" s="1"/>
  <c r="K39" i="12" s="1"/>
  <c r="L39" i="12" s="1"/>
  <c r="C35" i="12"/>
  <c r="D35" i="12" s="1"/>
  <c r="E35" i="12" s="1"/>
  <c r="F35" i="12" s="1"/>
  <c r="G35" i="12" s="1"/>
  <c r="H35" i="12" s="1"/>
  <c r="I35" i="12" s="1"/>
  <c r="J35" i="12" s="1"/>
  <c r="K35" i="12" s="1"/>
  <c r="L35" i="12" s="1"/>
  <c r="C33" i="12"/>
  <c r="D33" i="12"/>
  <c r="E33" i="12" s="1"/>
  <c r="F33" i="12" s="1"/>
  <c r="G33" i="12" s="1"/>
  <c r="H33" i="12" s="1"/>
  <c r="I33" i="12" s="1"/>
  <c r="J33" i="12" s="1"/>
  <c r="K33" i="12" s="1"/>
  <c r="L33" i="12" s="1"/>
  <c r="C31" i="12"/>
  <c r="D31" i="12" s="1"/>
  <c r="E31" i="12" s="1"/>
  <c r="F31" i="12" s="1"/>
  <c r="G31" i="12" s="1"/>
  <c r="H31" i="12" s="1"/>
  <c r="I31" i="12" s="1"/>
  <c r="J31" i="12" s="1"/>
  <c r="K31" i="12" s="1"/>
  <c r="L31" i="12" s="1"/>
  <c r="C29" i="12"/>
  <c r="B28" i="12"/>
  <c r="B40" i="12"/>
  <c r="G19" i="12"/>
  <c r="B39" i="12" s="1"/>
  <c r="B38" i="12"/>
  <c r="G15" i="12"/>
  <c r="B35" i="12" s="1"/>
  <c r="B36" i="12"/>
  <c r="B34" i="12"/>
  <c r="B32" i="12"/>
  <c r="B30" i="12"/>
  <c r="D19" i="12"/>
  <c r="E19" i="12"/>
  <c r="J19" i="12" s="1"/>
  <c r="F19" i="12"/>
  <c r="F22" i="12"/>
  <c r="E22" i="12"/>
  <c r="D22" i="12"/>
  <c r="G21" i="12"/>
  <c r="B41" i="12" s="1"/>
  <c r="F21" i="12"/>
  <c r="E21" i="12"/>
  <c r="D21" i="12"/>
  <c r="G17" i="12"/>
  <c r="B37" i="12" s="1"/>
  <c r="F17" i="12"/>
  <c r="E17" i="12"/>
  <c r="D17" i="12"/>
  <c r="F15" i="12"/>
  <c r="E15" i="12"/>
  <c r="D15" i="12"/>
  <c r="G13" i="12"/>
  <c r="B33" i="12" s="1"/>
  <c r="F13" i="12"/>
  <c r="E13" i="12"/>
  <c r="D13" i="12"/>
  <c r="C13" i="12"/>
  <c r="G11" i="12"/>
  <c r="B31" i="12" s="1"/>
  <c r="F11" i="12"/>
  <c r="E11" i="12"/>
  <c r="C11" i="12"/>
  <c r="D11" i="12"/>
  <c r="D9" i="12"/>
  <c r="E9" i="12"/>
  <c r="F9" i="12"/>
  <c r="G9" i="12"/>
  <c r="B29" i="12" s="1"/>
  <c r="C9" i="12"/>
  <c r="B22" i="12"/>
  <c r="C22" i="12"/>
  <c r="G22" i="12"/>
  <c r="B42" i="12" s="1"/>
  <c r="E11" i="6"/>
  <c r="E16" i="6" s="1"/>
  <c r="E18" i="6" s="1"/>
  <c r="E20" i="6" s="1"/>
  <c r="C17" i="6"/>
  <c r="B17" i="6"/>
  <c r="F11" i="6"/>
  <c r="F16" i="6" s="1"/>
  <c r="F18" i="6" s="1"/>
  <c r="F20" i="6" s="1"/>
  <c r="C11" i="6"/>
  <c r="C16" i="6" s="1"/>
  <c r="D11" i="6"/>
  <c r="D16" i="6" s="1"/>
  <c r="D18" i="6" s="1"/>
  <c r="D20" i="6" s="1"/>
  <c r="G11" i="6"/>
  <c r="G16" i="6" s="1"/>
  <c r="G18" i="6" s="1"/>
  <c r="G20" i="6" s="1"/>
  <c r="B11" i="6"/>
  <c r="B16" i="6" s="1"/>
  <c r="C52" i="7"/>
  <c r="D52" i="7"/>
  <c r="E52" i="7"/>
  <c r="F52" i="7"/>
  <c r="G52" i="7"/>
  <c r="B52" i="7"/>
  <c r="C30" i="7"/>
  <c r="C51" i="7" s="1"/>
  <c r="D30" i="7"/>
  <c r="D51" i="7" s="1"/>
  <c r="E30" i="7"/>
  <c r="E51" i="7" s="1"/>
  <c r="F30" i="7"/>
  <c r="F51" i="7" s="1"/>
  <c r="G30" i="7"/>
  <c r="G51" i="7" s="1"/>
  <c r="B30" i="7"/>
  <c r="B51" i="7" s="1"/>
  <c r="B13" i="7"/>
  <c r="B14" i="7" s="1"/>
  <c r="B43" i="7"/>
  <c r="B34" i="7"/>
  <c r="C43" i="7"/>
  <c r="D43" i="7"/>
  <c r="C13" i="7"/>
  <c r="C14" i="7" s="1"/>
  <c r="D13" i="7"/>
  <c r="D14" i="7" s="1"/>
  <c r="E43" i="7"/>
  <c r="E34" i="7"/>
  <c r="E14" i="7"/>
  <c r="E50" i="7" s="1"/>
  <c r="F43" i="7"/>
  <c r="F34" i="7"/>
  <c r="F14" i="7"/>
  <c r="F50" i="7" s="1"/>
  <c r="G43" i="7"/>
  <c r="C34" i="7"/>
  <c r="D34" i="7"/>
  <c r="G34" i="7"/>
  <c r="G14" i="7"/>
  <c r="G50" i="7" s="1"/>
  <c r="B11" i="11"/>
  <c r="A11" i="11"/>
  <c r="D17" i="16" l="1"/>
  <c r="E17" i="16" s="1"/>
  <c r="D19" i="16"/>
  <c r="D37" i="16" s="1"/>
  <c r="C43" i="16"/>
  <c r="C33" i="16"/>
  <c r="C27" i="16"/>
  <c r="C28" i="16" s="1"/>
  <c r="C37" i="16"/>
  <c r="D13" i="16"/>
  <c r="E13" i="16" s="1"/>
  <c r="F13" i="16" s="1"/>
  <c r="D21" i="16"/>
  <c r="D39" i="16" s="1"/>
  <c r="C41" i="16"/>
  <c r="D23" i="16"/>
  <c r="E23" i="16" s="1"/>
  <c r="D25" i="16"/>
  <c r="C35" i="16"/>
  <c r="B35" i="7"/>
  <c r="C38" i="12"/>
  <c r="E53" i="7"/>
  <c r="G35" i="7"/>
  <c r="G44" i="7" s="1"/>
  <c r="F53" i="7"/>
  <c r="F54" i="7" s="1"/>
  <c r="G23" i="7"/>
  <c r="F35" i="7"/>
  <c r="F44" i="7" s="1"/>
  <c r="J29" i="13"/>
  <c r="C30" i="12"/>
  <c r="D30" i="12" s="1"/>
  <c r="E30" i="12" s="1"/>
  <c r="F30" i="12" s="1"/>
  <c r="G30" i="12" s="1"/>
  <c r="H30" i="12" s="1"/>
  <c r="I30" i="12" s="1"/>
  <c r="J30" i="12" s="1"/>
  <c r="K30" i="12" s="1"/>
  <c r="L30" i="12" s="1"/>
  <c r="B54" i="9"/>
  <c r="H29" i="13"/>
  <c r="D35" i="7"/>
  <c r="D44" i="7" s="1"/>
  <c r="C32" i="12"/>
  <c r="D23" i="9"/>
  <c r="D41" i="9" s="1"/>
  <c r="H11" i="12"/>
  <c r="J19" i="13"/>
  <c r="C23" i="7"/>
  <c r="C23" i="12"/>
  <c r="H18" i="13"/>
  <c r="H19" i="12"/>
  <c r="J33" i="13"/>
  <c r="H34" i="13"/>
  <c r="I34" i="13" s="1"/>
  <c r="E35" i="7"/>
  <c r="E44" i="7" s="1"/>
  <c r="B21" i="13"/>
  <c r="B28" i="13" s="1"/>
  <c r="B30" i="13" s="1"/>
  <c r="D25" i="9"/>
  <c r="E25" i="9" s="1"/>
  <c r="E43" i="9" s="1"/>
  <c r="J16" i="13"/>
  <c r="F21" i="13"/>
  <c r="F28" i="13" s="1"/>
  <c r="F30" i="13" s="1"/>
  <c r="C31" i="16"/>
  <c r="C34" i="12"/>
  <c r="D34" i="12" s="1"/>
  <c r="E34" i="12" s="1"/>
  <c r="F34" i="12" s="1"/>
  <c r="G34" i="12" s="1"/>
  <c r="H34" i="12" s="1"/>
  <c r="I34" i="12" s="1"/>
  <c r="J34" i="12" s="1"/>
  <c r="K34" i="12" s="1"/>
  <c r="L34" i="12" s="1"/>
  <c r="C28" i="12"/>
  <c r="J25" i="13"/>
  <c r="C18" i="6"/>
  <c r="C20" i="6" s="1"/>
  <c r="C36" i="12"/>
  <c r="D36" i="12" s="1"/>
  <c r="E36" i="12" s="1"/>
  <c r="F36" i="12" s="1"/>
  <c r="G36" i="12" s="1"/>
  <c r="H36" i="12" s="1"/>
  <c r="I36" i="12" s="1"/>
  <c r="J36" i="12" s="1"/>
  <c r="K36" i="12" s="1"/>
  <c r="L36" i="12" s="1"/>
  <c r="B58" i="9"/>
  <c r="D23" i="7"/>
  <c r="J17" i="12"/>
  <c r="B56" i="9"/>
  <c r="C65" i="7"/>
  <c r="D60" i="7"/>
  <c r="C60" i="7"/>
  <c r="D50" i="7"/>
  <c r="D53" i="7" s="1"/>
  <c r="D29" i="12"/>
  <c r="E29" i="12" s="1"/>
  <c r="F29" i="12" s="1"/>
  <c r="G29" i="12" s="1"/>
  <c r="H29" i="12" s="1"/>
  <c r="I29" i="12" s="1"/>
  <c r="J29" i="12" s="1"/>
  <c r="K29" i="12" s="1"/>
  <c r="L29" i="12" s="1"/>
  <c r="J9" i="12"/>
  <c r="D32" i="12"/>
  <c r="E32" i="12" s="1"/>
  <c r="F32" i="12" s="1"/>
  <c r="G32" i="12" s="1"/>
  <c r="H32" i="12" s="1"/>
  <c r="I32" i="12" s="1"/>
  <c r="J32" i="12" s="1"/>
  <c r="K32" i="12" s="1"/>
  <c r="L32" i="12" s="1"/>
  <c r="B67" i="9"/>
  <c r="B48" i="9"/>
  <c r="G21" i="13"/>
  <c r="G28" i="13" s="1"/>
  <c r="G30" i="13" s="1"/>
  <c r="H15" i="13"/>
  <c r="I15" i="13" s="1"/>
  <c r="C35" i="7"/>
  <c r="C44" i="7" s="1"/>
  <c r="H9" i="12"/>
  <c r="H16" i="13"/>
  <c r="I16" i="13" s="1"/>
  <c r="B65" i="9"/>
  <c r="B76" i="9"/>
  <c r="J14" i="13"/>
  <c r="H17" i="12"/>
  <c r="H19" i="13"/>
  <c r="I19" i="13" s="1"/>
  <c r="D15" i="9"/>
  <c r="G53" i="7"/>
  <c r="D38" i="12"/>
  <c r="E38" i="12" s="1"/>
  <c r="F38" i="12" s="1"/>
  <c r="G38" i="12" s="1"/>
  <c r="H38" i="12" s="1"/>
  <c r="I38" i="12" s="1"/>
  <c r="J38" i="12" s="1"/>
  <c r="K38" i="12" s="1"/>
  <c r="L38" i="12" s="1"/>
  <c r="D21" i="13"/>
  <c r="D28" i="13" s="1"/>
  <c r="D30" i="13" s="1"/>
  <c r="E23" i="7"/>
  <c r="B44" i="7"/>
  <c r="D23" i="12"/>
  <c r="H33" i="13"/>
  <c r="E15" i="16"/>
  <c r="D33" i="16"/>
  <c r="B50" i="7"/>
  <c r="B53" i="7" s="1"/>
  <c r="B23" i="7"/>
  <c r="H10" i="13"/>
  <c r="J10" i="13"/>
  <c r="J13" i="12"/>
  <c r="C21" i="13"/>
  <c r="J13" i="13"/>
  <c r="E60" i="7"/>
  <c r="E65" i="7"/>
  <c r="H13" i="13"/>
  <c r="F58" i="9"/>
  <c r="C50" i="7"/>
  <c r="C53" i="7" s="1"/>
  <c r="J60" i="9"/>
  <c r="J11" i="12"/>
  <c r="F23" i="12"/>
  <c r="G23" i="12"/>
  <c r="B43" i="12" s="1"/>
  <c r="D17" i="9"/>
  <c r="E18" i="9"/>
  <c r="F18" i="9" s="1"/>
  <c r="G18" i="9" s="1"/>
  <c r="H18" i="9" s="1"/>
  <c r="I18" i="9" s="1"/>
  <c r="J18" i="9" s="1"/>
  <c r="K18" i="9" s="1"/>
  <c r="L18" i="9" s="1"/>
  <c r="H24" i="13"/>
  <c r="J24" i="13"/>
  <c r="B18" i="6"/>
  <c r="B20" i="6" s="1"/>
  <c r="H13" i="12"/>
  <c r="J21" i="12"/>
  <c r="H21" i="12"/>
  <c r="D13" i="9"/>
  <c r="F58" i="7"/>
  <c r="F23" i="7"/>
  <c r="F45" i="7" s="1"/>
  <c r="C37" i="9"/>
  <c r="D19" i="9"/>
  <c r="J17" i="13"/>
  <c r="H17" i="13"/>
  <c r="I17" i="13" s="1"/>
  <c r="C40" i="12"/>
  <c r="E21" i="13"/>
  <c r="E28" i="13" s="1"/>
  <c r="E30" i="13" s="1"/>
  <c r="J15" i="13"/>
  <c r="H25" i="13"/>
  <c r="I25" i="13" s="1"/>
  <c r="J18" i="13"/>
  <c r="E22" i="9"/>
  <c r="F22" i="9" s="1"/>
  <c r="G22" i="9" s="1"/>
  <c r="H22" i="9" s="1"/>
  <c r="I22" i="9" s="1"/>
  <c r="J22" i="9" s="1"/>
  <c r="K22" i="9" s="1"/>
  <c r="L22" i="9" s="1"/>
  <c r="D21" i="9"/>
  <c r="J35" i="13"/>
  <c r="H26" i="13"/>
  <c r="I26" i="13" s="1"/>
  <c r="J26" i="13"/>
  <c r="H14" i="13"/>
  <c r="I14" i="13" s="1"/>
  <c r="J34" i="13"/>
  <c r="H15" i="12"/>
  <c r="J15" i="12"/>
  <c r="E23" i="12"/>
  <c r="C27" i="9"/>
  <c r="H35" i="13"/>
  <c r="I35" i="13" s="1"/>
  <c r="B46" i="16"/>
  <c r="B49" i="16"/>
  <c r="D43" i="16" l="1"/>
  <c r="E25" i="16"/>
  <c r="D35" i="16"/>
  <c r="E31" i="16"/>
  <c r="E19" i="16"/>
  <c r="F19" i="16" s="1"/>
  <c r="C57" i="16"/>
  <c r="C53" i="16"/>
  <c r="C55" i="16"/>
  <c r="C47" i="16"/>
  <c r="C64" i="16"/>
  <c r="C66" i="16"/>
  <c r="C45" i="16"/>
  <c r="C46" i="16" s="1"/>
  <c r="C68" i="16"/>
  <c r="D31" i="16"/>
  <c r="E21" i="16"/>
  <c r="F21" i="16" s="1"/>
  <c r="F39" i="16" s="1"/>
  <c r="D27" i="16"/>
  <c r="D64" i="16" s="1"/>
  <c r="D41" i="16"/>
  <c r="E43" i="16"/>
  <c r="F23" i="16"/>
  <c r="E41" i="16"/>
  <c r="E45" i="7"/>
  <c r="G54" i="7"/>
  <c r="E54" i="7"/>
  <c r="C45" i="7"/>
  <c r="B45" i="7"/>
  <c r="D43" i="9"/>
  <c r="G45" i="7"/>
  <c r="F25" i="9"/>
  <c r="G25" i="9" s="1"/>
  <c r="D45" i="7"/>
  <c r="D54" i="7"/>
  <c r="C45" i="9"/>
  <c r="C46" i="9" s="1"/>
  <c r="E23" i="9"/>
  <c r="F23" i="9" s="1"/>
  <c r="H23" i="12"/>
  <c r="D27" i="9"/>
  <c r="D28" i="9" s="1"/>
  <c r="E15" i="9"/>
  <c r="D33" i="9"/>
  <c r="E33" i="16"/>
  <c r="F15" i="16"/>
  <c r="D28" i="12"/>
  <c r="E28" i="12" s="1"/>
  <c r="F28" i="12" s="1"/>
  <c r="G28" i="12" s="1"/>
  <c r="H28" i="12" s="1"/>
  <c r="I28" i="12" s="1"/>
  <c r="J28" i="12" s="1"/>
  <c r="K28" i="12" s="1"/>
  <c r="L28" i="12" s="1"/>
  <c r="E13" i="9"/>
  <c r="D31" i="9"/>
  <c r="B60" i="16"/>
  <c r="B50" i="16"/>
  <c r="B62" i="16"/>
  <c r="B71" i="16" s="1"/>
  <c r="B73" i="16" s="1"/>
  <c r="K60" i="9"/>
  <c r="B46" i="9"/>
  <c r="B49" i="9"/>
  <c r="C68" i="9"/>
  <c r="C57" i="9"/>
  <c r="C66" i="9"/>
  <c r="C28" i="9"/>
  <c r="C47" i="9"/>
  <c r="C55" i="9"/>
  <c r="C53" i="9"/>
  <c r="C64" i="9"/>
  <c r="D40" i="12"/>
  <c r="C42" i="12"/>
  <c r="C43" i="12" s="1"/>
  <c r="E19" i="9"/>
  <c r="D37" i="9"/>
  <c r="J23" i="12"/>
  <c r="E35" i="16"/>
  <c r="F17" i="16"/>
  <c r="D39" i="9"/>
  <c r="E21" i="9"/>
  <c r="F60" i="7"/>
  <c r="F65" i="7"/>
  <c r="G60" i="7"/>
  <c r="G13" i="16"/>
  <c r="F31" i="16"/>
  <c r="C54" i="7"/>
  <c r="E17" i="9"/>
  <c r="D35" i="9"/>
  <c r="G58" i="9"/>
  <c r="C28" i="13"/>
  <c r="C30" i="13" s="1"/>
  <c r="H21" i="13"/>
  <c r="H28" i="13" s="1"/>
  <c r="C75" i="16" l="1"/>
  <c r="C76" i="16" s="1"/>
  <c r="E37" i="16"/>
  <c r="G21" i="16"/>
  <c r="G39" i="16" s="1"/>
  <c r="D47" i="16"/>
  <c r="D57" i="16"/>
  <c r="D55" i="16"/>
  <c r="D68" i="16"/>
  <c r="D66" i="16"/>
  <c r="D45" i="16"/>
  <c r="D46" i="16" s="1"/>
  <c r="D53" i="16"/>
  <c r="C49" i="16"/>
  <c r="C59" i="16" s="1"/>
  <c r="C62" i="16" s="1"/>
  <c r="C71" i="16" s="1"/>
  <c r="C73" i="16" s="1"/>
  <c r="F25" i="16"/>
  <c r="G25" i="16" s="1"/>
  <c r="D28" i="16"/>
  <c r="E27" i="16"/>
  <c r="E68" i="16" s="1"/>
  <c r="E39" i="16"/>
  <c r="G23" i="16"/>
  <c r="F41" i="16"/>
  <c r="D55" i="9"/>
  <c r="E41" i="9"/>
  <c r="C49" i="9"/>
  <c r="C59" i="9" s="1"/>
  <c r="F43" i="9"/>
  <c r="G43" i="9"/>
  <c r="H25" i="9"/>
  <c r="D64" i="9"/>
  <c r="D57" i="9"/>
  <c r="D47" i="9"/>
  <c r="D66" i="9"/>
  <c r="D53" i="9"/>
  <c r="D68" i="9"/>
  <c r="D45" i="9"/>
  <c r="D46" i="9" s="1"/>
  <c r="F33" i="16"/>
  <c r="G15" i="16"/>
  <c r="F15" i="9"/>
  <c r="E33" i="9"/>
  <c r="F35" i="16"/>
  <c r="G17" i="16"/>
  <c r="F13" i="9"/>
  <c r="E31" i="9"/>
  <c r="H58" i="9"/>
  <c r="G19" i="16"/>
  <c r="F37" i="16"/>
  <c r="B60" i="9"/>
  <c r="B62" i="9"/>
  <c r="B71" i="9" s="1"/>
  <c r="B73" i="9" s="1"/>
  <c r="B50" i="9"/>
  <c r="F17" i="9"/>
  <c r="E35" i="9"/>
  <c r="G31" i="16"/>
  <c r="H13" i="16"/>
  <c r="C77" i="16"/>
  <c r="G23" i="9"/>
  <c r="F41" i="9"/>
  <c r="E37" i="9"/>
  <c r="F19" i="9"/>
  <c r="L60" i="9"/>
  <c r="E39" i="9"/>
  <c r="F21" i="9"/>
  <c r="J30" i="13"/>
  <c r="H30" i="13"/>
  <c r="E27" i="9"/>
  <c r="E40" i="12"/>
  <c r="D42" i="12"/>
  <c r="D43" i="12" s="1"/>
  <c r="C75" i="9"/>
  <c r="C62" i="9" l="1"/>
  <c r="C71" i="9" s="1"/>
  <c r="C73" i="9" s="1"/>
  <c r="H21" i="16"/>
  <c r="I21" i="16" s="1"/>
  <c r="E45" i="16"/>
  <c r="E46" i="16" s="1"/>
  <c r="D75" i="16"/>
  <c r="D77" i="16" s="1"/>
  <c r="C50" i="16"/>
  <c r="E55" i="16"/>
  <c r="F43" i="16"/>
  <c r="D49" i="16"/>
  <c r="D59" i="16" s="1"/>
  <c r="D62" i="16" s="1"/>
  <c r="D71" i="16" s="1"/>
  <c r="D73" i="16" s="1"/>
  <c r="E66" i="16"/>
  <c r="F27" i="16"/>
  <c r="F68" i="16" s="1"/>
  <c r="E53" i="16"/>
  <c r="E28" i="16"/>
  <c r="E47" i="16"/>
  <c r="E57" i="16"/>
  <c r="E64" i="16"/>
  <c r="H23" i="16"/>
  <c r="G41" i="16"/>
  <c r="I25" i="9"/>
  <c r="H43" i="9"/>
  <c r="C50" i="9"/>
  <c r="G27" i="16"/>
  <c r="E45" i="9"/>
  <c r="E46" i="9" s="1"/>
  <c r="D49" i="9"/>
  <c r="D59" i="9" s="1"/>
  <c r="D62" i="9" s="1"/>
  <c r="D71" i="9" s="1"/>
  <c r="D73" i="9" s="1"/>
  <c r="G15" i="9"/>
  <c r="F33" i="9"/>
  <c r="G33" i="16"/>
  <c r="H15" i="16"/>
  <c r="I58" i="9"/>
  <c r="G21" i="9"/>
  <c r="F39" i="9"/>
  <c r="F45" i="16"/>
  <c r="H25" i="16"/>
  <c r="G43" i="16"/>
  <c r="G17" i="9"/>
  <c r="F35" i="9"/>
  <c r="I13" i="16"/>
  <c r="H31" i="16"/>
  <c r="G19" i="9"/>
  <c r="F37" i="9"/>
  <c r="F27" i="9"/>
  <c r="G37" i="16"/>
  <c r="H19" i="16"/>
  <c r="H23" i="9"/>
  <c r="G41" i="9"/>
  <c r="E42" i="12"/>
  <c r="E43" i="12" s="1"/>
  <c r="F40" i="12"/>
  <c r="G35" i="16"/>
  <c r="H17" i="16"/>
  <c r="G13" i="9"/>
  <c r="F31" i="9"/>
  <c r="E53" i="9"/>
  <c r="E64" i="9"/>
  <c r="E28" i="9"/>
  <c r="E68" i="9"/>
  <c r="E55" i="9"/>
  <c r="E66" i="9"/>
  <c r="E47" i="9"/>
  <c r="E57" i="9"/>
  <c r="C77" i="9"/>
  <c r="D75" i="9"/>
  <c r="C76" i="9"/>
  <c r="H39" i="16" l="1"/>
  <c r="E49" i="16"/>
  <c r="E50" i="16" s="1"/>
  <c r="D76" i="16"/>
  <c r="E75" i="16"/>
  <c r="E77" i="16" s="1"/>
  <c r="F57" i="16"/>
  <c r="F55" i="16"/>
  <c r="F53" i="16"/>
  <c r="F28" i="16"/>
  <c r="F47" i="16"/>
  <c r="F49" i="16" s="1"/>
  <c r="F66" i="16"/>
  <c r="F46" i="16"/>
  <c r="F64" i="16"/>
  <c r="D50" i="16"/>
  <c r="I23" i="16"/>
  <c r="H41" i="16"/>
  <c r="E49" i="9"/>
  <c r="E59" i="9" s="1"/>
  <c r="E62" i="9" s="1"/>
  <c r="E71" i="9" s="1"/>
  <c r="E73" i="9" s="1"/>
  <c r="D50" i="9"/>
  <c r="H27" i="16"/>
  <c r="J25" i="9"/>
  <c r="I43" i="9"/>
  <c r="I15" i="16"/>
  <c r="H33" i="16"/>
  <c r="F45" i="9"/>
  <c r="F46" i="9" s="1"/>
  <c r="H15" i="9"/>
  <c r="G33" i="9"/>
  <c r="G27" i="9"/>
  <c r="G47" i="9" s="1"/>
  <c r="F42" i="12"/>
  <c r="F43" i="12" s="1"/>
  <c r="G40" i="12"/>
  <c r="H17" i="9"/>
  <c r="G35" i="9"/>
  <c r="H13" i="9"/>
  <c r="G31" i="9"/>
  <c r="I31" i="16"/>
  <c r="J13" i="16"/>
  <c r="G45" i="16"/>
  <c r="G46" i="16" s="1"/>
  <c r="J58" i="9"/>
  <c r="H19" i="9"/>
  <c r="G37" i="9"/>
  <c r="J21" i="16"/>
  <c r="I39" i="16"/>
  <c r="F28" i="9"/>
  <c r="F47" i="9"/>
  <c r="F53" i="9"/>
  <c r="F66" i="9"/>
  <c r="F68" i="9"/>
  <c r="F55" i="9"/>
  <c r="F64" i="9"/>
  <c r="F57" i="9"/>
  <c r="G68" i="16"/>
  <c r="G64" i="16"/>
  <c r="G28" i="16"/>
  <c r="G55" i="16"/>
  <c r="G47" i="16"/>
  <c r="G66" i="16"/>
  <c r="G53" i="16"/>
  <c r="G57" i="16"/>
  <c r="H41" i="9"/>
  <c r="I23" i="9"/>
  <c r="H21" i="9"/>
  <c r="G39" i="9"/>
  <c r="I19" i="16"/>
  <c r="H37" i="16"/>
  <c r="D77" i="9"/>
  <c r="E75" i="9"/>
  <c r="D76" i="9"/>
  <c r="I17" i="16"/>
  <c r="H35" i="16"/>
  <c r="H43" i="16"/>
  <c r="I25" i="16"/>
  <c r="E76" i="16" l="1"/>
  <c r="E59" i="16"/>
  <c r="E62" i="16" s="1"/>
  <c r="E71" i="16" s="1"/>
  <c r="E73" i="16" s="1"/>
  <c r="F75" i="16"/>
  <c r="G75" i="16" s="1"/>
  <c r="J23" i="16"/>
  <c r="I41" i="16"/>
  <c r="E50" i="9"/>
  <c r="G57" i="9"/>
  <c r="F49" i="9"/>
  <c r="F50" i="9" s="1"/>
  <c r="G64" i="9"/>
  <c r="G68" i="9"/>
  <c r="G28" i="9"/>
  <c r="J43" i="9"/>
  <c r="K25" i="9"/>
  <c r="G45" i="9"/>
  <c r="G46" i="9" s="1"/>
  <c r="G53" i="9"/>
  <c r="G66" i="9"/>
  <c r="I27" i="16"/>
  <c r="G55" i="9"/>
  <c r="I15" i="9"/>
  <c r="H33" i="9"/>
  <c r="I33" i="16"/>
  <c r="J15" i="16"/>
  <c r="K21" i="16"/>
  <c r="J39" i="16"/>
  <c r="I17" i="9"/>
  <c r="H35" i="9"/>
  <c r="G42" i="12"/>
  <c r="G43" i="12" s="1"/>
  <c r="H40" i="12"/>
  <c r="I19" i="9"/>
  <c r="H37" i="9"/>
  <c r="E77" i="9"/>
  <c r="F75" i="9"/>
  <c r="E76" i="9"/>
  <c r="I21" i="9"/>
  <c r="H39" i="9"/>
  <c r="F50" i="16"/>
  <c r="F59" i="16"/>
  <c r="F62" i="16" s="1"/>
  <c r="F71" i="16" s="1"/>
  <c r="F73" i="16" s="1"/>
  <c r="K13" i="16"/>
  <c r="J31" i="16"/>
  <c r="J25" i="16"/>
  <c r="I43" i="16"/>
  <c r="H27" i="9"/>
  <c r="K58" i="9"/>
  <c r="I35" i="16"/>
  <c r="J17" i="16"/>
  <c r="H31" i="9"/>
  <c r="I13" i="9"/>
  <c r="H66" i="16"/>
  <c r="H47" i="16"/>
  <c r="H55" i="16"/>
  <c r="H53" i="16"/>
  <c r="H64" i="16"/>
  <c r="H68" i="16"/>
  <c r="H28" i="16"/>
  <c r="H57" i="16"/>
  <c r="J23" i="9"/>
  <c r="I41" i="9"/>
  <c r="H45" i="16"/>
  <c r="H46" i="16" s="1"/>
  <c r="I37" i="16"/>
  <c r="J19" i="16"/>
  <c r="G49" i="16"/>
  <c r="F76" i="16" l="1"/>
  <c r="F77" i="16"/>
  <c r="K23" i="16"/>
  <c r="J41" i="16"/>
  <c r="F59" i="9"/>
  <c r="F62" i="9" s="1"/>
  <c r="F71" i="9" s="1"/>
  <c r="F73" i="9" s="1"/>
  <c r="L25" i="9"/>
  <c r="L43" i="9" s="1"/>
  <c r="K43" i="9"/>
  <c r="G49" i="9"/>
  <c r="G50" i="9" s="1"/>
  <c r="J27" i="16"/>
  <c r="H45" i="9"/>
  <c r="H46" i="9" s="1"/>
  <c r="J33" i="16"/>
  <c r="K15" i="16"/>
  <c r="I27" i="9"/>
  <c r="I53" i="9" s="1"/>
  <c r="J15" i="9"/>
  <c r="I33" i="9"/>
  <c r="F77" i="9"/>
  <c r="G75" i="9"/>
  <c r="F76" i="9"/>
  <c r="I35" i="9"/>
  <c r="J17" i="9"/>
  <c r="K31" i="16"/>
  <c r="L13" i="16"/>
  <c r="L31" i="16" s="1"/>
  <c r="H75" i="16"/>
  <c r="G77" i="16"/>
  <c r="G76" i="16"/>
  <c r="H53" i="9"/>
  <c r="H55" i="9"/>
  <c r="H47" i="9"/>
  <c r="H68" i="9"/>
  <c r="H64" i="9"/>
  <c r="H28" i="9"/>
  <c r="H66" i="9"/>
  <c r="H57" i="9"/>
  <c r="I45" i="16"/>
  <c r="I46" i="16" s="1"/>
  <c r="K39" i="16"/>
  <c r="L21" i="16"/>
  <c r="L39" i="16" s="1"/>
  <c r="K19" i="16"/>
  <c r="J37" i="16"/>
  <c r="I37" i="9"/>
  <c r="J19" i="9"/>
  <c r="K17" i="16"/>
  <c r="J35" i="16"/>
  <c r="I39" i="9"/>
  <c r="J21" i="9"/>
  <c r="J13" i="9"/>
  <c r="I31" i="9"/>
  <c r="I68" i="16"/>
  <c r="I64" i="16"/>
  <c r="I53" i="16"/>
  <c r="I66" i="16"/>
  <c r="I55" i="16"/>
  <c r="I47" i="16"/>
  <c r="I28" i="16"/>
  <c r="I57" i="16"/>
  <c r="K23" i="9"/>
  <c r="J41" i="9"/>
  <c r="J43" i="16"/>
  <c r="K25" i="16"/>
  <c r="H42" i="12"/>
  <c r="H43" i="12" s="1"/>
  <c r="I40" i="12"/>
  <c r="G50" i="16"/>
  <c r="G59" i="16"/>
  <c r="G62" i="16" s="1"/>
  <c r="G71" i="16" s="1"/>
  <c r="G73" i="16" s="1"/>
  <c r="H49" i="16"/>
  <c r="L23" i="16" l="1"/>
  <c r="L41" i="16" s="1"/>
  <c r="K41" i="16"/>
  <c r="H49" i="9"/>
  <c r="H50" i="9" s="1"/>
  <c r="G59" i="9"/>
  <c r="G62" i="9" s="1"/>
  <c r="G71" i="9" s="1"/>
  <c r="G73" i="9" s="1"/>
  <c r="I45" i="9"/>
  <c r="I46" i="9" s="1"/>
  <c r="I68" i="9"/>
  <c r="K27" i="16"/>
  <c r="I28" i="9"/>
  <c r="I64" i="9"/>
  <c r="I55" i="9"/>
  <c r="I57" i="9"/>
  <c r="I47" i="9"/>
  <c r="K33" i="16"/>
  <c r="L15" i="16"/>
  <c r="L33" i="16" s="1"/>
  <c r="K15" i="9"/>
  <c r="J33" i="9"/>
  <c r="I49" i="16"/>
  <c r="I50" i="16" s="1"/>
  <c r="J27" i="9"/>
  <c r="J66" i="9" s="1"/>
  <c r="I66" i="9"/>
  <c r="H50" i="16"/>
  <c r="H59" i="16"/>
  <c r="H62" i="16" s="1"/>
  <c r="H71" i="16" s="1"/>
  <c r="H73" i="16" s="1"/>
  <c r="J45" i="16"/>
  <c r="J46" i="16" s="1"/>
  <c r="L19" i="16"/>
  <c r="L37" i="16" s="1"/>
  <c r="K37" i="16"/>
  <c r="K17" i="9"/>
  <c r="J35" i="9"/>
  <c r="J39" i="9"/>
  <c r="K21" i="9"/>
  <c r="L23" i="9"/>
  <c r="K41" i="9"/>
  <c r="G77" i="9"/>
  <c r="H75" i="9"/>
  <c r="G76" i="9"/>
  <c r="I42" i="12"/>
  <c r="I43" i="12" s="1"/>
  <c r="J40" i="12"/>
  <c r="L17" i="16"/>
  <c r="L35" i="16" s="1"/>
  <c r="K35" i="16"/>
  <c r="I75" i="16"/>
  <c r="H77" i="16"/>
  <c r="H76" i="16"/>
  <c r="J55" i="16"/>
  <c r="J68" i="16"/>
  <c r="J64" i="16"/>
  <c r="J28" i="16"/>
  <c r="J66" i="16"/>
  <c r="J47" i="16"/>
  <c r="J53" i="16"/>
  <c r="J57" i="16"/>
  <c r="K13" i="9"/>
  <c r="J31" i="9"/>
  <c r="K19" i="9"/>
  <c r="J37" i="9"/>
  <c r="K43" i="16"/>
  <c r="L25" i="16"/>
  <c r="H59" i="9" l="1"/>
  <c r="H62" i="9" s="1"/>
  <c r="H71" i="9" s="1"/>
  <c r="H73" i="9" s="1"/>
  <c r="I49" i="9"/>
  <c r="I50" i="9" s="1"/>
  <c r="J68" i="9"/>
  <c r="L27" i="16"/>
  <c r="J45" i="9"/>
  <c r="J46" i="9" s="1"/>
  <c r="J57" i="9"/>
  <c r="J55" i="9"/>
  <c r="J47" i="9"/>
  <c r="J28" i="9"/>
  <c r="J64" i="9"/>
  <c r="J53" i="9"/>
  <c r="I59" i="16"/>
  <c r="I62" i="16" s="1"/>
  <c r="I71" i="16" s="1"/>
  <c r="I73" i="16" s="1"/>
  <c r="K33" i="9"/>
  <c r="L15" i="9"/>
  <c r="L33" i="9" s="1"/>
  <c r="K45" i="16"/>
  <c r="K46" i="16" s="1"/>
  <c r="L13" i="9"/>
  <c r="L31" i="9" s="1"/>
  <c r="K31" i="9"/>
  <c r="K68" i="16"/>
  <c r="K66" i="16"/>
  <c r="K47" i="16"/>
  <c r="K55" i="16"/>
  <c r="K64" i="16"/>
  <c r="K53" i="16"/>
  <c r="K28" i="16"/>
  <c r="K57" i="16"/>
  <c r="K40" i="12"/>
  <c r="J42" i="12"/>
  <c r="J43" i="12" s="1"/>
  <c r="J49" i="16"/>
  <c r="K39" i="9"/>
  <c r="L21" i="9"/>
  <c r="L39" i="9" s="1"/>
  <c r="K37" i="9"/>
  <c r="L19" i="9"/>
  <c r="L37" i="9" s="1"/>
  <c r="I75" i="9"/>
  <c r="H77" i="9"/>
  <c r="H76" i="9"/>
  <c r="L17" i="9"/>
  <c r="L35" i="9" s="1"/>
  <c r="K35" i="9"/>
  <c r="I77" i="16"/>
  <c r="J75" i="16"/>
  <c r="I76" i="16"/>
  <c r="K27" i="9"/>
  <c r="L43" i="16"/>
  <c r="L45" i="16" s="1"/>
  <c r="L41" i="9"/>
  <c r="I59" i="9" l="1"/>
  <c r="I62" i="9" s="1"/>
  <c r="I71" i="9" s="1"/>
  <c r="I73" i="9" s="1"/>
  <c r="J49" i="9"/>
  <c r="J59" i="9" s="1"/>
  <c r="J62" i="9" s="1"/>
  <c r="J71" i="9" s="1"/>
  <c r="J73" i="9" s="1"/>
  <c r="L45" i="9"/>
  <c r="K45" i="9"/>
  <c r="K46" i="9" s="1"/>
  <c r="L27" i="9"/>
  <c r="L53" i="9" s="1"/>
  <c r="L46" i="16"/>
  <c r="K49" i="16"/>
  <c r="K59" i="16" s="1"/>
  <c r="K62" i="16" s="1"/>
  <c r="K71" i="16" s="1"/>
  <c r="K73" i="16" s="1"/>
  <c r="J77" i="16"/>
  <c r="K75" i="16"/>
  <c r="J76" i="16"/>
  <c r="L40" i="12"/>
  <c r="L42" i="12" s="1"/>
  <c r="K42" i="12"/>
  <c r="K43" i="12" s="1"/>
  <c r="L66" i="9"/>
  <c r="L68" i="16"/>
  <c r="L64" i="16"/>
  <c r="L28" i="16"/>
  <c r="L57" i="16"/>
  <c r="L53" i="16"/>
  <c r="L55" i="16"/>
  <c r="L47" i="16"/>
  <c r="L49" i="16" s="1"/>
  <c r="L66" i="16"/>
  <c r="K66" i="9"/>
  <c r="K55" i="9"/>
  <c r="K68" i="9"/>
  <c r="K64" i="9"/>
  <c r="K28" i="9"/>
  <c r="K47" i="9"/>
  <c r="K53" i="9"/>
  <c r="K57" i="9"/>
  <c r="I77" i="9"/>
  <c r="J75" i="9"/>
  <c r="I76" i="9"/>
  <c r="J50" i="16"/>
  <c r="J59" i="16"/>
  <c r="J62" i="16" s="1"/>
  <c r="J71" i="16" s="1"/>
  <c r="J73" i="16" s="1"/>
  <c r="L47" i="9" l="1"/>
  <c r="L49" i="9" s="1"/>
  <c r="L50" i="9" s="1"/>
  <c r="K49" i="9"/>
  <c r="K50" i="9" s="1"/>
  <c r="L55" i="9"/>
  <c r="L28" i="9"/>
  <c r="L68" i="9"/>
  <c r="L57" i="9"/>
  <c r="J50" i="9"/>
  <c r="L46" i="9"/>
  <c r="K50" i="16"/>
  <c r="L64" i="9"/>
  <c r="M43" i="12"/>
  <c r="L43" i="12"/>
  <c r="L50" i="16"/>
  <c r="L59" i="16"/>
  <c r="L62" i="16" s="1"/>
  <c r="L71" i="16" s="1"/>
  <c r="L73" i="16" s="1"/>
  <c r="K77" i="16"/>
  <c r="L75" i="16"/>
  <c r="K76" i="16"/>
  <c r="K75" i="9"/>
  <c r="J77" i="9"/>
  <c r="J76" i="9"/>
  <c r="K59" i="9" l="1"/>
  <c r="K62" i="9" s="1"/>
  <c r="K71" i="9" s="1"/>
  <c r="K73" i="9" s="1"/>
  <c r="L59" i="9"/>
  <c r="L62" i="9" s="1"/>
  <c r="L71" i="9" s="1"/>
  <c r="L73" i="9" s="1"/>
  <c r="B80" i="16"/>
  <c r="B82" i="16" s="1"/>
  <c r="K77" i="9"/>
  <c r="L75" i="9"/>
  <c r="K76" i="9"/>
  <c r="L77" i="16"/>
  <c r="L76" i="16"/>
  <c r="B80" i="9" l="1"/>
  <c r="B82" i="9" s="1"/>
  <c r="B85" i="9" s="1"/>
  <c r="H4" i="9" s="1"/>
  <c r="H5" i="9" s="1"/>
  <c r="B85" i="16"/>
  <c r="H4" i="16" s="1"/>
  <c r="H5" i="16" s="1"/>
  <c r="M73" i="16"/>
  <c r="L77" i="9"/>
  <c r="L76" i="9"/>
  <c r="M73" i="9" l="1"/>
</calcChain>
</file>

<file path=xl/comments1.xml><?xml version="1.0" encoding="utf-8"?>
<comments xmlns="http://schemas.openxmlformats.org/spreadsheetml/2006/main">
  <authors>
    <author>Windows User</author>
  </authors>
  <commentList>
    <comment ref="G15" authorId="0" shapeId="0">
      <text>
        <r>
          <rPr>
            <b/>
            <sz val="9"/>
            <color indexed="81"/>
            <rFont val="Tahoma"/>
            <family val="2"/>
          </rPr>
          <t xml:space="preserve">Net PPE </t>
        </r>
      </text>
    </comment>
  </commentList>
</comments>
</file>

<file path=xl/comments2.xml><?xml version="1.0" encoding="utf-8"?>
<comments xmlns="http://schemas.openxmlformats.org/spreadsheetml/2006/main">
  <authors>
    <author>Windows User</author>
  </authors>
  <commentList>
    <comment ref="A10" authorId="0" shapeId="0">
      <text>
        <r>
          <rPr>
            <sz val="9"/>
            <color indexed="81"/>
            <rFont val="Tahoma"/>
            <family val="2"/>
          </rPr>
          <t xml:space="preserve">
Already net-D&amp;A</t>
        </r>
      </text>
    </comment>
    <comment ref="D14" authorId="0" shapeId="0">
      <text>
        <r>
          <rPr>
            <b/>
            <sz val="9"/>
            <color indexed="81"/>
            <rFont val="Tahoma"/>
            <family val="2"/>
          </rPr>
          <t>Windows User:</t>
        </r>
        <r>
          <rPr>
            <sz val="9"/>
            <color indexed="81"/>
            <rFont val="Tahoma"/>
            <family val="2"/>
          </rPr>
          <t xml:space="preserve">
Results for fiscal 2013 include a goodwill impairment charge of $10.2 million related to our decision to abandon our investment in Spawn Labs. Results for fiscal 2012 include charges related to goodwill impairments of $627.0 million resulting from our interim goodwill impairment tests performed during the third quarter of fiscal 2012. See Note 9, "Goodwill and Intangible Assets," to our consolidated financial statements for further information regarding our goodwill impairment charges</t>
        </r>
      </text>
    </comment>
  </commentList>
</comments>
</file>

<file path=xl/comments3.xml><?xml version="1.0" encoding="utf-8"?>
<comments xmlns="http://schemas.openxmlformats.org/spreadsheetml/2006/main">
  <authors>
    <author>Windows User</author>
  </authors>
  <commentList>
    <comment ref="G17" authorId="0" shapeId="0">
      <text>
        <r>
          <rPr>
            <b/>
            <sz val="9"/>
            <color indexed="81"/>
            <rFont val="Tahoma"/>
            <family val="2"/>
          </rPr>
          <t>Windows User:</t>
        </r>
        <r>
          <rPr>
            <sz val="9"/>
            <color indexed="81"/>
            <rFont val="Tahoma"/>
            <family val="2"/>
          </rPr>
          <t xml:space="preserve">
FX impact, would have been -7% without it</t>
        </r>
      </text>
    </comment>
    <comment ref="G18" authorId="0" shapeId="0">
      <text>
        <r>
          <rPr>
            <b/>
            <sz val="9"/>
            <color indexed="81"/>
            <rFont val="Tahoma"/>
            <family val="2"/>
          </rPr>
          <t>Increase due to Acquisitions: 'Mobile' and 'Simply  Mac'</t>
        </r>
      </text>
    </comment>
    <comment ref="G20" authorId="0" shapeId="0">
      <text>
        <r>
          <rPr>
            <b/>
            <sz val="9"/>
            <color indexed="81"/>
            <rFont val="Tahoma"/>
            <family val="2"/>
          </rPr>
          <t>Increase due to acquisition of 'Think Geek'</t>
        </r>
        <r>
          <rPr>
            <sz val="9"/>
            <color indexed="81"/>
            <rFont val="Tahoma"/>
            <family val="2"/>
          </rPr>
          <t xml:space="preserve">
</t>
        </r>
      </text>
    </comment>
  </commentList>
</comments>
</file>

<file path=xl/comments4.xml><?xml version="1.0" encoding="utf-8"?>
<comments xmlns="http://schemas.openxmlformats.org/spreadsheetml/2006/main">
  <authors>
    <author>Hae-Young</author>
    <author>Windows User</author>
  </authors>
  <commentList>
    <comment ref="B16" authorId="0" shapeId="0">
      <text>
        <r>
          <rPr>
            <b/>
            <sz val="9"/>
            <color indexed="81"/>
            <rFont val="Tahoma"/>
            <family val="2"/>
          </rPr>
          <t xml:space="preserve">GH: Accessories, Digital and Mobile segments were consolidated into others </t>
        </r>
      </text>
    </comment>
    <comment ref="B17" authorId="0" shapeId="0">
      <text>
        <r>
          <rPr>
            <b/>
            <sz val="9"/>
            <color indexed="81"/>
            <rFont val="Tahoma"/>
            <family val="2"/>
          </rPr>
          <t xml:space="preserve">GH: Accessories, Digital and Mobile segments were consolidated into others </t>
        </r>
      </text>
    </comment>
    <comment ref="B18" authorId="0" shapeId="0">
      <text>
        <r>
          <rPr>
            <b/>
            <sz val="9"/>
            <color indexed="81"/>
            <rFont val="Tahoma"/>
            <family val="2"/>
          </rPr>
          <t xml:space="preserve">GH: Accessories, Digital and Mobile segments were consolidated into others </t>
        </r>
      </text>
    </comment>
    <comment ref="D30" authorId="1" shapeId="0">
      <text>
        <r>
          <rPr>
            <b/>
            <sz val="9"/>
            <color indexed="81"/>
            <rFont val="Tahoma"/>
            <family val="2"/>
          </rPr>
          <t>Windows User:</t>
        </r>
        <r>
          <rPr>
            <sz val="9"/>
            <color indexed="81"/>
            <rFont val="Tahoma"/>
            <family val="2"/>
          </rPr>
          <t xml:space="preserve">
Negative Earnings 
</t>
        </r>
      </text>
    </comment>
    <comment ref="G48" authorId="1" shapeId="0">
      <text>
        <r>
          <rPr>
            <b/>
            <sz val="9"/>
            <color indexed="81"/>
            <rFont val="Tahoma"/>
            <family val="2"/>
          </rPr>
          <t>Increase due to Acquisitions: 'Mobile' and 'Simply  Mac'</t>
        </r>
      </text>
    </comment>
    <comment ref="G49" authorId="1" shapeId="0">
      <text>
        <r>
          <rPr>
            <b/>
            <sz val="9"/>
            <color indexed="81"/>
            <rFont val="Tahoma"/>
            <family val="2"/>
          </rPr>
          <t>Increase due to acquisition of 'Think Geek'</t>
        </r>
        <r>
          <rPr>
            <sz val="9"/>
            <color indexed="81"/>
            <rFont val="Tahoma"/>
            <family val="2"/>
          </rPr>
          <t xml:space="preserve">
</t>
        </r>
      </text>
    </comment>
  </commentList>
</comments>
</file>

<file path=xl/sharedStrings.xml><?xml version="1.0" encoding="utf-8"?>
<sst xmlns="http://schemas.openxmlformats.org/spreadsheetml/2006/main" count="535" uniqueCount="239">
  <si>
    <t>GameStop Corp.</t>
  </si>
  <si>
    <t>NYSE: GME</t>
  </si>
  <si>
    <t>Cover Page</t>
  </si>
  <si>
    <t>By Gui Hubner</t>
  </si>
  <si>
    <t xml:space="preserve">January 31st </t>
  </si>
  <si>
    <t>Balance Sheet</t>
  </si>
  <si>
    <t>($ in millions, unless otherwise specified)</t>
  </si>
  <si>
    <t>Year ended January 31st</t>
  </si>
  <si>
    <t>Notes</t>
  </si>
  <si>
    <t>Assets</t>
  </si>
  <si>
    <t>Cash and cash equivalents</t>
  </si>
  <si>
    <t>Receivables, net</t>
  </si>
  <si>
    <t xml:space="preserve">Merchandise inventories, net </t>
  </si>
  <si>
    <t>Deferred income taxes, current</t>
  </si>
  <si>
    <t>Prepaid  expenses and other current assets</t>
  </si>
  <si>
    <t>Total current assets</t>
  </si>
  <si>
    <t>Property, Plant &amp; Equipement (gross)</t>
  </si>
  <si>
    <t xml:space="preserve">Accumlated depreciation and amoritization </t>
  </si>
  <si>
    <t>Property, Plant &amp; Equipement, net</t>
  </si>
  <si>
    <t xml:space="preserve">Long term defferred taxes </t>
  </si>
  <si>
    <t xml:space="preserve">Goodwill </t>
  </si>
  <si>
    <t xml:space="preserve">Other intangible assets, net </t>
  </si>
  <si>
    <t xml:space="preserve">Other non-current assets </t>
  </si>
  <si>
    <t>Total long-term assets</t>
  </si>
  <si>
    <t>Total assets</t>
  </si>
  <si>
    <t>Liabilities</t>
  </si>
  <si>
    <t>Accounts payable</t>
  </si>
  <si>
    <t>Accrued liabilities</t>
  </si>
  <si>
    <t>Income taxes payable</t>
  </si>
  <si>
    <t>Notes payable</t>
  </si>
  <si>
    <t>Total current liabilites</t>
  </si>
  <si>
    <t>Deferred income taxes</t>
  </si>
  <si>
    <t>Long-term debt</t>
  </si>
  <si>
    <t>Other long-term liabilities</t>
  </si>
  <si>
    <t xml:space="preserve">Total long-term liabilites </t>
  </si>
  <si>
    <t>Total Liablities</t>
  </si>
  <si>
    <t>Stockholder's Equity</t>
  </si>
  <si>
    <t>Preferred stock -- authorized 5.0 shares; no shares issued or outstanding</t>
  </si>
  <si>
    <t xml:space="preserve">Class A common stock -- $.001 par value; authorized 300.0 shares; 103.3 and 107.7 shares issued and outstanding </t>
  </si>
  <si>
    <t>Additional paid-in capital</t>
  </si>
  <si>
    <t>Accumulated other comprehensive loss</t>
  </si>
  <si>
    <t>Retained earnings</t>
  </si>
  <si>
    <t>Total stockholders' equity</t>
  </si>
  <si>
    <t>Total liabilities and equity</t>
  </si>
  <si>
    <t>CHECK: A = SE + L</t>
  </si>
  <si>
    <t>Working Capital Calculation</t>
  </si>
  <si>
    <t>Current Assets</t>
  </si>
  <si>
    <t>Current Liabilities</t>
  </si>
  <si>
    <t xml:space="preserve">Working Capital </t>
  </si>
  <si>
    <t>Change in OWC</t>
  </si>
  <si>
    <t>Capital Expenditures Calculation (Tangible)</t>
  </si>
  <si>
    <t>Long-Term Assets (except goodwill)</t>
  </si>
  <si>
    <t>Depreciation and Amortization</t>
  </si>
  <si>
    <t>CAPEX</t>
  </si>
  <si>
    <t>Total Net Sales</t>
  </si>
  <si>
    <t>Asset Turns</t>
  </si>
  <si>
    <t>Income Statement</t>
  </si>
  <si>
    <t>FY 2010</t>
  </si>
  <si>
    <t>FY 2011</t>
  </si>
  <si>
    <t>FY 2012</t>
  </si>
  <si>
    <t>FY 2013</t>
  </si>
  <si>
    <t>FY 2014</t>
  </si>
  <si>
    <t>FY 2015</t>
  </si>
  <si>
    <t>Net Sales</t>
  </si>
  <si>
    <t xml:space="preserve">Cost of sales </t>
  </si>
  <si>
    <t>Gross Profit</t>
  </si>
  <si>
    <t>Selling, General, Administrative</t>
  </si>
  <si>
    <t>Depreciation and amortization</t>
  </si>
  <si>
    <t>Goodwill impairments</t>
  </si>
  <si>
    <t>Asset impairments</t>
  </si>
  <si>
    <t xml:space="preserve">  Operating earnings (loss)</t>
  </si>
  <si>
    <t>Interest expense, net</t>
  </si>
  <si>
    <t>Earnings before income tax expense</t>
  </si>
  <si>
    <t>Income tax expense</t>
  </si>
  <si>
    <t xml:space="preserve">Net income </t>
  </si>
  <si>
    <t>Basic net income per common share attr. To GME</t>
  </si>
  <si>
    <t>Diluted net income per common share attr. To GME</t>
  </si>
  <si>
    <t>Weighted average shares of commong stock outstanding</t>
  </si>
  <si>
    <t>Basic</t>
  </si>
  <si>
    <t>Diluted</t>
  </si>
  <si>
    <t>Revenue Growth</t>
  </si>
  <si>
    <t>Historical Revenue Growth by Product Category</t>
  </si>
  <si>
    <t>Average</t>
  </si>
  <si>
    <t>Assumed</t>
  </si>
  <si>
    <t>Std-Dev</t>
  </si>
  <si>
    <t>2017 Guidance Excluding FX</t>
  </si>
  <si>
    <t xml:space="preserve">   New video game hardware</t>
  </si>
  <si>
    <t xml:space="preserve">     % growth rate</t>
  </si>
  <si>
    <t>Q4 Earnings Call</t>
  </si>
  <si>
    <t xml:space="preserve">   New video game software </t>
  </si>
  <si>
    <t xml:space="preserve">   Pre-owned and value video games</t>
  </si>
  <si>
    <t xml:space="preserve">   Video game and accessories</t>
  </si>
  <si>
    <t>Correlated with Xbox One/PS4 sales</t>
  </si>
  <si>
    <t>Digital</t>
  </si>
  <si>
    <t>Historicals</t>
  </si>
  <si>
    <t xml:space="preserve">   Mobile &amp; Consumer Electronics</t>
  </si>
  <si>
    <t xml:space="preserve">   Other</t>
  </si>
  <si>
    <t xml:space="preserve">Total </t>
  </si>
  <si>
    <t xml:space="preserve">Revenue Projection </t>
  </si>
  <si>
    <t>Year ended Jan 31st</t>
  </si>
  <si>
    <t>CAGR</t>
  </si>
  <si>
    <t>Footnotes</t>
  </si>
  <si>
    <r>
      <t xml:space="preserve">Other products include revenues from collectibles (Thinkgeek), the sales of PC entertainment software, interactive toys, strategy guides and revneus from PowerUp Pro loyalty members receiving </t>
    </r>
    <r>
      <rPr>
        <i/>
        <sz val="11"/>
        <color theme="1"/>
        <rFont val="Calibri"/>
        <family val="2"/>
        <scheme val="minor"/>
      </rPr>
      <t xml:space="preserve">Game Informer </t>
    </r>
    <r>
      <rPr>
        <sz val="11"/>
        <color theme="1"/>
        <rFont val="Calibri"/>
        <family val="2"/>
        <scheme val="minor"/>
      </rPr>
      <t xml:space="preserve">magazine in physical form. </t>
    </r>
  </si>
  <si>
    <t>Cost Margin Calculations per Product Category</t>
  </si>
  <si>
    <t>New video game hardware</t>
  </si>
  <si>
    <t>as % of category sales</t>
  </si>
  <si>
    <t>New video game software</t>
  </si>
  <si>
    <t>Pre-owned and value video game products</t>
  </si>
  <si>
    <t xml:space="preserve">Video game accessories </t>
  </si>
  <si>
    <t xml:space="preserve">Digital </t>
  </si>
  <si>
    <t>Mobile and consumer eletronics</t>
  </si>
  <si>
    <t xml:space="preserve">Other </t>
  </si>
  <si>
    <t>Value Drivers</t>
  </si>
  <si>
    <t>Year Ended Jan 31st</t>
  </si>
  <si>
    <t>Absolute Change</t>
  </si>
  <si>
    <t>Sales Growth Rate</t>
  </si>
  <si>
    <t>Product Category Margins (as % of product revenue)</t>
  </si>
  <si>
    <t>Total COGS (as % of revenue)</t>
  </si>
  <si>
    <t>Cost Structure (as % of revenue)</t>
  </si>
  <si>
    <t>Selling, general and administrative</t>
  </si>
  <si>
    <t>EBITDA (as % of revenue)</t>
  </si>
  <si>
    <t>Net interest expense (as % of revenue)</t>
  </si>
  <si>
    <t>Income tax expense (as % of EBITDA)</t>
  </si>
  <si>
    <t>Cash flow drivers (as % of total revenues)</t>
  </si>
  <si>
    <t>Change in working capital</t>
  </si>
  <si>
    <t>Capital expenditures</t>
  </si>
  <si>
    <t>LTA</t>
  </si>
  <si>
    <t>UL</t>
  </si>
  <si>
    <t xml:space="preserve">   Digital</t>
  </si>
  <si>
    <t>Balance Sheet Copied from second tab</t>
  </si>
  <si>
    <t>Capital Expenditures Calculation</t>
  </si>
  <si>
    <t>Long-Term Assets</t>
  </si>
  <si>
    <t>Income statement copied from third tab</t>
  </si>
  <si>
    <t xml:space="preserve">HG-DCF </t>
  </si>
  <si>
    <t>Current Share Price</t>
  </si>
  <si>
    <t>Discount Rate</t>
  </si>
  <si>
    <t>Estimated FCF/share</t>
  </si>
  <si>
    <t>($ in Millions unless otherwise stated)</t>
  </si>
  <si>
    <t>Terminal Growth Rate</t>
  </si>
  <si>
    <t>% Gain/Loss</t>
  </si>
  <si>
    <t>Period</t>
  </si>
  <si>
    <t>St Dev</t>
  </si>
  <si>
    <t>Sales per product category</t>
  </si>
  <si>
    <t>% growth rate</t>
  </si>
  <si>
    <t>Total Sales</t>
  </si>
  <si>
    <t>Operating Expenses</t>
  </si>
  <si>
    <t xml:space="preserve">COGS per product category </t>
  </si>
  <si>
    <t>as a % of respective product sales</t>
  </si>
  <si>
    <t>Total COGS</t>
  </si>
  <si>
    <t xml:space="preserve">(as % of revenue) </t>
  </si>
  <si>
    <t>Sales, general, administrative</t>
  </si>
  <si>
    <t xml:space="preserve">  EBITDA</t>
  </si>
  <si>
    <t>Non-operating Expenses</t>
  </si>
  <si>
    <t>Net interest expense</t>
  </si>
  <si>
    <t>Income Tax Expense</t>
  </si>
  <si>
    <t xml:space="preserve">(as % of EBITDA) </t>
  </si>
  <si>
    <t xml:space="preserve">  NOPAIT </t>
  </si>
  <si>
    <t xml:space="preserve">Depreciation, amortization </t>
  </si>
  <si>
    <t>Free Cash Flow</t>
  </si>
  <si>
    <t>% in terminal value</t>
  </si>
  <si>
    <t>Discounted Free Cash Flow</t>
  </si>
  <si>
    <t>Tangible long-term assets</t>
  </si>
  <si>
    <t>Long-term asset turnover ratio</t>
  </si>
  <si>
    <t xml:space="preserve">Useful life </t>
  </si>
  <si>
    <t>Sum of Discounted cash flows</t>
  </si>
  <si>
    <t>Total Equity Value</t>
  </si>
  <si>
    <t>Number of diluted shares outstanding</t>
  </si>
  <si>
    <t>Crystal Ball Data</t>
  </si>
  <si>
    <t>Workbook Variables</t>
  </si>
  <si>
    <t>Last Var Column</t>
  </si>
  <si>
    <t xml:space="preserve">    Name:</t>
  </si>
  <si>
    <t xml:space="preserve">    Value:</t>
  </si>
  <si>
    <t>Worksheet Data</t>
  </si>
  <si>
    <t>Last Data Column Used</t>
  </si>
  <si>
    <t>Sheet Ref</t>
  </si>
  <si>
    <t>Sheet Guid</t>
  </si>
  <si>
    <t>41111875-d2e5-4e69-9249-c82881640c90</t>
  </si>
  <si>
    <t>df62e3da-6427-4dac-a697-862d53e85f1d</t>
  </si>
  <si>
    <t>Deleted sheet count</t>
  </si>
  <si>
    <t>Last row used</t>
  </si>
  <si>
    <t>Data blocks</t>
  </si>
  <si>
    <t>CB_Block_0</t>
  </si>
  <si>
    <t>CB_Block_7.0.0.0:1</t>
  </si>
  <si>
    <t>㜸〱捤㥤〷㤸ㄴ㔵昶昶攷㑥㘸愶㥡㌰㉤㠸〱〴㠹愲㠲搸㌹愸㐸ㄸ㜲㔴〶㡣戸㘳㠷㙡ㄸ㤹㠰㌳㐳㌲㉣㉡愸慢㘰㐴搶㥣㜳づ攸㥡㐰晦㡡㘹㡤㙢㕡㜷捤㍡扡㐶捣慥扢㈶扥昷扤㔵户戸摤㕤㍤捣慣晢㍤捦㌶㍤㤷扡攷扥攷搴愹㕦㔵㔷㜷㔷㥤慥㉡ㄱ㈵㈵㈵㕢昰攰晦㝣㤴㜳㘲㤷㥡攵㉤慤㘶挳挸敡愶晡㝡㌳摤㕡搷搴搸㌲㜲㙣㜳㜳㜲昹昴扡㤶搶㌲〸㍣戵㜵ㄸ㙦愹愸㙤愹㍢挶慣慣㕤㘲㌶户㐰㔴㔱㔲㔲㔹㘹㤴㘲㝣㘷晢捦愷㍡〶扤㡣㜲㌶㔰㤵ㄸㅥ㌶㕤搸㔴戲㌱搸㜸搹㜴㘵搳㡤㑤㜷㌶㍤搸㔴戱昱戱搹㡥㑤㑦㌶扤搸㙣捦愶㌷㥢ㅤ搸散挸㘶㈷㌶㥣扦搱㠷㑤㕦㌴摤㜶㐱㌳愷㝡摣慣搴㔱㔸㥡㥡搶愶㘶㜳挴㠰㠳慣㥣㐷〵〲㈳〳㈳㐳攱㐰㘲愴㝦挴㠰敡挵昵慤㡢㥢捤㔱㡤收攲搶收㘴晤㠸〱〷㉣㑥搵搷愵愷㤹换攷㌴㉤㌴ㅢ㐷㤹㈹㝦㈸㤵っ挷〳攱㐸㈴㥢㐸挴扢昵㐳攴㤹搵攳づ㘸㌶戳㉤晦慤㤸晤ㄹ㜳㔶昵戸㤱㌳捤搶晦㔶捣㕤ㄱㄳ㈱挷㌷㌵㈴敢ㅡ晦㑢㐱㉢戸㑥㈳攳捤㜴ㅤ㔷扥㘹㌶搷㌵捥ㅦ㠹戴㜳㐰愳ㄷㅢ㌹戶愵㘵㜱挳㈲㙥㐷搵㘶㝤晤㙣㌳㉢㔷㝡挳昸㤶搶〳㤲捤つ㉤摤ㅡ挸捦㙣㌶ㅢ搳㘶㑢㡦㠶〹换搲㘶扤㉤㙣愹㙣㌸㈸搹㍣㌳搹㘰㤶㜳愲慡挱㕡㠷㔳㌲㘶㘳㙢㕤敢昲敥つ㜳㕢捣搹挹挶昹㈶㈵ㄵつ㤳ㄶ搷㘵㐴㜹㌹㥥㈵㘵挳摣㌲㤳㉢ち昹㌴㔴㉦㐸㌶户捡ㅥ㔷㘱挰㑤慢㙤㉥㜲㈹㜲昲攲㈶㌵㈰捦㡢敢慣愶慥㘱㥡搹摣㘸搶㜳㈶㕣㤳挳昳㐴ㄲ㤰戵ㅥㅣ㔲㙡㜱戸㤶㐴㔷晢挵挷㘵攱㕣㍣〳搰㡣㤸搹搴摣㠰つ㜲㠶㤹㙣ㅣ攵ㅦㄹ㡤㡦愸㘹捤㡣㌷㤷㘰摡ㅦ㠸挶㈲搱戰㍦ㅡ㠸晢挳挱㐸㈲ㅥ㌰〶挲挳ㄸ㐴摦挱㘸捡慡㠳ㄱ㘳〸㑤㐳搱㠸昲搷昱㜲搷㘷挲㤷㕣㘹㙤戲戴㌶㔵㕡㥢㉥慤捤㤴搶㥡愵戵搹搲摡昹愵戵ぢ㑡㙢敢㑡㙢㡦㉡慤㕤〸㡤㝡㔴㜶改㔲㙡㍦㉡㙦㍥晦㥤㑦戲㔳愶慦㍣㜴㕤晡改捣㘵捤㠲慦㜰戹㠳ㄸ㠶㠹捥㈵扤㍢㍣㡣㍤搰㜸昶㘴㤰改㐸㝡㌸㑤㈳搰〸昱㌲㤲㘶攲ㅢて戹昰挵〳㠶㤵㡣搹昰攴搹㍥晦攷㥢㜷ㄵ摣㥤挸㌹㡥挴挴㝥戹㤸晣挱㐸㈴㥥㠸㠷〳挱㐰㌴ㄱ㡥挶㈳〱つ㕢㌰㥣〰慤㔰㌸ㅡ㠹〶晣搱㐸㈰㘶散捤搹昹搱㜸〲っ㍡㈹ㄸ㌴㠲㌴㠵搰〸昱慣㥤挱㥥摤挶扦㜶晤㤲散㤸㍦㡣㉣晢晡㠸慢扡昵ㄶ摣㤷挹っ㈲㤸攸摣㌲㐷ㄹ㍥㠶挶ㄳ㘷㤰昱㔸收〴㑤晢愰ㄱ攲㜱㝢㡥㠷づㅤ㌸昹戳㠶㡢㈶摦㌰戶㘵昵㐷㡦扦㔵㉢戸攳㤴㜳摣てㄳ㝢攷㉥㜳㈰㄰づ㙢㑢改㑦〴㐳挱㐴㈰㄰㠷㍤ㄲ㡦㠵㐲㘱㘳ㄴ攷戰㍦ㅡ捦㘸挶愹づ挶㡣㌱㌴㡤㐵㈳挴㐳昶㑣晤挱て㘷摥昸㕥㘶捡晡攷㤶㥤搴攵慣㔳㉢〵㕦戳㜲愶搵㤸攸昴㑣挷㜳づㄳ搰㜸㈶㌲捥〴捣㜴ㄲ㑤㤳搱〸㜱慦㍤搳ぢ㥦摡扣换挶愷ㅦ㥢扥敡愲戵晦㑡㝦㍦㜵㤱攰ㅢ㠳㥣改㔴㑣晣戶戵㍢㡤戳㥢㡥挶㌳㠳㐱慢戱㜶㘷搲㌴ぢ㡤㄰㜷搸ㄹ扣搹㌶攷搵搱愳㤷捤扣昰㤲㡢ㄷ扦㝢搷㔹摢〹扥㉢挹っづ挴㐴攷搶敥㙣㠶慦㐱攳㤹挳㈰㔳戰㜶攷搲㜴㄰ㅡ㈱㙥戴攷搸敤攳摡㉦㡦㜹昲攵㐹ㅢ慥㝦昷㤰搱愹㥢㝥㄰㕤㈹挶㥦攷㄰㌴㥤㥢攳愱昰㌰づ愳敦攱㘸捡㈶㘲㡥昳㘸㍡〲㡤㄰㔷搹㜳昴㝥晥昶㘹昳挳㐷㔷摦戱敥㡥摤㘶散㜴搹つ㠲敦户㜲㡥戵㤸昸㙤㤴㡦㐴〴㈳㠹挶㤳㐲㔳㌶ㄹ㤴搳㌴㘵搰〸㜱戱㥤㐱晦晤て晢㘲捤扤㉢愶㍦戸㉡㜲昷㤴扢扦晣㡢攰㥢扤捣㈰㡢㠹摦㤶挱㝣捥㙥〱ㅡ㑦ㅤ㠳㑥㐷〶㐷搱戴㄰㡤㄰攷搹ㄹ㜸㡣㔹晤㌷㥣户㜰捡ㅤ㍢慦戹昱㠶㐳慥摣㕦昰㤳㠶捣愰〱ㄳ㥤愳摥挸昰㑤㘸㍣㡢ㄸ㘴〲愸ㅦ㑤㔳㌳ㅡ㈱捥戰攷搸戳改改㌹昳㙥扤愷晡㡥㜹㠹摢㡥㕣收㌹㑥昰㘳㡤㥣㘳㉢㈶㍡晤㠲㕡捣㌹㉣㐱攳㔹捡㌸ㄳ昱㠲㕡㐶搳㜲㌴㐲㥣愲㔶昵㥡㔹㉢慡挶昷ㅦ㝢攵〷㤷づ㕣㜵捣ㅥ㜷〹㝥㡣㤲㌳㍤ㄶㄳ㥤㕢捣攳ㄸ晥㜸㌴㥥摦㌳挸㘴㉣收ち㥡㑥㐰㈳挴ち㝢㡥敦㉦扡㙦昲ㅦ挷㉦㥣㝥愳昷摥敢晥戴昳慡㝢〵㍦戳挹㌹㥥㠴㠹摦戶㙡㔷㈲㠲戱ち㡤攷㘴〶㥤㠶㔵㝢ち㑤愷愲ㄱ㘲㤹㥤挱㥤㜳捦㝦慣攱昵㤱㌳㙦㍣愹攷扤晥ㅥ敢搶〸㝥㘰㤴ㄹ㥣㠶㠹捥㉤昳改っ扦ㅡ㡤㘷つ㠳㑣挳㌲㥦㐱搳㤹㘸㠴㌸摡㥥攳ㄵ戳晦摣晤㠲ㅢ㡦㤹㜴㝦扣敥愳扦て㕥㌸㔱昰搳愹㥣攳搹㤸攸摣ㅣ捦㘱昸㜳搱㜸搶㌲挸㈴捣昱㍣㥡搶愱ㄱ攲㈸㝢㡥晦ㅥ㌴晢搵㈳㕡㜶㤹㜸捦昷换捦㌹攸慢㍥㠷ぢ㝥ㄴ㤶㜳㍣ㅦㄳ扦㡤昲〵㥣摤㠵㘸㍣ㄷ㌱攸〴㔰扥㤸愶㑢搰〸㤱戶㌳攸㝦㔳户摡㐹㍦㔶㡣扢戵敢㠹挱攱つ㍢捣ㄳ扤㈹挶㥦攷㌲㌴扦㉤㠳换ㄱ挱戸㠲戱慥㐴㠳㙤㍢㘸㕣㐵搳搵㘸㠴㤸㘷㘷㌰㘴摥㥥搳㤶晣㈳㍡㝤㐳㐴㌴㍥昵攴散换〴扦〴挸っ慥挵㐴攷愸㕦挷昰搷愳昱摣挰㈰㔳㐱晤㐶㥡㙥㐲㈳挴㕣㝢㡥捦㝦㔸扤㜶慦敡ㅢ挷㕣㌵攱搰ㅢ㙥扡敦扤㜷〵扦㜱挸㌹摥㠲㠹摦戶捣户㜲㜶户愱昱摣捥愰㔳戰捣㜷搰㜴㈷ㅡ㈱㘶摡ㄹ㝣扦攰戴ㅦ㍥扥愸摦戸换昷㍢慢散搶搴扢㡢挵㑥ㄴ攳捦戳ㅥ㑤愷㜷㈲㜷挳挹戸㠷敥㝦㐲㠳㡤㉤㘶摣㑢搳㝤㘸㠴㤸㘴捦㜴攳昷㠶戱摤攰㑦㘶摣㔵昶㕥㔵㥦昹㍦慦ㄱ㍢㔳㡣㍦捦〳㘸㍡㍤搳〷攱㘴㙣愰晢㐶㌴昸搰ㄳ㌳ㅥ愲改㘱㌴㐲㡣戱㘷㝡捣㤲㥦昶㕢晢挵㤶挹㈷㙣戹㈰㌵散挴㜳扥ㄱ㝤㈸挶㥦攷ㄱ㌴扦㡤昵愳㠸㘰㙣㘲慣挷搰㘰㙤〷㡤挷㘹㝡〲㡤㄰〹㍢㠳㈷㥥㕦㝤攳㜳㐷㙦㥣㜲㙡扣摦捥〷慣㘹扢㐴昴愵ㄸ㝦㥥愷搰晣戶っ晥㡣〸挶搳㡣昵っㅡ㌰〸ㅡ捦搲昴ㅣㅡ㈱㠲㜶〶慦戶㥥晤捡攳㥦㍣㌲㘱挳扢㍦愷攲㥦㙣㜸慡摢ぢㄸ㍥搰晥㝥㌰扥㌹戹ㄴ摦戸戶㝥㤹ぢ㡥挴㤷㠱㡥㝣㡢挵㤷搸㙣㈴ㅢ换〶〲㤹㠸㍦ㄹ㑡㔶っ㐴搸㡥㝥㕤攲ㅢ㐸户散挱㜵㡤㤹愶愵昲晢搳㉥攳㤲㉤收搶慦㔳挳敤戱㜱㑤㡢ㅢ㌳㉤㝤摤〷㙢㕡㤳慤㘶㥦晣戱慤㐱ち摣㙡昰敤搲㙣㤱昳敢㥦敦㜶㔰戲㝥戱㌹㜶㔹㥤㌵摣㉦㙦ㄸ摦㉤㥢㔲挵㐷㈷㌶㥢㐷㍢愳〵ㄹ㡤挵挱㡦㈵㌲㜶挱㔲㕡㐳㔶㕥〳慡ㄷ㌴戵㤸㡤㌲扤攱つ〷搴愵ㄷ㥡捤㌵㈶て㥤㤸ㄹ戹愸扤㌹㘴㝦挱ㅤ㍥慢ㄱぢ㡡慦慣㤹㐱扡㌵㍢㘱㔹慢搹㤸㌱㌳挸㜷㤱搹摣扡㝣㑥㌲㔵㙦敥㤰㈳戱收㠹㠱㥤㜳捣ㄳ㥢搲㡢㕢慡㥢ㅡ㕢㥢㥢敡㜳㐷挶㘶㤶㈴昱愵㍡㌳愳㈹㘳攲㍢㜱㌹ㅦ㈵愲愴慣㑣㠸㤲㍤摤扥㤸㌲㙥换㐸戹㈲戴㔵摣て敢㝣愷摣捤㙥攴㙣㉣ㅤ㤶愲摥攴㌶㔹㍡㘴ㅢ挱㘴㕣㠶搹愳戸㔰㕢㈶ㅥ㘷愲㝡昷攲㙡㤹愳戳收晥晦㡡㑢㑢㝢搹㑢㍦㘱〹づ㍣㑣㑥㌶㘶敡捤收㜶㡦㤲〹㘶㘴晣〵㑤挵摥㜸㌵ㄷ愵㔷づ㠵㔸㈶㤶㔷㉣慤换戴㉥昰㉣㌰敢收㉦攰攷㐱ㅣ㐹慢慣㈴摡㠲㠷昱ㄲ㑣挶换㙣㕥㐱攳昵㤶㜸㕥愵挸攳㌵晥㙡昵㉢〶攱晦捥ㅦ搲㈸㠵㤷㈱て愱攰㜸㔷㑢㐵挳挴愶收㤶戲㌲户愵㥣㥣㙣㔹搰捡捤戳晤㐱挶㝢㡤捤摦搰㔴っ㐱戳捤㈳㈶㔵㄰㤵昳挰㔰昷㠶昱㘶㌶㠹挳㜱昲搵㉤㤲ㄵつ搶ㄱ㥥昱㘶㑢摡攰愱愰㈹㜸慤㉣昳㘰ち㉦晥㙥つ摣晡捤㘵慤攳㤳慤挹㉥つ㌸愸㠴戵㘴㐰㌴㕣㝡㔹㔳昴散㉥㙤捡摢㙢昷㄰挱㈷㈷戵㈸㕤愵挱㡡㠴ㄷづ㕥㉦㈵㘵㜶摢晥㐲㈰昷晥㔸〸㑦晥㠶㥥㝢㜰〸挷慣㌲㤳捣挶㌹换ㄷ㤹㉤㤴㔷㝡摡㐵㤹晦昲㘲戰㔹改搴摣搶扡晡㤶㤱挸㜴㔲㜳搳攲㐵晦捤㌸㡣㘵晣ㅤ㡤㝡㔴散㠶慤戸攳换〴㕣㈵㕤㤶㜰摤搴搶㤶㔴㌲ㅡ㉤挶㘰㌶摣㕡ㄱ㙣ぢ晥㤳て攳㉤晣攷㙤㙦慣㘲㈸ㄴ㥤㌹㤰㔶〱㝤户〶㄰㥡搳㙣捡㐳㠳㤵戲〳摡摤ㅢづ㙥㙡㕥㤸㙡㙡㕡挸敤愹㠷散戵㉣㌰捤㔶ㅥ㙥敢㙡ㅦ㕥㤴㠷ㄱ㠵㈸㉢换㌹㑣愶ㅤ㤷摢ㄵ昱㍤敦愱改㍥戶扥㝥㠰㡡搸攲㜹ㅦ愶㌲ㅣ昸昳戴㘱㘲攷㐹㤳㙢㘷捦㤹㔹敢て㡤っ昸㐷〶㜱㥣㙥攴㡣敡㤱换敡㕢㤶㠹㕤戰昸㍣㥡昵㝡㕢敡㥤㘱㤹㕢㘶㕣㜷晥㈹㝢搵㝣㕣摢㑦昴戵〷ちづ慣敤㡥㠰〳昱㘷晣〳㡤搸ㄹ㌲敥㔶㌰㥤晢㌰㍥㐶摦昸㠴捤愷㘸戰㜳㤰戸戱㙦昸摣敡㡡㍤昰㍦昷て挶㘶㌶㕦愰ㄱ挳搱昰搵㘹㝣㠹㐶㍤㠴て昱戹搲攵㡡摢ㄳ收挲ㄵ昷㉤慣㕥愳㥤㌱㌱〲ち慥㍣㠳戰っ攲㌱㠸㐶㜸㄰搸ㄵ㐰㠵㍤㔰㜰㥣㙦㙦戸㐹〰㍦搳扦っ㌲㜷〰扦㜲ㅥ〴㘳㜰㤳搳〰㤴㕡㕤攱挷㤸〴㔰〶㠳挱昳ㅤ㈲〸㤳〴㔰㠱㥥㝡㠸ㅦ㝦搵〰〴㘰㉥〴㘰㌰愶搱捥㤸〸挱捦つ挰㔷〸敥ち攰㑢㝢愰攰㌰㘳ㄴ㤱〶㌲㡢㥥㑣㜹㌳㘴敥〰戶挷戰搱㥢捤づ㘸㌴〰㍢㔹㕤ㄱ㐳㄰〹㘰㘷㡡晡愰ㄱ〹㤸㈴㠰扥攸愹㠷昸㐰〷㄰㠷戹㄰挰慥㡣㘹戴㌳㈶昶㠱㥦ㅢ㠰搷㡢〱昸扢㍤㔰㜰搴㜳ㄴ㈲つ㘴ㄶ扢㌳攵搷㡡〲搸ㄳ挳挶㜰㌶㈳搰㘸〰㐶㕡㕤戱㍦㠲㐸〰㝢㔳攴㐷㈳挶挰㈴〱〴搰㔳て昱扣づ㘰㌴捣㠵〰㈲㡣㘹戴㌳㈶挶挲捦つ挰㘳挵〰㙣戲〷ち㡥挰㡥㐷愴㠱捣㘲㝦捣㔴㍣㔲ㄴ挰ㄸっㅢ㘳搹㡣㐳愳〱ㄸ㙦㜵挵〴〴㤱〰㈶㔰㌴ㄱ㡤攰挱㔸〹㘰ㄲ㝡敡㈱敥搳〱㑣㠴戹㄰挰㌴挶㌴摡ㄹㄳ㤳攱攷〶攰戶㘲〰㙥戵〷ち㡥〶㑦㐳愴㠱捣㘲づ㔳扥戹㈸㠰㠳㌰㙣ㅣ捣收㄰㌴ㅡ㠰挳慣慥㤸㡥㈰ㄲ挰攱ㄴ捤㐳㈳㘶挲㈴〱ㅣ㠱㥥㝡㠸慢㜴〰㌳㘰㉥〴㤰㘴㑣愳㥤㌱㌱ぢ㝥㙥〰㉥㈸〶攰㝣㝢愰攰㘰昴㙣㐴ㅡ挸㉣㡥㘲捡敢㡡〲愸挷戰搱挰愶ㄱ㡤〶㘰㤱搵ㄵ㌵〸㈲〱ㅣ㑤㔱㌳ㅡ㌱ㄷ㈶〹愰〵㍤昵㄰㙢㜴〰㜳㘰㉥〴戰㤴㌱㡤㜶挶挴㐱昰㜳〳㜰㔲㌱〰㈷摡〳〵挷挶て㐵愴㠱捣攲〴愶扣愲㈸㠰㤳㌰㙣慣㘴戳ち㡤〶攰ㄴ慢㉢づ㐳㄰〹攰㔴㡡晥㠰㐶捣㠳㐹〲㌸つ㍤昵㄰㑢㜴〰㠷挳㕣〸攰っ挶㌴摡ㄹㄳ㐷挰捦つ㐰㝤㌱〰ぢ敤㠱㠲㐳昵㐷㈲搲㐰㘶昱㐷愶㕣㔷ㄴ挰〵ㄸ㌶㉥㘴㜳ㄱㅡつ挰㈵㔶㔷㈴ㄱ㐴〲戸㤴愲换搰㠸㌴㑣ㄲ挰攵攸愹㠷㌸㔲〷㤰㠲戹㄰挰搵搰㝢㡤㜶挶㐴〶㝥㙥〰づ㉡〶㘰慥㍤㔰㜰愶㠰㠷昷〷㌲㡢㕢㤸㜲㑤㔱〰户㘱搸戸㥤捤ㅤ㘸㌴〰㜷㔹㕤戱〰㐱㈴㠰昵ㄴ摤㡤㐶ㅣ〵㤳〴㜰て㝡敡㈱愶敡〰敡㘰㉥〴㜰㍦㘳ㅡ敤㡣㠹㠵昰㜳〳㌰愶ㄸ㠰搱昶㐰挱㠹㡡㐶㐴ㅡ挸㉣ㅥ㘵捡愳㡡〲㜸っ挳挶攳㙣㥥㐰愳〱㜸捡敡㡡㈶〴㤱〰晥㑣搱搳㘸挴搱㌰㐹〰捦愰愷ㅥ㈲慣〳㔸〴㜳㈱㠰ㄷㄸ搳㘸㘷㑣㌴挳捦つ挰㥥挵〰散㘱てㄴ㥣㌷㔹㡣㐸〳㤹挵摦㤸昲戰愲〰㕥挷戰昱〶㥢㌷搱㘸〰摥戶扡㘲〹㠲㐸〰敦㔰昴㉥ㅡ戱っ㈶〹攰㍤昴搴㐳昴搷〱㉣㠵戹㄰挰㠷㡣㘹戴㌳㈶㤶挳捦つ挰昶挵〰昴戲〷扣昹攷㜰㡥㐳愴㠱捣攲ぢ愶扣㕤㔱〰㕦㘱搸昸㥡捤㌷㘸㌴〰摦㔹㕤㜱㍣㠲㐸〰摦㔳昴㑦㌴㘲〵㑣ㄲ挰て攸愹㠷愸搴〱晣ㅥ收㐲〰㍦㌱愶搱捥㤸㌸〱㝥㙥〰㝥晤愵挸㐷攱㕦散㠱㠲㔳㑡㉢ㄱ㘹㈰戳㈸㉦㐵捡㍦㐱收晥㔱搸㠳㘱愳ぢ㥢㑡㌴ㅡ〰慦搵ㄵ慢㄰㘴㄰〳㜵愵愸ㅢㅡ㜱ち扡ㄲ㐰㜷昴搴㐳㝣㠳㜹㌸㕦㠶㑥㠶戹㄰挰㜶搰㝢㡤㜶挶〴㑦㔳戹〱昸戸ㄸ㠰㡦散㠱㠲㌳㕡愷㈳㤲〴搰㠷㈹㝦㔸ㄴ挰㉥ㄸ㌶晡戱改捦散戶㝥ㅢㅣ㘰㜵挵㙡〴ㅡ挴挵ㄹ㐸搱㈰㌴攲っ㜴㈵㠰挱攸愹㠷㜸㔳〷戰〶收㐲〰挳愰昷ㅡ敤㡣㠹㌳攱攷〶攰愵㘲〰㕥戴〷ち㑥戰㥤㠳㐸ㄲ㠰㥦㈹扦㔰ㄴ㐰㄰挳㐶㠸㑤㤸搹㙤〵㄰戵扡攲㕣〴ㅡ挴挵㠹㔱ㄴ㐷㈳捥㐳㔷〲㐸愰愷ㅥ攲〹ㅤ挰㕡㤸ぢ〱㡣㠲摥㙢戴㌳㈶搶挱捦つ挰㠶㘲〰ㅥ戴〷ち捥昷㕤㠰㐸ㄲ挰㐴愶㝣㝦㔱〰㤳㌱㙣㑣㘱㌳㤵搹㙤〵㌰摤敡㡡ぢㄱ㘸㄰ㄷ㘷〶㐵㌳搱㠸㡢搱㤵〰㘶愱愷ㅥ攲づㅤ挰㐵㌰ㄷ〲愸㠱摥㙢戴㌳㈶㉥㠱㥦ㅢ㠰敢㡡〱戸搶ㅥ㈸㌸摤㜸㌹㈲㐹〰昳㤸昲搵㐵〱晣づ挳㐶㉤㥢㈳㤹摤㔶〰㈹慢㉢慥㐰愰㐱昸㌳搲ㄴ㘵搰㠸慢搰㤵〰㑣昴搴㐳㕣愴〳戸ㄲ收㐲〰㜵搰㝢㡤㜶挶挴搵昰㜳〳㜰㜶㌱〰㘷搹〳〵㘷㍢慦㐳㈴〹愰㤹㈹㥦㔱ㄴ㐰㉢㠶㡤挵㙣㤶㌰扢慤〰㤶㔹㕤挱搳㥥㠳戸㌸换㈹㍡〶㡤戸ㄱ㕤〹攰㔸昴搴㐳慣搲〱摣〰㜳㈱㠰ㄵ搰㝢㡤㜶挶挴㑤昰㜳〳㜰㑣㌱〰换敤㠱㠲㤳慦户㈲㤲〴昰〷愶扣戴㈸㠰搳㌱㙣慣㘶戳㠶搹㙤〵㜰愶搵ㄵ户㈱搰㈰㉥捥㔹ㄴ㥤㡤㐶摣㠱慥〴㜰づ㝡敡㈱ㅡ㜵〰户挳㕣〸㘰ㅤ昴㕥愳㥤㌱㜱㈷晣摣〰㘴㡡〱㐸摢〳〵攷㝥敦㐶㈴〹攰㌲愶㥣㉣ち攰ちっㅢ㔷戲戹㡡搹㙤〵㜰㡤搵ㄵ昷㈰搰㈰㉥捥戵ㄴ㕤㠷㐶摣㡢慥〴㜰㍤㝡敡㈱づ搱〱晣〹收㐲〰㌷㐳敦㌵摡ㄹㄳ昷挱捦つ挰捣㘲〰㘶搸〳〵攷愱ㅦ㐴㈴〹攰㙥愶㍣慤㈸㠰㍦㘱搸戸㤷捤㝤捣㙥㉢㠰〷慣慥搸㠰㐰㠳戸㌸て㔲戴〱㡤㜸〸㕤〹㘰㈳㝡敡㈱挶改〰㌶挲㕣〸攰ㄱ攸扤㐶㍢㘳攲㘱昸戹〱㠸ㄷ〳㄰戳〷ち捥㠹㍦㡡㐸ㄲ挰搳㑣㌹㔲ㄴ挰戳ㄸ㌶㥥㘳昳㍣ㅡつ挰㕦慣慥搸㠴㐰㠳戸㌸㉦㔲昴ㄲㅡ昱㌸扡ㄲ挰换攸愹㠷ㄸ愱〳㜸っ收㐲〰慦㐱敦㌵摡ㄹㄳ㑦挰捦つ挰愰㘲〰〶摡〳〵愷攴晦㡣㐸ㄲ挰扢㑣㜹搷愲〰摥挷戰搱挶收〳㘶户㜵ぢ昸㠷搵ㄵ㑦㈳搰㈰㉥捥㐷ㄴ㝤㡣㐶㍣㡢慥〴昰〹㝡敡㈱㜶搰〱㍣〳㜳㈱㠰捤搰㝢㡤㜶挶挴㜳昰㜳〳搰慤ㄸ㠰慥昶㐰㝥㐵㐰挵㕦㄰愹ㄳ㘷㜲扢㌲攱散㐱㜵收㔲㥥㝡敡㤱㐵昹㜴昵攲㤶搶㈶㜹㥥慣㝢㜶㝣搳捣愶搶昱㜵㉤㡢敡㤳换㝢㘵敤㠹㠳ㄷ㤸㡤㌸㡢摤㡣㤳搹㜹戶愶㐵㡢捣㡣㤱慤㘹㕡摣㥣㌶愷㡣晦㕦㌸换㡤攵挳慡㤳㈷戸㑢〵ㅥ晦搹㠹㕢㠴㄰搸㑡昰㈸愹㜸〹〱昳捦扦挹㈲㙥敤㕣戹㥣昴㐱㔸戵㤵攸㥣扡搶㝡戳㙢㔶㥥愷㤶搳㤵㔹㔰㐴㘹㐰愶㑢㜶捥〲㥣㤷ㅡ摦㍤㍢愹戹㉥㔳㕦搷㘸㜲㘵㙣㙦㐹愷㥢昳㔱〶㜰㐰㔳㑢ㅤ敢攵扢㘷攷㌴㈷ㅢ㕢ㄶ昱㡣㘶㝡㜹捦㥣㥥㍣昵㔹㤱ㅤ㔷搷搸㠲搹挸戵挸改慡㙣捤㠲愶愵昸改挶攲㠶挶㐹挹㐵㉤晦ㄳ㙢㐵㜰戵挸㠷㕣㌵愲㔴㤴㤶㡡捡搲捡晦㜴晤㜸晥㠹搷㔸㉦慢昲㜹〰戶搳搶收扡搴㘲〲㤳昳〸愲㉤㘷㈳搷㘱㐹挵换㤸捡㍦㜷愹慤挲扣挲〳收㥡昳㤳〴搷㜳攰捥敦㘱晡㐱㙥晣㠰㜴扡晤ぢ捤搴㐹㜳愷㙣㉤挹昹㑤㍦㉥愹㜸〵㤱㍢㕣〱搱ㅢ攲ㅥ搶㈶挴慡〸㙥㔱㜸㘵㘲㑢㘰㉦㝦戳昴㘶愵㠶㕢㘸㡦慤㤳ㄳ㜱ㄲ扤㕢㜶㝡㌲㘵搶攳摣㝦㐳戲戵㠷搵㘱ㄱ〶㝥㝣搰㘲㡦㔵㌷㌵㌴㈴戹挹昱㈷ㄴ㌵改㘴扤㔹㤹ㅤ扢戸戵㘹㐶㕤愳㤱㐵㈳户㑢摢㤴㕣〶㔳㜲㤹㜵㤶㍥㍢㥢㌵㐱㜲㥡戱㥡收㈷㥢敢㕡ㄷ㌴搴愵㉢搹㘱摤捥晦挴戶㡡ㄷ㝦㌹㘰慡㠷摡㤷攴㥦昶户㑥扥㘳㜵㡦㐴愵っ搱㜱昵㘳㡢㉥ㄵㅥ晣ㄳ晦㘱挹〸㜶㍣昲つ挵昸ㄱ搱㉡昰〷㠳晤攲昹㑡㥥㡡㠵攵慢ㄵ戰挸㥤㤳昸㉢〵昸㌳㝥㠲㤴ㄳ晣㉢㝦つ㑤扢昵〴㕤㈰昰㑥㙦㑡㘶㈶㈶搳昸㌹㔴ㄷ晢挷㔰㤵㔸戵摣搵㌴晢㔸攱㔱㡤愲㈱ㄴ㈳㉤愹换㤸捤㤵㌴搴攰挷㕥攵慣つ昱㔸敢㄰攷扡换㑡㉡㉡扡㔶扡捤㙢㡡㡡㌵挴㍥㙦慥晦㤸㙣㑡㐱晣捦て㡣㡦收搲㝡扤㘵㘸㡤㥦㌱㙤晣挲㘵晡ㅢ扡㕣㥥㍣挱慦ㄴ㙣㐱㔳昱㜷っ收慦㥢摣㘲ぢ㤴㘴ㄸ㄰㤵换㥦ㄱ戱っ愴ㄲ㈵ㄳ戲㝥愴㐲㉥㐸㔷慤敥挳㘳㤵㝣㔴慡摦㈶㜹㙡戰㤵㥢ㄹ慦戵㝦㘵㝤〹㔷㐷㘹㘹㌹㔶戵㈷扦㘶慥㘰戶〸搶㔰㘳捡㠲㄰搱ㅦ㈹㜸㔸㍦搸㤵㉦ㄶ挴慦攵敦㜲㕥㠵ㄵ攷戲户攰㍦昹昰㝡㡤㔲ㄲ昰㡡户搰慡〵昷搰攲攵㕡㌳㠰ㅣ挷扤搰㠸㝦愰换户㝦㑣慡㌷㉢昱㌱㝡㝣挳㉡昱昰搷㔹ㅤ摤㐱㡡㑦攰挱㥤愴攱㘱攰㑦㌱挵㝤㡦戳㉤㔶挲扡敤㙤昱㜳㝡攰捦攰㡦晤搴戶㈸㌶挳愲ㄶ〳慢㑢慤㘰慥㘶愳㉢㠵㕦戸ぢ扡㔱搰㥤㠲㉦㈱攰㑡昶昴㐰捦㠱挷摦〷戹挰昳㐱〳㜸摦㙡㐱㌵㜸摢㌱㘸㑦〶晤ㄹ㠲㝣㜸扦挲㘶挱敢〵㐹㠷攱㜱摤㐹㜸摢㌳㌰㤷㍣〷摥づ戰㙥ㅢ㕥㈹摣㈴扣ㅤ㘵㄰慢㈳㔸愲攰〲㙦㈷㘸㡣㥤㈹㘴昹㠲㡢愰て〵㝤㈹㘰㐵㠳㠴户ぢ㝡づ㍣晥戴挹〵㕥㝦㘸〰㡦㔵つ㉡愸〶㙦㔷〶ㅤ挰愰慣㐰挸㠷挷戲〳ぢ摥㐰㐸㍡っ㡦㠵ちㄲ摥㈰〶㘶挵㐲づ扣㈱戰㙥ㅢㅥ㉢ㅢ昰挴て摣ㄸ〴ㄳ昲㡦攵つ㙡㌱戴㉤㙦㌷㘸㡣㘱ㄴ戲昴挱㐵戰㍢〵㝢㔰挰㙡〸〹㙦㑦昴ㅣ㜸晣㤵㤶ぢ扣ㄱ搰〰摥慥㕡㔰つ摥㕥っ㍡㤲㐱㔹扤㤰て㡦㈵ぢㄶ扣扤㈱改㌰㍣ㄶ㌹㐸㜸㝥〶㘶戵㐳づ扣㈰慣摢㠶挷慡〸㍣㜱㤸㤴㐱ㄴ㍣㤶㐶戸戰〹㐳㘳㐴㈸㘴搹㠴㡢㈰㑡㐱㡣〲㔶㔲㐸㜸㜱昴ㅣ㜸晣戵㤹ぢ扣㝤愰〱㍣㔶㔳愸愰ㅡ扣㝤ㄹ㜴㍦〶㘵攵㐳㍥扣㌱戰㔹昰㐶㐱搲㘱㜸㘳攱㈶攱敤捦挰攳搰换㠱㌷〶搶㙤挳㘳㐵〵㥥㈸户㘰㄰〵㡦㘵ㄵ㙡㌱戴㉤㙦ㅣ㌴㐶㌵㠵㉣戹㜰ㄱ㡣愷㘰〲〵慣挲㤰昰㈶愲攷挰攳慦收㕣攰㑤㠶〶昰㔸㠹愱㠲㙡昰愶㌰攸㔴〶㘵搵㐴㍥㍣㤶㑡㔸昰愶㐱搲㘱㜸㉣慥㤰昰愶㌳㌰慢㉣㜲攰捤㠴㜵摢昰㔸㡤㠱㈷㝥㠲挷㈰ちㅥ㑢㌲搴㘲㘸昰づ㠰挶㌸㤰㐲㤶㙢戸〸㘶㔳㔰㐳〱㉢㌸㈴扣㌹攸㌹昰昸㠳㍦ㄷ㜸〷㐱〳㜸㐹㉤愸〶敦㘰〶㍤㠴㐱㔹㜱㤱て㡦㘵ㄶㄶ扣㐳㈱改㌰㍣ㄶ㘶㐸㜸㠷㌱㌰㉢㌴㜲攰捤㠳㜵摢昰㔸挹㠱㈷㝥摢挷㈰ちㅥ换㌹㕣搸晣づㅡ愳㤶㐲㤶㝡戸〸㡥愴㈰㐹〱慢㍦㈴扣ㄴ㝡づ㍣晥㜶搱〵㕥〶ㅡ挰㘳〵㠸ち慡挱㌳ㄹ㌴换愰㈷㐰㤰て敦㈴搸㉣㜸昳㈱改㌰㍣ㄶ㜵㐸㜸ぢㄸ㤸搵ㅤ㌹昰㡥㠲㜵摢昰㔸〵㠲㈷㝥ㄴ挸㈰ちㅥ㑢㐱搴㘲㘸㕢㕥㍤㌴㐶〳㠵㉣ㄳ㜱ㄱ㌴㔲搰㐴〱㉢㐷㈴扣㐵攸㌹昰昸㌳㑣ㄷ㜸捤搰〰ㅥ慢㐷㔴㔰つ㕥ぢ㠳昲㘲ぢ㠲㤵ㅥ昹昰㔸摥㘱挱㕢っ㐹㠷攱戱㈰㐴挲㕢挲挰慣っ挹㠱户っ搶㙤挳㘳〵〹㥥㌸㕦挰㈰ちㅥ换㐸搴㘲㘸昰㡥㠱挶㌸㤶㐲㤶㤸戸〸㡥愳攰㜸ち㉥㠷㐰挲晢㍤㝡づ㍣晥㠲搴〵摥〹搰〰ㅥ㉢㑦㔴㔰つ摥㠹っ㝡ㄲ㠳戲㑡㈴ㅦㅥ㑢㐳㉣㜸㉢㈱改㌰㍣ㄶ㤳㐸㜸慢ㄸ㤸㔵㈵㌹昰㑥㠱㜵摢昰㔸㝤㠲㈷㝥戳挸㈰ちㅥ㑢㔰搴㘲㘸昰晥〰㡤㜱ㅡ㠵㉣㑦㜱ㄱ㥣㑥挱㙡ち㔸戱㈲攱慤㐱捦㠱挷ㅦ扦扡挰㍢ㄳㅡ挰㘳搵㡡ち慡挱㍢㡢㐱捦㘶㔰㔶㤸攴挳㘳㔹㠹〵敦ㅣ㐸㍡っ㡦㠵㈸ㄲ摥戹っ捣㡡㤴ㅣ㜸攷挱扡㙤㜸慣㕣挱ㄳ㍦㠶㘴㄰〵㡦攵㉢㙡㌱㌴㜸㝦㠴挶㌸㥦㐲㤶戶戸〸㉥愰攰㐲ち㔸敤㈲攱㕤㠴㥥〳㡦扦攳㜵㠱㜷〹㌴㠰挷㡡ㄷㄵ㔴㠳㜷㈹㠳㕥挶愰慣㑥挹㠷挷㤲ㄴぢ摥攵㤰㜴ㄸㅥ㡢㔸㈴扣㉢ㄸ㤸搵㉣㌹昰慥㠲㜵摢昰㔸昵㠲㈷㝥㐵挹㈰ち摥㍢㤸㔲㡢愱挱扢〶ㅡ攳㕡ち摦㜵ㄷ㕣㐷挱昵ㄴ扣〷㠱㠴㜷〳㝡づ㍣晥ㅥ搹〵摥㑤搰〰ㅥ慢㘵搴㕣㌵㜸㌷㌳攸㉤っ捡捡㤶㝣㜸㉣㘷戱攰摤ち㐹㠷攱戱〰㐶挲扢㡤㠱㔹〹㤳〳敦づ㔸户つ㡦ㄵ㌳㜸攲攷㤸っ愲攰戱㙣㐶㉤㠶〶敦㉥㘸㡣昵ㄴ戲愴挶㐵㜰㌷〵昷㔰挰㉡ㅢ〹敦㑦攸㌹昰昸搳㙡ㄷ㜸昷㐱〳㜸慣戴㔱㐱㌵㜸昷㌳攸〳っ㕡㡥㕣昲攱戱ㄴ挶㠲昷㈰㈴ㅤ㠶挷攲ㄹ〹㙦〳〳戳㡡㈶〷摥㐳戰㙥ㅢㅥ慢㙤㤰㌳㝥攱挹㈰ちㅥ㑢㙥搴㘲㘰㔲ㅤㄸ昸㍦㘸㡣㐷㈸㘴㌹㡥㡢攰㔱ち㌶㔱挰ちㅤ〹敦㌱昴ㅣ㜸晣㔵戸ぢ扣㈷愰〱㍣㔶改愸愰ㅡ扣㈷ㄹ昴㈹〶㘵㐵㑤㍥㍣㤶搱㔸昰晥っ㐹㠷攱戱昰㐶挲㝢㥡㠱㔹㠱㤳〳敦㔹㔸户つ㡦㤵㍡ㄲ摥㜳っ愲攰つ㠴㔵㉤〶㈶ㄵ扣攷愱㌱㕥愰㤰愵㍣㉥㠲扦㔰昰㈲〵慣敥㤱昰㕥㐲㑦㠳攷扡攵扤〲つ攰戱挲㐷〵搵攰扤捡愰㝦㘵㔰㔶攳攴挳㘳〹㡥〵敦㌵㐸㍡っ㡦㐵㍢ㄲ摥摦ㄸ㤸搵㍢㌹昰㕥㠷㜵摢昰㔸攵㈳攱扤挱㈰ちㅥ㑢㝤搴㘲㘰㔲挱㝢ㄳㅡ攳㉤ち攳敥㠲户㈹㜸㠷〲㔶〶㐹㜸敦愲攷挰攳㙦昵㕤戶扣昷愱〱㍣㔶〷愹戹㙡昰摡ㄸ昴〳〶㘵㈵㑦㍥㍣㤶敦㔸昰㍥㠴愴挳昰㔸昰㈳攱晤㠳㠱㔹昹㤳〳敦㘳㔸户つ㡦ㄵ㐲ㄲ摥㈷っ愲攰戱㑣㐸㉤〶㈶ㄵ扣㑦愱㌱㍥愳㤰㈵㐴㉥㠲捦㈹搸㑣〱慢㡡㈴扣㉦搰㜳攰昱㌲〳㉥昰扥㠲〶昰㔸㔹愴㠲㙡昰扥㘶搰㙦ㄸ㤴㔵㐰昹昰㔸晡㘳挱晢ㄶ㤲づ挳㘳戱㤰㠴昷ㅤ〳ㅦ㠹㕥づ扣㝦挲扡㙤㜸慣㉥㤲昰㝥㘰㄰〵㡦㈵㐶㙡㌱㌰愹攰晤ぢㅡ攳摦ㄴ㘶摣〵㍦㔲昰ㄳ〵㈶〴ㄲ摥捦攸㌹昰㜸㠵〴ㄷ㜸扦㐲〳㜸慣㑡㔲㜳搵攰㙤㘱搰ㄲ㥣敡㄰慣㈰捡㠷挷戲㈱ぢㅥ捦㠶㜴ㄸㅥぢ㡤㈴㍣ㅣ㈱㉦ㄱ慣㌸捡㠱㠷㥦ㅦ㜷〰摥㌲戸㐹㜸ㄵっ愲攰戱㍣㐹㉤〶㈶ㄵ㍣て㌴㐶ㄷち㔹扡攴㈲愸愴㠰搷㥥ㄳ慣㘶㤲昰扣攸㌹昰㜸戱〷ㄷ㜸摤愰〱㍣㔶㌴愹愰ㅡ扣敥っ摡㠳㐱㔹㝤㤴て㡦㈵㐷ㄶ扣㉡㐸㍡っ㡦㐵㑡ㄲ㥥㡦㠱㔹慤㤴〳慦㈷慣摢摥昲㔸搵㈴攱昵㘲㄰〵㡦愵㑤㙡㌱㌰愹攰㙤て㡤搱㥢㐲㤶㍤戹〸㜶愰㘰㐷ち㔸〹㈵攱敤㠴㥥〳㡦搷愹㜰㠱搷〷ㅡ挰㘳㌵㤴ち慡挱敢换愰扢㌰㈸㉢㤷昲攱㕤〱㥢〵慦ㅦ㈴ㅤ㠶㜷㈵摣㈴扣晥っ捣㑡愷ㅣ㜸〳㘰摤㌶㍣㔶㐴㐹㜸〳ㄹ㐴挱扢ㄶ㔶戵ㄸ㤸㔴昰〶㐱㘳っ愶㤰㈵㔳㉥㠲㈱ㄴっ愵㠰㔵㔴ㄲ摥㙥攸㌹昰㜸扤つㄷ㜸扢㐳〳㜸慣愴㔲㐱㌵㜸㝢㌰攸㥥っ捡慡愷㝣㜸㉣㜵戲攰つ㠷愴挳昰㔸ㅣ㈵攱㡤㘰攰晢搰换㠱㌷ㄲ搶㙤挳㘳㌵㤵㠴户㌷㠳㈸㜸㉣愹㔲㡢㠱㐹〵捦て㡤ㄱ愰㤰攵㔶㉥㠲㈰〵㈱ち㔸㠱㈵攱㠵搱㜳攰昱扡㈱㉥昰愲搰〰摥㈳㕡㔰つ㕥㡣㐱攳っ捡㡡愹㝣㜸㉣㤳戲攰㈵㈰改㌰㍣ㄶ㔶㐹㜸晢㌰㌰㉢慣㜲攰敤〷敢戶攱戱ㄲ㑢挲ㅢ挵㈰ちㅥ换戱㕣搸散て㡤㌱㥡㐲㤶㙡戹〸挶㔰㌰㤶〲㔶㙦㐹㜸攳搰㜳攰昱㤲㈷㉥昰挶㐳〳㜸慣攰㔲㐱㌵㜸ㄳㄸ㜴㈲㠳扥ぢ㐱㍥㍣㤶㔸㔹昰㈶㐱搲㘱㜸㉣捡㤲昰㈶㌳㌰慢戳㜲攰㑤㠵㜵摢昰㔸挵㈵攱㑤㘳㄰〵㡦愵㕣㙡㌱㌰愹戶扣改搰ㄸ㌳㈸㘴㤹㤷㡢㘰㈶〵戳㈸㘰攵㤷㠴㜷〰㝡づ㍣㕥慤挵〵摥㙣㘸〰㡦搵㕦㉡愸〶慦㠶㐱攷㌰㈸㙢㐵㘴戲㜳搹㠳て摦愵㉢㜸扥㍦晦㌴㜶㐱㠹㠱㥣㐳㤶挵〶㌵慤换敢㔱攰挱㐹㥥搶戶愶㜸㠲摥㉢㙤㌸搹摥搴㡣㤳㠳攵昹ㄷ㥥㜰㝣㕦挰㑣扢㙥㥦㜷㔱て改挶ㄱ搶㌲㔴摣昴㔳攱㠵㉢ㅣ㝦㈶扥昵ㄷ晥昴攱挳㜳㌰㔲摣㝥㐶㕤扡戹愹愵㈹摢㍡愰〶挵㑢〳㜸㤱㤴㙣㐹㠹㝦㙣挵つ㠸攸㍡㑦㉥㔸㜹㈳慦攱戹㠴ㄷつ昰㉥㙣㙣㕡摡㈸戳愹㘸攱戵㘲㈴慦㉥㕤㌸ㅢ㉦攷挳挷㘰挰昳戱敥㠱捥挶愱㘸扢㤷昹㔸㌸㠰㘷㠹攷㌰昴㠷㔶㡦慢㥥㕤ㅢ㑣愶搳戱㑣㈴㤲〹〵㐲攱㙣㉣㤹〸㈶攲昱㔸㈴ㅤ捡愴晣㘶㌲ㅡ昵ㅣ敥㐸挳愹㐴㈶敡㡦㤸搹㠴㍦ㄴ㌶㤳㠹㘴㈰㤳捡㐶㤲㤹㐰㌶㤳㌱挳愹愸㡦㈵〹っ㙦捣㠳㡦㜱〴ㅡㅦ㉢ㄱ愴改㜷㌴搵搲挴扡〴㘹愲㐰㑡㉢㑡戱㤲㍢㕡㉥〰愷ㄲ㤱ㄲ㘹㤱ㄱ㘶㜹㤷㉥㘲㘸摥㔵㔰ち捡っ㥣换㐸㜸㍣慣㌲愸戸っ㤸㍢收㤴扢ㄶ改捣㡤搱㐸㌳敦っㅡ慦慦っ〶㈶攴㌱搱昶慣ㅥ㔷㡢换ㅢ愸ぢㅥ㜰换昳㘴㘱敦〶扢㉣愵挰戵㕤㕢㍣昳㘱搹づ㤶摣㙢戵㝡ㄶ挰摣〳㘶慤摣捡㔷㙥㐷㌷摡㌸摢㐱㙣ㄶ㐲㘶っ挴㤴昰㘰㔰慥昸〶㤸㌸㠱㍥づ㐲愰攵㡢㐵㥣㡢愵攴㈶ち㈳㝥敤ぢ〹㌷㌱㜱㌶㉣摣捣㜲㌷ㄳ〳㑥㔴ㄸ㐷愳挵㘶攲㐵㥦㙢挸搳㡣扥戵㤹㐴搲戸㔶愸ㄹ㑦挷搲㤹㘸㌸敥㑦愶晣挱慣㤹づ〶㐳愹㠰㍦ㄵ㐹㤸㥥ㄶ㐷㥡捣㐴㈳ㄱ㌳ㅣ㡤㠶攲攱㜰㈸ㅤ㑤〵㈲搱㐸㉣ㄱ㠹〷㌳攱〰㉥戲改敢㙡㠷㌷㕡攱㘳㉣㐶攳敢愶㑣㑢㘸㕡㑡㔳㜷㘵愲㐰㑡㠵㡦㈶晣㠹㔳戰〸㕣㡤㤸挶昱㜳㡥ㅦ㠷挶敢摢づ〶㑣㤴ㄸ㕣ㅤ〶搹ㅢ挴㙤㄰慥慦愷ㅡ㙣愳㘲て㌶㉢㌹戸㍢愶挴昶ㄸ㤴㌴㑦㠶挹愱戹〳慣㤲收㌱㤸㔹㈱捤㘵戰ㄶ搲摣㔱捤攷㌴㠴〲捤㥤搰㤷㌴㑦㐷摦愲㤹㑥㠵㔲挱㑣㈲ㄵ〹挴ㄳ㘱㌳㠶㤷㕣㍡㘳愶搳㔹㝦㈸㄰㑦㠵㌲ㄱ捦㙡㐷ㅡ㑡㠴戳愹㉣㕥㘹昱㜸㈴散て愴㔳晥㜸㈶ㅥ㑥㥢昱㔸㉡㤸㌶捤戴㙦㘷㍢扣戱〶㍥挶ㄹ㘸㝣㝤㤴改㑣㥡捥愲愹慦㌲㔱㈰愵愲㍦㑤昸ㄳ㡤㍡捤戵ㅣ㍦て㡤搷户㉢〶㌱攱㑥㜳㠰ㅡ㙣愳挲捦收㘲扡敥㑤㥡㠳ㄸ㤶愶㑢㘱㜲㘸づ㠱㔵搲㑣戹搲㍣搲㤵收㔰㌵㥦㉢ㄱち㌴㜷㐳㕦搲扣ち㝤㡢㘶㌶㥥㑥〰㑥㌰㤹っ〴挳晥っ戶搲㔴㌰ㄴ挱搵㕣㈳㘶㈲敢て㈴㍤㔷㍢搲㜴挸㑣攰㔲慦㐹晣愵挲愱㙣㌲ㄹ捤愶攳搱㔴㈲ㄶ㡤挴㔳㘱扦改ㅢ㘶㠷㌷慥㠱㡦㜱㉤ㅡ摦敥捡㜴ㅤ㑤搷搳戴㠷㌲㔱㈰愵㘲〴㑤昸ㄳ〷改㌴㙦收昸㉤㘸扣扥扤㌰㠸〹㜷㥡㈳搵㘰ㅢㄵ㌱㌶敢改ㅡ挵㤴昰㌳㉣㑤昷挰攴搰っ挲㉡㘹㑥㜵愵㌹搹㤵㘶㐸捤攷㝥㠴〲捤㌰晡㤲收〳攸摢摢㘶搰っ〷晣㠱㐸㍡㥥つ㠴搳㐱㌳ㄵ捤㠶搲搹㐸㉡㘸㥡㘶㉡㤱ち㜹ㅥ㜴愴㘶〲㔷㈱㌲㜱㔹攵㔰㈴ㄴ捥〴昰ㄶ㤰〸㘴晤昱㔰㌲ㄲ㡣㠵㈲晥㤸㉦㘲㠷㌷㌶挰挷搸㠸挶ㄷ㔵愶㠷㘸㝡㤸愶㤸㌲㔱㈰愵㘲ㅦ㥡昰㈷昶搷㘹㙥攲昸㘳㘸扣扥㝤㌱㠸〹㜷㥡晢愹挱㌶㉡昶㘷昳っ㕤㐷㘱㑡散捦戰㌴㍤〷㤳㐳㜳っ慣㤲㘶搰㤵愶摦㤵收㔸㌵㥦ㄷㄱち㌴挷愱㉦㘹扥㠴扥㐵㌳ㄵて挵戳愱㘰挴っ挶搳攱㠸ㅦ㉦摦っ戶㐹㌳㙣㘶戳戸扥㜲㈶敡㜹搹㤱晡〳戱㔴㈴㙤愶搲挱㔴㍡㡣㥤㙢㉡㘴㐶晤戱戰㍦㠴摤㈶昶㥢〱㕦戵ㅤ摥㜸〵㍥挶慢㘸㝣攳㤵改慦㌴扤㐶搳〴㘵㜲㔴㘲㌲㑤昸ㄳ扢改㌴摦愰换㥢㘸扣扥㈹ㄸ挴㠴㍢捤愹㙡戰㡤㡡〹㙣摡攸㍡ㅥ㔳㘲㍡挳搲昴㈱㑣づ捤㤹戰㑡㥡㝤㕣㘹敥攴㑡㤳㜵づ㌲㠹㑦搰㠲收〱攸㑢㥡㥦愲㙦搱っ愶㔳挹㔰㈰ㅤ〸愶㌳㐹散〳戳搸㠳㘶捤㤴㤹っ㐶㤲昱㑣㈸ㄵ昳㝣收㐸ㄳ搹㘸㈴㥢捡㐴戳愹㐸㌰㥣㑣㈶ㄳ攱㔴㌲㉢㍦搸昸㈱㡦愵㝤〷摡攱㡤捦攱㘳㙣㐶攳㥢慤㑣㕦搰昴㈵㑤㌵捡攴愸挴㐱㌴攱㑦昴搰㘹㝥㑢㤷敦搰㜸㝤〷㘳㄰ㄳ敥㌴て㔱㠳㙤㔴㑣㘷昳ㄳ㕤愷㘱㑡ㅣ挶戰㌴晤〲㤳㐳㜳ㅥ慣㤲㘶愹㉢捤ㄲ㔷㥡㉣㝣㤰㐹㠸ち㐹昳㜷攸㑢㥡愵攸㕢㌴㐱〵㄰〳㤹㔸ㄸㄷ晡挶㜶㥡㐸攲敤㍡㥢㑤㐴ㄲ搹㐴㌰ㄸ㠹㝢捡ㅣ㈹戶㐳扥昹㤸㜸敦㑦㠷晤㘱㈸捣㔰㈸㘰挶㘲㐱㌳改て㠶㘳扥㕡㍢扣㔱づㅦ愳〲㡤敦㐸㘵昲搰搴㠵愶愴㌲㔱㈰愵㈲㐳ㄳ晥挴㍦㝦搴摥搳扢㜲扣ㅢㅡ慦捦挴㘰㔱㥡㔹㌵搸㐶㙡㌵㙣㝡搱㜵㌶㘹㉥㘰㔸㥡㝡挳攴搰㍣ち㔶㐹昳㔳捣戰昰㍤晤㘳㔸ぢ摦搳ㄷ慡昹散㡣㔰搸㌶敢搱㤷㌴晢愰㙦搱㌴㈳攱㘴㌰ㅢづ〶㔲㌱㝥㐲㌲ㄳ㤱㘸㌴㙣㈶挲戸㘸㘱㌰㠶て㍥㥥扥㡥㌴㥤挱挷敤㜴ㅡ敦㔳㜸㌳㡡愶晤愹㜸㌴ㄴ㐹〶〱㍦ㄶ㠹㘱攳昶㌵搸攱㡤㕤攰㘳昴㐳攳㙢㔴愶晥㌴敤㑡ㄳ㡢㉡㤸㠴ㄴ㐸愹㘸愶〹㝦攲㙤㥤收㘰扡っ㐱攳昵戵㘰戰㈸捤㔶㌵搸挶愸扣〸㠸㌱㥣慥㠷㘲㑡㉣㘱㔸㥡昶㠲挹愱戹っ㔶㐹昳㈵㔷㥡㝦㜱愵戹㕣捤㈷㠰㔰愰㜹っ晡㤲㘶㄰㝤㡢愶扣㙣㝦㍣㘲㈶㘳挹㜸㌸挹㥤㘶〲㝣㌳挱㑣㌶㤴㑣㐷㠳㈱㑦挸㤱㥡㠹㜴㈶ㄵ㑣㠶㌲晥㘰㍣ㅣて㘶昱晤㈵㤸㠸攲扢㑢㉡ㅣ㑤挵戳㘱摦戱㜶㜸㈳っㅦ㈳㠲挶㜷㥣㌲㐵㘹㡡搱挴㉡ぢ㐹㤳〲㈹ㄵ㈷搰㠴㍦昱㠴㑥㜳㕦㡥敦㠷挶敢㍢ㄱ㠳㐵㘹㥥愴〶摢㐸㉤挹愶㥡慥㐷㘲㑡慣㘲㔸㥡㈶挰攴搰㍣〵㔶㐹昳〱㔷㥡昷戹搲㘴慤㠴㑣㘲ち㐲㠱收ㅦ搰㤷㌴愷愲㙦搱㑣㘱㐳挳㑢㌶ㄱ㌰ㄳ㔱扥㔱㈷㐲㈱㝦㌸ㄴ㡤㘶搲㘶㉣ㄲ昱㐷㍤搳ㅣ㈹摥昴〳攱㜸摣㑣㈴愳昱㜰㌶ㅤ㑥挶搲搹㔴㉡㥥㐱㉦ㄳち愵攳扥搳散昰挶㜴昸ㄸ㌳搰昸㑥㔷愶㤹㌴捤愲㘹戵㌲㌹㉡㜱㈶㑤昸ㄳ户改㌴㙢攸㌲〷㡤搷挷搲㡡愲㌴捦㔶㠳㙤愴戶㠰捤攱㜴㥤㑦㥡攷㌲㉣㑤㐷挰攴搰㍣て㔶㐹昳㉡㔷㥡㔷戸搲㘴昱㠴㑣㈲㠹㔰愰昹㐷昴㈵捤ㄴ晡ㄶ㑤扦㍦㤳〹挵愳㔹㝦ㄶ摦㘸攲挱㔴㉡㤹挴㘷愶㐸㈸㤵つ挷昱ㄱ㈸散㐹㍢㔲散㕡〳愹㐰㌸ㄶ㌷㘳昱㜰㌰ㄵ㑦挶㌲㤹㙣㍡㤵〹昹搳挹㜸㍣㤱昱㥤㙦㠷㌷㌲昰㌱㑣㌴扥ぢ㤴㈹㑢搳㝣㥡㉥㔴㈶ち愴㔴㕣㐲ㄳ晥挴ㅦ㜵㥡ぢ㌹㕥㡦挶敢㘳慤㐵㔱㥡㤷愹挱㌶㔲㙢㘲搳㐲㔷晥㐲㐸㕣挱戰㌴㉤㠶挹愱㜹ㄵ慣㤲收改慥㌴晦攰㑡昳㙡㌵㥦攵〸〵㥡搷愰㉦㘹ㅥ㠳扥㐵㌳ㅥ挰㜱㠶〸㍥㍢挶挲愱戰㍦挱慦㡢㘱㝣敡っ〵㔳㌱扣㝦挷挳㥥㘳ㅤ㘹摡ㅦ㡥〶〲㐹㝦㈴㥡つ㠶〳ㄹ㝦〲㔸〳〱扣搶昱㈱〰㥣㔳扥㙢敤昰挶㜱昰㌱㡥㐷攳扢㑥㤹㝥㑦搳ち㥡㔸㤸㈱㕦改ㄴ㐸愹戸㠹㈶晣㠹摦敢㌴㔷㜲㝣ㄵㅡ慦敦㘶っㄶ愵㜹㡢ㅡ㙣㈳戵㈵㙣㔶搳㜵㌱㘹摥挶戰㌴㥤〱㤳㐳昳づ㔸㈵捤㘶㔷㥡㡢㕣㘹摥愹收㜳づ㐲㠱收㕤攸㑢㥡攷愲㙦搳㡣㤸㝥㝣ㄷ挲昱㤸㐸㍡ㅣ㡦愶攳㤹㉣敥散㤱㑤〷搳昸㈴㤹㑤㘴㍤㙢ㅤ㈹㙦㝥ㄱ〹攳敢㑦㌰㠰㑦晣㜱㝣昳㡣㐴戰摢㑤㐴戳戱㔰㍡ㄲ㡡晡搶摢攱㡤昳攰㘳慣㐳攳扢㕢㤹晥㐸搳昹㌴戱㔲㐳搲愴㐰㑡挵㝤㌴攱㑦㘴㜵㥡ㄷ㜳晣ㄲ㌴㕥摦晤ㄸ㉣㑡昳〱㌵搸㐶㙡挷戳戹㥡慥扣戰㡢搸挰戰㌴㕤ぢ㤳㐳昳㈱㔸㈵捤挳㕣㘹ㅥ攲㑡昳㘱㌵㥦ㅢㄱち㌴晦て㝤㐹昳㈶昴㉤㥡搸㔳㠶㈳戱㐸㌰㥡㑣㠶挲㐹摣摣㈸㠸㡦散昸捥ㅥぢ挵㌲昸慡ㄳ昶摣散㐸挱搸㡣㘷挲搹㐴搲ㅦ挶愷晢㜴㌲ㄲ挱㔷愸㜴㌰㤰㐸攱㤸㔹㈲攴㝢挴づ㙦摣〲ㅦ攳㔶㌴扥㐷㤵改㌶㥡㙥愷㘹㤳㌲㌹㉡昱〴㑤昸ㄳ㌳㜵㥡敢改㜲㌷ㅡ慦㡦攵ㄹ㐵㘹㍥愵〶摢㐸㙤ㄵ㥢〷改扡㤲㌴㥦挶愰愴戹ㄱ㈶㠷收戳戰㑡㥡攳㕣㘹㡥㜱愵昹ㅣ㥣㘴ㄲ㡦㈰ㄴ㘸㍥㡦扥愴昹㈸晡ㄶ㑤㝣㥢挱昱愳〸摥㠴ㄲ㘱㝣散〱捥㙣㈸㥡㡣愴〳㘹㝣㘳㡣㠵愲㥥㑤㕢愵搹㘴搰捦捦㐷㤱㈸戶攴㤴㍦ㄹ㌵愳搱㌴㌶捥㌴㕥晥昱㔰捡挷㌲づ戹搵㍤〶ㅦ攳㜱㌴扥扦㈸搳ㄳ㌴㍤㐹搳㡢捡㐴㠱㐱愹㜸㠵㈶晣㠹愸㑥昳ㄹ㡥㍦㡢挶敢㘳扤㐶㔱㥡㝦㔵㠳㙤〴戹㥡捤换㜴㍤㥤㌴晦挶戰㌴扤捡ㄹ㘱〲晤ㄲ昱㍡㕡㐹㜳㑦㔷㥡扢扢搲㝣〳㑥㌲㠹扦㈳ㄴ㘸扥㠹扥愴昹㍡晡ㄶ捤㑣㍣ㄵ挳〷㜰㝦㉣㥡挵ㅢ㜵㉣㠸㙥㈰㤳㑣㈵愳改㐴㉣ㄸ挸㤸㥥㌷ㅣ㘹㈸㤰㡡㈶捤㘸㤲㔰挳〱ㅣ昵㐸愶㤳㠱㙣㌴ㅡ㡣㘲㈴ㄸ挹晡㔸搷㈱㘹扥〹ㅦ攳㉤㌴扥户㤵改㙤㥡摥愱改ㅤ㘵㜲㔴攲㝤㥡昰㈷晡敢㌴摢攸昲〱ㅡ慦慦つ㠳㐵㘹㝥愰〶摢㐸敤㕣㌶㥦搱㤵搷慦ㄱ晦㘰㔸㥡㌶挳攴搰晣ㄸ㔶㐹戳愷㉢㑤㥦㉢捤㑦搴㝣扥㐶㈸搰晣ㄴ㝤㐹昳ㅢ昴㉤㥡㘶挶㑣㈶㜱㔰㉤ㄴ挷ㅤ捣㘲㘶㌰〵㡣昸ㄴㄹ㑤㘴昱戱㈷ㄲ㡢㝢扥㜵愴㤹㘰搸っ昹愳戱㘸㍡ㄲぢ愷㑣㝦㈲㠴㑦〳㐱ㅣ㙡㡡挶㔲昸〰ㅦ昱㝤㘶㠷㌷扥㠳㡦昱㍤ㅡ摦攷捡昴㑦㥡㝥愰㘹戳㌲㔱㈰愵攲㉢㥡昰㈷㍣㍡捤㥦㌸晥㌳ㅡ慦敦㙢っㄶ愵昹㡤ㅡ㙣㈳戵ぢ搹㤴攱ㄴ㡢挱㡢攱㠸敦ㄸ㤶愶ち㤸ㅣ㥡晦㠴㔵搲晣昱摦㙥摦㠵晥〵㙢攱㜷愱ㅦ搴㝣㜸㥦㍡搰晣ㄷ晡㤲愶ㄷ㝤㥢㘶ㅣ晢挲㜴〰㐷㡤昰攵㍢ㅢ㑤㈴㈳㝥㝣㜴〴慡㈰㍦扢㐷㘲㥥慥㡥㌴ㅢ挸挶挲挹㌴㡥ㄸ攱搶㑣㘹扣敢㐷捣㈸㍥㜲㠶㜰〸㉡㤸㡣愵搲扥㝦摢攱㡤㙥昰㌱扡愳昱晤愸㑣㍤㘸慡愲改㈷㘵愲㐰㑡挵慦㌴攱㑦㝣㠱挵㜰㡥ㄶ昷攲昸昶㘸扣扥㉤ㄸ㉣㑡㤳㈳㜲戰㡤搴慥㘰搳㤷慥㤷㘳㑡挸昲つ㥡晡挱攴搰㉣㠷㕥搲㝣摦㤵收扢慥㌴㉢搴㝣〶㈲ㄴ㘸㝡搰㤷㌴〷愱㙦搱っ愵搲昸㔰ㅥ捦攲挸㔰㌴㥣㑣㘵㤲改㔴㌸㡤㙦㡡㤹㘰㈲㤴挸〴愳㥥挱㡥㌴㥥昰㘷昰慤㈹㥡捤攰つ㉢ㄳ㌵昱㔵㈸ㄸ㡡㈵晤改㐸搸っ〶〳㜱㕦ㄷ㍢扣㌱〴㍥挶㔰㌴扥㑡㘵摡㡤愶㘱㌴戱ㅥ㐴敥て㈸㤰㔲搱㡤㈶搲晣慢㑥㜳㌸挷㐷愰昱晡扡㐳㠰愷晢㔱㡦ㅥ㙡㔰搲攴㌵㜵㡣㄰㕤慦㈳㑤㔹捦㐱㔳〴㈶㠷㘶㑦戸㐸㥡㑦扢搲㝣捡㤵㘶㉦㌵㥦〴㐲㠱收昶攸㑢㥡晢愰㙦搱㡣㘵〰㈷收捦昸㌳愱㔸ㄸ愷㌳攲愱っ戶捦㔴㄰ㅢ㙢挰㡦捦㤶㥥㝤ㅤ愹㍦ㅡっ㥡㍣㌲㡣愳敦攱〰㡥㌱愵㔳㔹扣愱晢ㄳ改㤰ㅦ㕦摣〳扥摥㜶㜸㘳㍦昸ㄸ愳搰昸㔸ㄲ㈲搱敤㑦搳㘸㥡㜶㔴㈶ち愴㔴戰〲㐴搲㝣㐸愷㔹捤昱昱㘸扣扥扥㄰攰改㑥㜳ㄷ㌵㈸㘹昲〲㍤挶㌴扡昲㥡㍦㐲ㄶ㜸搰㌴〳㈶㠷收〰戸㐸㥡㜷戹搲扣挳㤵㈶换㍣㘴ㄲ〷㈲ㄴ㘸戲愴㐳搲㥣㡤扥㐵㌳㤱ち挶戲〰㠹㤳ㄹ昸摣攳て㈴㈲搹っ敥〲㤹挲ㄱ㡦㐰㌴ㄳ㑥㝡㙡ㅣ㘹㌶ㄲ㡢㐶㤳昸㐲㘹㠶㌳㘱散ㄸ昰㉥㠴㉦㔰〹ㄳ㈱㑣㝦㌶㤳昶つ戶挳ㅢ㜳攰㘳捣㐵攳ㅢ愲㑣〷搱㜴㌰㑤㐳㤵挹㔱㠹摤㘹攲戶㜹㥤㑥昳㜰扡捣㐳攳昵戱㉡〴㑦㜷㥡慣ㄶ㤱㠳㤲收㍤㤴愵改㝡㌷㘹㡥挰〸㈱ㅡ㈶㑣づ捤㤱戰㑡㥡ㄷ戹搲扣挰㤵㈶敢㍥攴㝣敡㄰ち㌴㔹攳㈱㘹ㅥ㠵扥㐵㌳ㅢ㐹㘷戲晥㑣ち㈷㝤昰ㄹ㍥㠶敦散㌱㙣慥㜱扣摤㘴㠲㘹散㈱㍤ぢㅤ㘹㍣㤹〸攰搳㔳㠲愷㍢㜰㈶〳ㅦ晡㌳㤱㜴㍡ㅣぢ〵㤳㠱㜸㌰ㄹ昴戱㝡㐴㙥㠸昵昰㌱ㅡ搰昸㠲捡搴㐸㔳ㄳ㑤㈱㘵㜲㔴㠲㌵㈲㤲收㤹㍡捤ㄶ扡戴愲昱晡㘲㄰攰改㑥㤳攵㈳㜲㔰搲攴愵㠳㡣㘳改捡慢ㄱ〹㔹〲㐲搳昱㌰㌹㌴昷㠳㕥搲㍣挹㤵收〹慥㌴㐷愹昹㥣㠸㔰愰挹愲て㐹昳㈴昴㙤㥡昸㉡㤴㑥攳昸㈴摥挶昱㜹ㄳ㈷㜸捣㌸捥㔵㥢戱㔰㈶㠹户愵㠴㘷愵㈳㌵戳昱㘰㈰㤶㡥〷昹捤㌲㤳㐸攰㜳愶㍦ㄸ㑢㥢愱〴摦搲〳ㄱㅦ换㐹㈴捤㔵昰㌱㑥㐶攳ㅢ愳㑣愷搰㜴㉡㑤慣㈹挹㔵㠹昱㌴㜱摢㕣愲搳㕣㑤㤷㌵㘸扣扥〹㄰攰改㑥㜳愲ㅡ㤴㌴㌷㔱戶㤶慥㡦㤲收㘴っ捡㙤㜳ㅤ㑣づ㑤搶㠴㐸㥡㐷戹搲㕣攰㑡㜳㥡㥡捦㠵〸〵㥡搳搱㤷㌴㉦㐲摦愲㤹收㈹㡣㌴㡥愳㘷昱㔵㌲㡤摢扢㈶㔲昸ㄴ㤹昱攳搴て捡〶挲㘱捦挵㡥㌴㤵挲㕤㔵㘲㠹㐰ㄴ㍢㠷㜰㌸㥢㡤攳慤㍣㘸愶〳㌸㜳ㄹ昴㐷㜰㝣㜳㠶ㅤ摥戸〴㍥挶愵㘸㝣㌳㤵改㌲㥡㉥愷㠹㐵㈶㤲㈶〵㔲㉡㘶搳㐴㥡扦搳㘹㕥捤昱㙢搰㜸㝤㌵㄰攰改㑥㜳㡥ㅡ㤴㌴㥦愶散㘶扡昲㍡㐹扥戹㙡昰㔶㤸扡㤷㔵戰㘴㘲摦扣摡〲昷换愲っ捦扦㌹捤〴摣㙣㠶昵㤸戸㈵㥡戹摣扡㡡㐲㜹改㍥晦㔹㉣㔶㉦昰㈲㉡晣慢㤸㡤愵晥つ㜱戸㡤㙣慤㑡㘱挴㕤昱㘷摣㡥〵慥㤸㠷挵昵扢愵搸摥㡤㕥攱㔸搲扢㘱㑡ぢちㅢ㜰挳攰㌹㑤㘳㥤扢捤㙥愷ちㅥ㠶慢㝢愶っ摤㙡ㄹ㥢㙡挱〵㜸㕡㑤攵㌶慢搹昱挳㍤㐸㔰攱㠲㠱攱扣挳㑡敦慤㍤敤㉡ㄴ㝤户㕡愷㌴戶攰㙥㐰㘶㐶㐵㙣挱㔵ㄹ捡㑢换㠴敢㠵㘱散晢捡昲戲ㄳ㡣㠶晢〱㑤挹㄰㐰㕦㤷㙢㜰㡣慢㙢㤵搷戰搹〵攳挲㘰戹㡣攷㑥㉣慤㘷搴㤰ㄹ㐳㠲㤱㡡㤹㔸ㄱㅤ㥥㐷㉥㜶捥ㄱ㕢㌰慥㠱戵ㅥ〱挵ㄱ〸㑤昶挲㌸㥣㌳戹㠷敢㘲搴㤰㜱㐳ㄲ㘲㉡收挱昹㜰㐳昲ㅡ昷㔲捣㈲ㅡ㘵ㄲ㉣愶㘱㠷挱慡搲攸攰㉢〲慥愱㤱昳昸㙡戴摤ㅤ㘳晤㕦㘹晦敦ㅢ㔳㤵㔱ㅥ㐷㠸㠱攷㡥慤㜸㜷挵攵㕦摦戴敦搰㑢㙦摦㘲晦扦㘲搳昷扢捦㍢敢搱て㐷㍦戵㘴㐴敡晣摤捦ㄹ㉤ㄶ挲㘳㈸攲ㄸ敦戱㜹㥦つ㕦㐸㘲〲㤲㜸㥤㜷愶挸扦㕦挷㜸㝢㈰晦㝥ㅤ扥〶㐴挲ㄳ愷㠴㤱㙦昷㌲挱扡ㄳ扥摥挴㌸㜸㜰㈳㤷摢攵挳㕣攴㔶㤸㉤㍥捤㤸昲㍣〲㥢扤ㄲ挴晥㄰㉡〰㕥㘳ㄳ搵㡢ㅤ㜵ぢ搵㡦挳㘶搳摣挷ㄶ㕢㌴㥦愴㤸戵㈶づ㑤搶㥣愸㘰㔵挷愲搳㌹㥡挷㈹㡦づ搳㕣〹て㌷㥡ㄱ㈴敡㑡㌳㙣て攴摦晣挳㜷㌲㈲攱㠹㌳摡㔸㉡搰㘴摤㠹愴ㄹ㠴㠷㐳昳〵㉥昲ㅡっ㔹㌴㔹㡣攲㜹ㄱ㌶㡢㘶㔰㡣戴〱㔹摢收换㔴㥦攱愸㔷㔳晤慡愵㥥㌲㈴攰ㄷ㝢摡㙡ぢ攷㙢㔴㥦〹㡤㠳㤳㐵㈷づ捥戵攸㜴づ攷㜹捡愳ㄸ捥㤲㝦慣ㅥ㤱〸㕦㌴晡挶㘹户敤扥昷㈹ㄷ㡥ㄶㄷ挳挳つ攷㔰㥢㕡挱挶㌹挴ㅥ挸扦㤵㠸敦㔲㐴挲ㄳ挷㐱戰㔴挰挹挲ㄳ㠹㜳㄰㍣ㅣ㥣敦㜰㤱慦挱㤰㠵㤳搵㈸㥥昷㉣㐰摣㐳㠸晥㌶㈰ぢ㘷ㅢ搵搷㍡敡慢愹晥㄰㌶㝢攳散㘳㡢㉤㥡ㅦ㔱捣㘲ㄳ㠷㈶㡢㑥ㅣ㥡㌷愳搳㌹㥡户㈸㡦㘲㌴ぢ㕥敡敢攱攱㐶戳户つ慤㠰收昶昶㐰晥㝤㐹㝣昷㈰ㄲ㥥㌸㡣㠳愵〲捤晢搱㤱㌴㝢挲挳愱昹㈵ㄷ㜹〳㠶㉣㥡慣㐶昱㝣つ㥢戵㜱挶㐴てㅢ㤰㐵昳㕢慡㌷㍡敡〷愹晥摥㔲㡦攳挶改戵搵ㄶ捥ㅦ愸㘶戵㠹㠳㤳㔵㈷づ捥㑤攸㜴づ攷㘳捡愳ㄸ捥㙥㙢㙦㍣改挰㈹ㅢ㐷昷㘹㡡㌵摦晤昱㐹愳挵㌳昰㜰挳㔹㘱㔳㉢挰㔹㙥て攴摦攵挴昷ㅣ㈲攱㠹ち〱㉣ㄵ㜰戲昲㐴攲㉣㠵㠷㠳㜳ぢㄷ昹ㄵっ㔹㌸㕦挲㤴㠷昷挵〶㑥〹攸搷㝦改㙦㉤㘵ㄸㄱ慦㍡敡㤷愹慥戰搴搸㤴㘳攲㐷㕢㙤挱敦㐲㌵换㑤ㅣ㥣㉣㍢㜱㜰扥㠱㑥攷㜰扥愹㍣㍡㡣戳つㅥ㙥㌸扦㐷愲慥扢捥敦散㠱晣㝢愶昸㍥㐴㈴㍣㜱㕣〹㑢〵㥣㉣㍤㤱㌸扦㠱㠷㠳戳㡡㡢晣㌹㠶㉣㥣慣㐷昱㙣㘷〱㤲㍢挳㉦㙣㐰搶昶搶㡢敡捤㡥晡㌳慡㝢㕢㙡攰っ㡡㑦㙤戵㠵㜳㐷慡扦㠰挶挱挹扡ㄳ〷攷户攸㜴づ攷㜷捡愳ㄸ捥㠲㕤攷㑦昰㜰挳昹愱㑤慤㘰敢晣挰ㅥ挸扦〳㡢敦ㄷ㐴挲ㄳ挷挵戰㔴挰㈹㤰扡挴昹㍥㍣ㅣ㥣扢㜲㤱换㌱㘴攱㘴㐱㡡㘷愰〳㈸㈲摥捥〱㌴㤸敡ち㐷㕤㐶昵㔰搸散㕤攷敢戶搸㘲㍦㡣㘲搶㥢㌸㌴㔹㜷攲搰散㡡づ㥥㥤昸㤴搴㑤㜹ㄴ愳㔹戰敢散〵㡦愱㘴㤰昷㈹改㔵ㅢ㕡〱捤㔷散㠱晣摢戹昸㝡㈳㤲愴戹ㄷ㤶ち㌴㔹㝢㈲㘹扥〴て㠷收摥㕣攴㕤㌰㘴搱㘴㐱㡡㈷〰㥢晡㤴昴扣つ挸摡摣㐲㔴昷㜳搴㝤愹㡥挰㘶搳㝣摡ㄶ㕢㌴㘳ㄴ戳摥挴愱挹扡ㄳ㠷收㘰㜴昰散〴捤㈱捡愳挳㌴㠷挳㘳愸ぢ捤挷㙤㘸〵㌴ㅦ戳〷昲敦つ攳摢ぢ㤱㈴捤㔱㔸㉡搰㘴敤㠹愴昹㈸㍣ㅣ㥡愳戹挸㘱っ㔹㌴㔹㤰攲ㄹぢ㥢晡㤴昴㤰つ挸愲㔹㑤㜵挴㔱㠷愸㥥㘰愹攵㡥攱〱㕢㙤攱㥣㐴㌵ぢ㑥ㅣ㥣㉣㍣㜱㜰敥㡢づ㥥㥤挰戹㥦昲㈸㠶戳攰愵㕥つ㡦愱㉥㌸敦戱愹ㄵ攰扣摢ㅥ挸扦搳㡣㙦〲㈲㐹㥣㌳戰㔴挰挹攲ㄳ㠹昳㉥㜸㌸㌸㘷㜱㤱愷㘳挸挲挹㡡ㄴ捦㠱ㅡ愰摢㜲〰搵㔰㍤挳㔱㑦愳㝡慥愵㤶㝢捥㥢㙣戵〵晦㘰慡㔹㜱攲攰㘴攵㠹㠳戳〶ㅤ㍣㍢㠱㜳㡥昲攸㌰捥挳攱㌱搴〵攷戵㌶戵〲㥣搷搸〳昹昷慤昱ㅤ㠱㐸ㄲ攷ㄱ㔸㉡攰㑣愲㉦㜱㕥〵て〷㘷㉤ㄷ㌹㠳㈱ぢ㈷㑢㔲㍣㐹〷㔰㐴㕣㤶〳㈸㑤戵改愸搳㔴㥢戰搹慦昵㡢㙣戱戵㜱捥愷㤸ㄵ㈷づ㑤㔶㥥㌸㌴ㄷ愲㠳㘷㈷㘸搶㉢㡦㘲㌴ぢ昶㥣㉤昰ㄸ敡㐲㜳㥤つ慤㠰收㜹昶㐰晥㑤㜰㝣㡢ㄱ㐹搲㙣挰㔲㠱㈶慢㑦㈴捤㜳攱攱搰㙣攲㈲ㅦ㠷㈱㡢㈶㑢㔲㍣㐷挳愶㍥㜴㥥㘹〳戲㌶户ㄶ慡㡦㜷搴挷㔲扤搸㔲换捦㔴愷摢㙡ぢ攷㔲慡㔹㜲攲攰㘴改㠹㠳㜳㈵㍡㜸㜶〲攷㉡攵㔱っ㘷挱㠷捥搵昰ㄸ敡㠲昳㘴㥢㕡〱捥㔵昶㐰晥㉤㜵㝣㘷㈰㤲挴㜹㍣㤶ち㌸㔹㝥㈲㜱㥥〴て〷攷ち㉥昲㜹ㄸ戲㜰戲㈶挵㜳愲〵㐸㝥㈳晡扤つ挸挲戹㤲敡㜵㡥㝡㉤搵㈷挳㘶㙦㥣挷搸㘲㡢收愹ㄴ戳攴挴愱挹搲ㄳ㠷收挵攸攰搹〹㥡㤷㈸㡦㘲㌴ぢ㌶捥慢攱㌱搴㠵收㘲ㅢ㕡〱捤㔶㝢㈰晦晥㍣扥㙢ㄱ㐹搲㍣〳㑢〵㥡㉣㍦㤱㌴㥢攱攱搰㍣㡢㡢㝣ぢ㠶㉣㥡慣㐹昱㥣〳ㅢ㌶㑥昹搶搲㤸〳㘸㉤搵户㍡敡㥢愹㕥㘷愹攵㥥昳㈸㕢㙤戱㍦㥦㙡搶㥣㌸㌸㔹㝢攲攰㕣㡦づ㥥㥤挰㜹户昲㈸㠶戳攰㡤攸㐱㜸っ㜵挱㘹摡搴ち㜰㘶散㠱晣扢晤昸㌶㈲㤲挴㜹㈹㤶ち㌸ㅦ㐱㕦攲㑣挱挳挱㜹㌹ㄷ昹㌱っ㔹㌸㔹㤴攲戹搲〱ㄴㄱ扦换〱㜴㌵搵㡦㍢敡㑤㔴㕦ぢ㥢扤㜱ㅥ㘶㡢慤㡤昳㝡㡡㔹㜳攲搰㘴敤㠹㐳昳ㄹ㜴昰散〴捤㘷㤵㐷㌱㥡〵ㅢ攷换昰ㄸ敡㐲㜳慥つ慤㠰收ㅣ㝢㈰晦搶㐱扥㔷ㄱ㐹搲扣ㄵ㑢〵㥡慣㍦㤱㌴㘷挳挳愱㜹㍢ㄷ昹㑤っ㔹㌴㔹㤴攲戹㜳㉢㥦㤹㌹㝣搶㔳晣㤶㈳㝥㠳攲㝢㘰㔳ㅦ㔰愷摡㙡㙢摢扣㤷㙡搶㥣㌸㌴㔹㝢攲搰㙣㐳〷捦㑥搰晣㐰㜹㜴㤸收㘷昰ㄸ敡㐲㜳㠲つ慤㠰收㜸㝢㈰晦㍥㐴扥捤㠸㈴㘹㙥挴㔲㠱㈶敢㑦㈴捤㜱昰㜰㘸㍥捣㐵晥づ㐳ㄶ㑤ㄶ愵㜸ㅥ㜱〰〵挵晥㌹㠰㌶㔱晤扤愳晥㤶敡挷㉤戵摣㌱散㘳慢慤㡤昳㐹慡㔹㜴攲攰㘴昱㠹㠳昳㈷㜴昰散〴捥㥦㤵㐷㌱㥣〵㉦昵㌲ㅣ㡣ㄸ敡㠲㌳㘲㔳㉢挰ㄹ戶〷昲敦㙡攴慢㐰㈴㠹昳㌹㉣ㄵ㜰戲〰㐵攲っ挲挳挱昹〲ㄷ戹ㅢ㠶㉣㥣慣㑡昱扣㘸〱㤲晢挲㤱㌶㈰㙢㝢㝢㤹敡敥㡥扡㉢搵慦㕡㙡㠹㜳㑦㕢㙤攱㝣㡤㙡㔶㥤㌸㌸慢散づ愳㔵昵㐲愷㜳㌸㔹㠹㈲㍤㍡㡣戳㉦㍣摣㜰づ戵愹ㄵ攰ㅣ㘲て攴摦㈳挹搷て㤱㈴捥户戰㔴挰挹ちㄴ㠹㜳㄰㍣ㅣ㥣敦㜰㤱㔹㉤㘲攱㘴㔹㡡攷㍤ぢ㤰㝣㕢敦㙦〳戲㜰戶㔱㍤搴㔱て愶晡㐳搸散㍤㘷ㅦ㕢㙣搱晣㠸㘲㔶㥤㌸㌴㔹㝤攲㙣㥣挳搱改ㅣ捤ㄱ捡愳ㄸ捤㠲㍤㘷〸ㅥ㙥㌴㝢摢搰ち㘸㙥㙦て攴摦㜰挹ㄷ㐱㈴㐹㜳㌳㤶ち㌴㔹㠱㈲㘹昶㠴㠷㐳昳㑢㉥㌲慢㐵㉣㥡㉣㑢昱㝣つ㥢晡㝥搹挳〶㘴搱晣㤶敡㔱㡥㝡㕦慡扦户搴㜲攳昴摡㙡ぢ攷て㔴戳散挴挱㌹摡敥挸㡤戳ㅡ㥤捥攱㘴㈹㡡昴㈸㠶戳攰戵㍥つㅥ㙥㌸㉢㙣㙡〵㌸换敤㠱晣摢㌷昹㘶㈰㤲挴昹ぢ㤶ち㌸㔹㠲㈲㜱㤶挲挳挱戹㠵㡢捣㐲㄰ぢ㈷敢㔲㍣愲㔲攲戴づ㜴晥㤰㜳愰ㄳ㈳㘲慥愳慥愱扡挲㔲㘳㔳挶㠱㑥㕢㙤挱敦㐲㌵敢㑥ㅣ㥣慣㍦㜱戶捥挳搱改ㅣ㑥搶愲戴㡢戳攰㈳㝣ㅡㅥ㙥㌸扦㐷愲敥〷㍡敤㠱晣㥢㐱昹㑣㐴㤲㌸扢㘳愹㠰㤳㌵㈸ㄲ攷㌷昰㜰㜰㔶㜱㤱㔹〹㘲攱㘴㘱㡡㘷㍢ぢ㤰挴昹㠵つ挸摡摥㝡㔱摤攰愸ㄷ㔲摤摢㔲㑢㥣㥦摡㙡ぢ攷㡥㔴戳昰挴挱搹㘴㜷攴搶搹㠲㑥攷㜰戲ㄸ愵㜳㌸㡦㠵㠷ㅢ捥て㙤㙡〵㕢攷〷昶㐰晥慤愵㝣挷㈳㤲挴搹て㑢〵㥣㉣㐲㤱㌸摦㠷㠷㠳㜳㔷㉥㌲ぢ㐶㉣㥣慣㑣昱っ戴〰挹㤷敦摢㌶㈰ぢ攷㘰慡㑦㜶搴㉢愹ㅥ㙡愹攵晢搶敢戶摡挲㌹㡣㙡㔶㥥㌸㌸㔹㠱攲㙣㥤慢搱改ㅣ㑥㔶愳戴㡢戳攰挵扥ㄶㅥ㙥㌸㕦戵愹ㄵ攰㝣挵ㅥ挸扦㔱㤵㙦ㅤ㈲㐹㥣㝢㘱愹㠰㤳㔵㈸ㄲ攷㑢昰㜰㜰敥捤㐵㘶挵㠸㠵㤳愵㈹㥥㠰〶攸昹ㅣ㐰㈱慡㉦㜵搴ㄷ㔳ㅤ戱搴ㄲ晥搳戶摡㠲ㅦ愳㥡愵㈷づ捥换敤㡥摣㍡慦㐶愷㜳㌸㔹㡥搲㌹㥣㌷挳挳つ攷攳㌶戵〲㥣㡦搹〳〵户扤扡ㄵ㤱戶㜵摢㉢㕥㜶挴㙣㤱户㘶慡挲㐷㤷㡡㉣㉦㔷搱㌵㙢㤹㔹㜴㠲㑢愵搴搵搷换慢㡣㜴挳㕤㙡㥡ㄷ㥡捤搳㜱㌳㈶摣㥢愶愶慥挱扥㜸〵㙥搲挴㥢㝥愸晢愰ㄸ戲㐷㘷㑦㜶㔶㌳㙥㡣搲㈵㍢愵〵㌷搱捡㔴㌶ㅣ㤰㙣㙤㌵㥢ㅢ晦ㄷ㙥㘱㠳敢扥昰ㅡ愰㜸㔸㌷慦㜱扤攴ち慦愵攲㕡攰㈱㠹㡤摣捡㘳㍡㙥慦挴㑡㥡㔲摥摣收㍦扢㥦㤶㘷ㄴ㌶㍥㜵㐹愰㡣㜶扢愶㜲昱㈸㔶戱㔵㠱㝤㐲挹ㄶ愶捣㡡㈸㘳㌴昴戲晥㐲㔶㝤愱昱ㅡ㘳㘹攲㘵㜷㘴㔳㔲㜱㍢㌶㠱晣〵攳〵㜰㜸ㄹ挵㤲㡡愵㜵㤹搶〵㥥〵㘶摤晣〵慤戸搰㑤㔷㉥慤㝡㤴慦㠷㙢㝢㈵㌱㝣㐱㜴㘹愸㑤㌶㌷㈷㤷㔷㌶搴搶㥢㡤昳㕢ㄷ㔴搶㉥㐱〵㄰㙥㌱㠵㌷攴捡捡㑡愳ㅡ昹㔸㤰昱扡㘲敤ち愳ㅡ攳㜵敢㐶㔸戸愵㝡㈶挰敡扥昸て戸㉥晥㈴㉥敢晢捣㤷㤵㌵㜲昱愷搰戴㜵昱挵挳㠸㑢〴敡㈱㌶愱㈳㔳㤸愶愷挰㌲㄰㘹㥤慥㕢㥦㠳㔵㈶㌶〳㔶昷挴敥㜲㑤㙣ㄶ戳挸㑤散㐰㥡戴挴㕥㐰散㥣挴㕥㔶㈹搴攸㈹戰愰㐲㈶㌶㐷户扥愵ㄲ㥢ぢ慢㝢㘲㌷戹㈶㜶㌰戳挸㑤散㔰㥡戴挴摥挹㑦慣㑤愵㜰戸㥥〲㙢ㄳ㘴㘲昳㜴敢㘶㤵搸ㄱ戰扡㈷㜶㤵㙢㘲戵捣㈲㌷戱㈴㑤㕡㘲㕦收㈷昶慤㑡㈱慤愷挰戳晣㌲戱㡣㙥晤㐵㈵㘶挲敡㥥搸㐵慥㠹捤㘷ㄶ戹㠹搵搱愴㈵戶㈵㍦戱㌲㙣晢㌲㠵㠵㝡ち㕤㤴戵㕥户㜶㠷㔵㙥㘳つ戰扡㈷㜶慥㙢㘲㑤捣㈲㌷戱愳㘹搲ㄲ慢㐲散㥣㙤慣㤷㑡愱㐵㑦㘱㐷㘵㙤搵慤晤㔴㘲㡢㘱㜵㑦散㜴搷挴㤶㌲㡢摣挴㤶搳愴㈵戶㙢㝥㘲㠳㔵ち挷敡㈹っ㔳搶攳㜴敢㕥㉡戱攳㘱㜵㑦散㈴搷挴㔶㌰㡢摣挴㑥愴㐹㑢㙣敦晣挴㐲㉡㠵㤵㝡ち㌱㘵㕤愵㕢㐷愹挴㑥㠶搵㍤戱㘳㕣ㄳ㍢㤵㔹攴㈶㜶ㅡ㑤㕡㘲愳昳ㄳ慢㔶㈹慣搶㔳㤸愴慣㙢㜴敢っ㤵搸ㄹ戰扡㈷搶散㥡搸㔹捣㈲㌷戱㜳㘸搲ㄲ㥢㤵㥦㔸㡤㑡㘱慤㥥挲挱捡㝡㥥㙥㍤㐲㈵戶づ㔶昷挴㡥㜲㑤散㝣㘶㤱㥢搸㠵㌴㘹㠹搵收㈷㤶㔶㈹㕣慣愷㌰㕦㔹㉦搱慤つ㉡戱㑢㘱㜵㑦㉣攵㥡搸攵捣㈲㌷戱㉢㘹搲ㄲ㙢捡㑦慣㐵愵㜰戵㥥挲㔲㘵扤㐶户ㅥ慦ㄲ扢ㄶ㔶昷挴づ㜳㑤散㝡㘶㤱㥢搸㡤㌴㘹㠹慤挸㑦㙣愵㑡攱㘶㍤㠵㔳㤵昵ㄶ摤㝡㠶㑡散㔶㔸摤ㄳ㥢敤㥡搸敤捣㈲㌷戱㍢㘹搲ㄲ㍢㉢㍦戱戵㉡㠵昵㝡ち攷㉢敢摤扡昵㔲㤵搸㍤戰扡㈷㌶搵㌵戱㝢㤹㐵㙥㘲昷搳愴㈵㜶㜹㝥㘲㔷慢ㄴㅥ搴㔳戸㕥㔹㌷攸搶㕢㔵㘲ㅢ㘱㜵㑦㙣㥣㙢㘲て㌳㡢摣挴ㅥ愱㐹㑢散昶晣挴搶慢ㄴ㌶改㈹摣慢慣㡦改搶㡤㉡戱挷㘱㜵㑦㙣ㅦ搷挴㥥㘴ㄶ戹㠹晤㤹㈶㉤戱㠷昳ㄳ摢愴㔲㜸㐶㑦攱㐹㘵㝤㔶户㍥愷ㄲ㝢づ㔶昷挴㠲慥㠹扤挰㉣㜲ㄳ㝢㤱㈶㉤戱ㄷ昲ㄳ㝢㔹愵昰戲㥥挲㙢捡晡㡡㙥㝤㑢㈵昶㉡慣敥㠹敤改㥡搸㙢捣㈲㌷戱扦搳愴㈵昶㑥㝥㘲㙤㉡㠵㌷昴ㄴ㍥㔲搶㌷㜵敢㘶㤵搸㕢戰扡㈷㌶挸㌵戱㜷㤸㐵㙥㘲敦搱愴㈵昶㘵㝥㘲摦慡ㄴ摡昴ㄴ㝥㔰搶て㜴敢㉦㉡戱て㘱㜵㑦慣㡦㙢㘲ㅦ㌱㡢摣挴㍥愱㐹㑢㙣㑢㝥㘲㘵㄰挸捦㘳㥦㘱愲搴晥㉡㈰扡㈸敢攷扡戵㍢㍡昲昳搸㘶㑣戸㈷搶搳㌵戱㉦愱捦㑢散㙢㥡戴挴慡搰捦晤㍣〶㠳㑣散㕢㑣㌸㠹敤愸慣摦改搶㝥攸挸挴扥挷㠴㝢㘲㕥搷挴㝥㠰㍥㉦戱㝦搳愴㈵戶㉢晡㌹㠹つ㠶㐱㈶昶ㄳ㈶㥣挴㠶㈹敢捦扡㜵㉦㜴㘴㘲扦㘰挲㍤戱㔲搷挴戶㐰㥦㤷㤸挰ㅤ㐸昵挴昶㠶㈴㈷戱㄰っ㌲戱㌲㈸㥤挴㘲捡㕡慥㔹㉢㐶挳摡攱慦敥晣〶搹ぢ〷㌹敡捤㌴㙦㤰捣摢散づ慦挷㔷昰づ摣搵戸〲㌳ㄵ㘳㌱㌳挶㌰㍣散㘱㠲㝦㔵搵戶ㄵ晦愱㌷㕥敦㠹㐹攸㌱㐵愳ぢ㍤愶搸㘳㐶愵敥㍦㑤昷愸㥡慥昷挴㉣昴愴扦㐱㡦〳㤵扦㔷昷慦搱㍤慡收攸㍤㜱戰昲敦㑡㡦㐳㤵㝦㌷摤晦㜰摤愳㙡㥥摥ㄳ戵捡扦㍢㍤㤲捡扦㠷敥㥦搶㍤慡㌲㝡㑦捣㔷晥㔵昴愸㔳晥㍥摤㝦愱敥㔱㔵慦昷㐴㤳昲摦㡥ㅥ㐷㉢晦㥥扡㝦㡢敥㔱搵慡昷挴㔲攵摦㡢ㅥ换㤵晦昶扡晦戱扡㐷搵㜱㝡㑦慣㔰晥扤改㜱愲昲摦㐱昷㕦愹㝢㔴慤搲㝢攲㔴攵扦㈳㍤㑥㔳晥㍢改晥慢㜵㡦慡㌵㝡㑦㥣愵晣㜷愶挷㌹捡扦㡦敥扦㔶昷愸㍡㑦敦㠹昳㤵㝦㕦㝡㕣愸晣㜷搱晤㉦搶㍤慡㉥搱㝢攲㜲攵摦㡦ㅥ㔷㉡晦晥扡晦搵扡㐷搵㌵㝡㑦㕣慦晣㜷愵挷㡤捡㝦㠰敥㝦戳敥㔱㜵㡢摥ㄳ户㉢晦㠱昴戸㔳昹て搲晤搷敢ㅥ㔵㜷敢㍤㜱慦昲ㅦ㑣㡦晢㤵晦㄰摤晦㐱摤愳㙡㠳摥ㄳて㉢晦愱昴㜸㐴昹敦愶晢㙦搲㍤慡ㅥ搳㝢攲㐹攵㍦㡣ㅥ㝦㔶晥扢敢晥捦攸ㅥ㔵捦敡㍤昱㠲昲摦㠳ㅥ㉦㉡晦㍤㜵晦㤷㜵㡦慡㔷昴㥥㜸㑤昹て愷挷摦㤵晦〸摤晦つ摤愳敡㑤扤㈷摥㔱晥㝢搱攳㍤攵㍦㔲昷㙦搳㍤慡㍥搰㝢攲㈳攵扦㌷㍤㍥㔱晥㝥摤晦㌳摤愳敡㜳扤㈷扥㔴晥〱㝡㝣慤晣㠳扡晦户扡㐷搵㜷㝡㑦晣愰晣㐳昴昸户昲て敢晥㍦改ㅥ㔵㍦敢㍤戱㐵昹㐷攸挱㜷㉥戹晦㡦敡晥㝣㤷愲ㄵ㔲散晦昹敥攴昴㠴㝣摢㠰搹㠸挱慣ㅥ㍥扥㝤挸㌳㈰㜱㑣攰っ㠸㝣㜳㈸㔰昱㑤㐲慡昶戱㔴昲㉤愰㐰挵户〲愹摡捦㔲挹ㅤ㝤㠱㡡㍢㝣愹摡摦㔲挹摤㜹㠱㡡扢㜵愹ㅡ㘳愹攴㑥扢㐰挵㥤户㔴㡤戳㔴㜲搷㕣愰攲㉥㕡慡挶㕢㉡戹〳㉥㔰㜱㐷㉣㔵ㄳ㉤㤵摣捤ㄶ愸戸扢㤵慡挹㤶㑡敥㑣ぢ㔴摣愹㑡搵㔴㑢㈵㜷㤹〵㉡敥㍡愵㙡扡愵㤲㍢挶〲ㄵ㜷㤰㔲㌵搳㔲挹摤㕦㠱㡡扢㐱愹㍡挰㔲挹㥤㕣㠱㡡㍢㍢愹㥡㙤愹攴慥慣㐰挵㕤㥡㔴捤戱㔴㜲㠷㔵愰攲㡥㑢慡づ戲㔴㜲户㔴愰攲敥㐹慡づ戱㔴㜲攷㔳愰攲㑥㐸慡づ戳㔴㜲ㄷ㔳愰攲慥㐶慡收㔹㉡戹㈳㈹㔰㜱㠷㈲㔵扦戳㔴㜲㜷㔱愰攲㙥㐳慡㡥戴㔴㜲愷㔰愰攲捥㐱慡㔲㤶㑡扥昴ぢ㔴摣〵㐸㔵挶㔲挹ㄷ㜸㠱㡡㉦㜴愹捡㕡㉡昹㌲㉥㔰昱攵㉣㔵ぢ愴捡愷㕥慣㠲慦㑦㜹㙡昲晣㝦㕡愷㈶挷挱户ㄲ㌷㌶攷㑢㔲づ晣㌱㙦㠰慦㐲㌹戰㉥㙦㠰㉦㍣㌹㜰㕥摥〰㕦㙢㜲㘰㙤摥〰㕦㕥㜲攰摣扣〱扥愲攴挰㌹㜹〳㝣ㄱ挹㠱戳昳〶昸扡㤱〳㘷攵つ昰愵㈲〷捥捣ㅢ攰慢㐳づ㥣㤱㌷挰ㄷ㠴ㅣ㔸㤳㌷挰搷㠰ㅣ㔸㥤㌷挰捤㕥づ㥣㥥㌷挰㉤㕤づ㥣㤶㌷挰㡤㕢づ晣㈱㙦㠰摢戳ㅣ㌸㌵㙦㠰㥢戰ㅣ㌸㈵㙦㠰㕢慤ㅣ㌸㌹㙦㠰ㅢ慡ㅣ㔸㤵㌷挰㙤㔳づ慣捣ㅢ攰收㈸〷㑥捡ㅢ攰ㄶ㈸〷㑥捣ㅢ攰㐶㈷〷㑥挸ㅢ攰㜶㈶〷㔶攴づ㜴晤㝦戸愳慤㙥</t>
  </si>
  <si>
    <t>Decisioneering:7.0.0.0</t>
  </si>
  <si>
    <t>㜸〱敤㕣㕢㙣ㅣ㔷ㄹ摥㌳摥㕤敦慣敤搸㡤搳㑢㑡㘹つ㙤㈹搴挱㡤搳㠶㔲㈰〴㕦㜲㉢㑥散挶㑥ち〲戴ㄹ敦㥥戱愷搹㤹㜱㘷㘶㥤戸㔴㙡〵㉤〵㜱㤳戸㠹搲㜲㔱㠵㤰㜸攱昲挲晤〵㠴〰愱㈲昱〰て㐸㍣ㄴ㠴攰〱㠴㈲㈱愱㍥㈰挱昷㥤㤹搹㥤搹昵㡥摤㙤ぢ㉥昲㐹昷昷㤹㜳㥢㜳捥㝦㍤晦㝦愶㌹㤱换攵晥㡤挴扦㑣㜹㘶㙥㔸摣昰〳㘹㑦捣戸昵扡慣〶㤶敢昸ㄳ㔳㥥㘷㙣捣㔹㝥搰㠷〶挵㡡㠵㝡扦㔰昱慤㠷㘴愹戲㉥㍤ㅦ㡤ち戹㕣愹愴㙢愸攷㈰晣㡤挴て㍡㝢つ收〱㤶㘶愶攷㤷ㅦ挰愸㡢㠱敢挹〳㘳攷挳扥㐷㈶㈷㈷㈶㈷敥扣㙢昲㥥㠹㠳〷挶㘶ㅡ昵愰攱挹㈳㡥㙣〴㥥㔱㍦㌰戶搰㔸慥㕢搵㜷捡㡤㈵昷愲㜴㡥挸攵㠳㜷㉥ㅢ㜷扤㜹昲慥挳㠷捤㝢敥㜹昳㈰㕥㥤㍢㌳㌳扤攰㐹搳㝦㠹挶㉣㜰捡㜷捤捡慡挵戵㐹改㔹捥捡挴捣㌴晥㑢捣ㅦ㑦㜷㑦㉣慥㑡ㄹ昰搵搲㤳㑥㔵晡㍡㍡づ搸㔳扥摦戰搷戸㜹扡㝤ㅣ㑢慤ㅡ㝥㔰戰㘷㘴扤慥摢昱愸㈵㝢ㅥ㝢㔷㌷㌶〶敤㐵改昸㔶㘰慤㕢挱㐶搱㕥挲㐰戵㈱晢㥣㉦捦ㅡ捥㡡㍣㘳搸戲㘰㥦㘸㔸戵㝣㤸㜲㝤户挵㐳㈴㈷愶㤶㍦㌱攵摢㌳慢㠶愷㘶攴㜳㘳㌲摡ㅥ昷慡改戶㌷㜷ㅦ㤷㔳㔷㙦攰㤸户㜶㙦㠷㥡昳㠶搷㙣㌹摥扤㘵戴昸昴っ敥攸摥㍥戱㐷改㍥㙦攸摥㐷㙤㘵扡戵ㄸ㠸攸㕢敤㈸ㄶ愳ㄷ〹晡〹㑡〴㐴愰㕥㈶ㄸ㈰ㄸ〴㄰昹㝦㠰㑢㤲ㅤ㔹愵㔵っ慤戲慣㔵慡㕡愵愶㔵愴㔶㌱戵捡㡡㔶㔹搵㉡㤶㔶㜹㐰慢㕣㐴㥢㌸㤵晡晢戵㈸摤扢昲昷㥦㝣攱昹㤳挷㝥昰挴㥦㑥晣㉣昷捦㉢㠳㝢搰攸扥㘸㔲戳㥥㜱〹愴搶愲攲㐳ㄳ〷昹㙦㙢慥〰㔳㤸㠷捤扢捤挹挹摡攱㠳挶㥤㐶㠱换捡㐰㝥㡡㔰㐶搰㜶搰扣摦㜲㙡敥㈵㠵扢ㅢ愶つ㕦戶㌶㙥㍣慡㥢㜶ㅢ㑥捤㝦搵收㤵㡢㠱ㄱ挸敢摢敢㕡㠳㜴㜴㕢〴㕢㐹㕦扤敦挶昶㙥攷㡤㝡㐳㑥㕤戶挲敡㔷户㔵摢ぢ㥥扢摣扤昶戸㈷ㅦ㙣搶㜶捣㘸ち㐲㙤㕤㡤摤戱捡戰㉡㥣搷搸捣慡敢㑢㐷㑤㙦摣㕥戰慡ㄷ愵户㈸㈹ㄲ㘵㑤㉤昵㙡㔶㐵㕣㍦㍥敦㘰愱攰搶摡㙢㤳愵收戱换〱㤸㔹搶㌰摦㌵改〵ㅢ㑢挶㜲㕤㕥㤳㙡ㄲ扥ㄳㄵ晢㔳挵挷摤㙡挳㥦㜱㥤挰㜳敢改㥡愹摡扡〱㐹㔳㍢敤搶㘴㍥㥦㔳㐲〱〲户慦㑦㠸摣敤摤㜹㐱㈱㈲㠱㘲㌲昲㜵㘹戲㥢㌸㡢搵㘱ㄵ㜵㐹㥡搴㙥搹㘲㌰捥㔷挹㤸っづ㑣慣㠹晡㠳㉦㝤晤ㄶ挳㌶㌱昷昲㌶搶戴搱㘸昵挷搶愵ㄳ㥣㌴㥣㕡㕤㝡㤹摡㑦㜰㐶晡㌰㐰攱ち〴㐲搷摤愳慡ㄳ㤷挵㐶攱㤲㔵ぢ㔶㡢慢搲㕡㔹つ㔰〶つ㔹㉡㜱㙢㍢㤲㝥ㄵ㡡昴扤〴愳〰攵㜲慥戸㡦㡤㡡㘵愴㕣㠱搲㈹㠳㤷㔳㠲㥣晤㔲扣㍣㘸ㅥ户敡㠱っ㠵昲戰〹㡣㠴㕡㑤愱㙦㠸㈴敡ㄹ搵㔰㘱散㌳㘷㐰愵㠶攵〴ㅢ㉤扥敤攰㤲㤰㠸㜶㘵挱㡥㤳〵ㄴ〵㘹㜹㤰挱㙢㈰㥡㌶㘹㤰摤㌸㐱㐴㘴㠳っ捤㡥㤱搳㐴挶昶ㄹ㌲〲敤㤳㐴挸搶〷扢换〸ㄲ㝢㈷㤱戲㔳㔷㝥摣㤵㘶㥢搹昲愱㌴扢ㅡㅢ愷㕦㐳㜰㉤挱㜵〴晢〱挴㥦㈱攱㈸攵㤰㑦㈷晤㔵㜸搶㙦㈰㜸㌵〰攴㤳㑥㤹ㄳ㠹㉡摡㔰摢戱㈳搹㙥〸㜶戲㌲㡡㐳㔱㐴换戸㘹㘷づ搹ち搱㤱搵戹㌳㜴㙤㕥改搸搷㜵愷捤攴㜲㐸㤱ㄹ㑤㤳㙢摤愲㘹㜲㈳搸戴㐷扤㜵ㄳ扡敡㘳〴慦〱㈸敢慦㈵㠴㜲愱挱扢㍤㡢㥥㈶攵㉢挲㉣ち㡤愱ㅥㄵ㝣㐴挸㍣〲㘴〸戹㡥攳换慥つ㑤㜳㜰摣㝣挵摢搰〷扡昳㜷㠴昴㌶扤戹慢㜷攸㉦㝡㠱㔶昴捤㘰㉦昱晢慥㍡收㔶㔴敢慦㈳戸つ愰㑤挷昰昴晤㐲㍤〵捡㉣戶ㄳ㤸摢㑢慦㡢戲㜲㤷㌶搶愴搲㐰㠳收㤲攱慤挸〰ㅥ㡣㔳戳戰㠵㕤捦㤳㜵ㅣ㙡㙢慡㠰攷㤷㙢搳㠵晥㜱捦戵㔹扥㙢㈳晢慦〸挵㤰捦㙢㝤戹㌶ㅢ㌹挳搶㑣昸㥣ㄲ㤴㐳ㅤ㝣㘷㜷㈱㤱攸㤴㈶㉦昶换㍥㕦敥㑡㤲ㅥ㈴挹ㅢ戰慤晡敤〰㤰ㄲ攲户㕤㈵捡〱㌶㝢愳㙡㤶戶㔸改攱换㌸㥤戴昹㄰㍢攴挸㐰攸戰㥤㠶晦挰ㅦ戲ㄷ㉤扢㈹㉣〶散〵改㔵攱㕢戰敡戲ㅣ扡㘵㈹㙡㜶㘵挵㉢㐴㔶昴昵㜵㥣愷㌳晣㙢㡡㑥摡愴㐴㈶户㘷㔶㘶㥣挵㕢㐴㐵㌷㈴㠵㑡㠶㙢愸㈹㠱㐸㜹㙣扢㉢㘲㝡㄰㌱㜷㘰攳昴㠳〴㤳〴㠷〰ち扦㠲愴搹敥挶㌳ㅣ搶扦㑥㤷㜶愵㤲㉢ㄱつ捡㐵昸㙣㔷㘱㜵㤸慦㜹ㄳ挱摤〰㙤收てㅤ㤰ㄹ㠴愸㔰㥥㈰㐴ㄵ挶㌰捦㕢昲ㄲ㘹㘰㡦㠹挰搲㑣挳て㕣㥢㤱愵㈱㜳搶㍤攳〶戳㤶扦㠶㐸搴愸ㄹ㘵敥㕦㤵づ愸换㠳敤搳㔶收慥慤挹㥡㙥㉥扡つ㠸戶㔳戳㍢攱㘰㡥敤㠰㉤愹捥收㥡㐰敡敤㝣㡣㈱〴㜶㕡昹㕢改㡤摤㤶昷㥢㠷扥攱搶㡥㉥㔹㐱㕤づ㤸㈱搳㌱㕦㌲戱㡢㠸ㅣ搴晡捤愵㔵㑦捡搹㈱昳㠴㘷搵敡㤶㈳㠹っ搸㤸っ搶捤挹ㄵ㐴〹ㄶ㕣挶〰㕤㘷挸㕣昲っ挷㕦㌳ㄸ㔰摣搸㥢㝡㔲㘱㤱㠲㌹㙤㌹㍥㕥愳戰挸晣戰戹戸敡㕥㐲挴戶㘱㍢㈷㡣㌵㝦㐷㘰㠵㐴ㅦ㈶㠵ㅡ愱〹㑤ㄳ㈵慤搴㉢㝥㜸㈰捦攵挸㝢㜹〲㠵慢㕣㠱㍥昳っ敤㑤扢㍥㡡搱搰㑥攷㥣〶ㄱ㍤㙡ㄶ昶㘵㑡㘱㜲慡㝥て晢扣〵攰摥ㄳ攷㑥戵㈲㜳㉦㉡㘶㕤愰㤷㍦㐳挶㉢戲㘸〶㐲攸愳摢ㄳ㤲ち换㐸㌹攰㐰㘰㥣㑦敤攴㔷㌶㔵ㅢ㔲摦㥥㔶昶㌸㈲㐹㠳收㥣戱㉣敢㠸㐷摢㐶戰㈷㝣愰ㄹ㙢ㅢ㜵㍦慡㥢㜱㙤摢㈰㘹㤱㉣ㄷ慢〶㈹㜸慡ㄱ戸愷㉤㐷㌷〱ㄴ晤㐵㐵挶㘵ㄴㄹ㤷㔵搱愰㜹㤶愱㐱㤵攷㔸敥㡡攱㔹挱慡㙤㔵㑢㝣㘰昸㙥㐷搰㈴㤸㥣㤲㌷㑥戱捣ㄸ㙢戳收捦挱㘴昳㈷㠰敥〹挸㔱㙥ㅤ搱て捡搵㐴ㄱ晦㐴㡦㡥㈵〸ㄸ攵㈹搵摦㠶搱ち敡㜶〴㐴㡥㑡㔷攲㍢ㄸ㔷ㅥ㐱㐹㈸㠴㠸昵っㄲ㠱㔷㌰㈱攴改攲㉥㥡攷ㅣ㉢〰昶㠸戱攳㔶㌰敢〳攵〰挸慡攳敤昵ち慢㠹㑥攳㑤慤㜰㔳㘷㔵㑡㑤摣搸㔹㥦搴ㅢ户㙣㔲ㅤ㙡㤴㠴㈲搹慡㤱搲㉣㥢捣㜱㈷愹ㅡ愱ㄴ㜷慣㙤㐴㤶摢戴戵敦㤴㈲㉦㐲㌱㈹㥡挹改㙦㔷㠴㠲㐰㙦愴愳攸戳捦㈶㡦㐴挴㠶㌶㐰㤹㝡㉡㉣ㅢ㡡㐲㠲愷㜰敤愴㈶换搱ㄳ昸㝢㑦㤴㥤㙦〴愹ㅡ攳昲㘸㔴㌳㔵慦捦㍢戰ㄲ慡㠶㔷摢㈱㉣㡤戵㠵ㅡ㐶㜱㘷慦摡㍦摣摥〴㈳㐶㙣挸戰㐸㠶ㅦㄸ㙣〸收㑡㐴㔴㘹㥤つ㜱慢㥢挵㈵㍥㥤㤶㠶愳㌰戰ㄸ搴㘶攵扡㌲挳㕡㤶晣愸敡搰㍣㉤㉡㌹慡㥢㔳换㍥㔴㝡㐰㌹ㅥ攵ㄴ㠳敢收㔹扡愵㜰㠹〱㘲㌷捡㉤㔴〳㠴㜶㥢〳昰㘴戰㜳戰㠳ㅤ〹㐳㈷戴捥㈸㐱㡢ㄹ㠴㥢㕥〴㜹愷㐷㡣㐲㤰㥡㉡晤晤愸昸挲㤳㑣㕦㍦㥡㡢㌳ㄱㄳ㌱摣㤵㘱㍤〰戹挹挸㈴戹㘸㌴づ㤸㠷㤲㑤〹慤挱戸㡣㈶挶㄰㑤㍥㉦挰㉤ㅥ挶戲㠶挹㌶㜵摣㜳ぢ㉣㘸搳晡挶ㅥ昳㤴㔳慤㌷㙡㔲愹攲㔸㔶㉢㡤扣㈳昰愵慥〰㠶摣㤴戱㉦搱愶㥣挲㔱㡡㑢㈶㤲㝡户扢昵愳攸慥㠴ㅣ挶〸㔵ㅦ〳㤰ㄹ㙥㌹ㄵ㄰敢戸愷㐰晢㜰㙦敢〲㠳扡㍣〷㤱搶㔱㐴㔹㌶㠷晢㜸捤㈸戲攲戶㐴戳㌹㜷捥愵捤㥥㈸㍡㘹㠵㐵㍢〲㐷㔸㘷㈸昰㡡㐵ㄸ㈳㍤㜲〷〷挹㕤㠹愲扢㔷ㅥ㔱㡦戹㉢㐰㠵挲㠰㘰㡣㤷愷愰ㅣ㜶ㄵ㡣㐴㠳㕢㙢㔹摤㠲搱㕦㕡摥晡ㄴ㠰㘰ㄸ㤸〶㉤㕡㠶〶捥っ昲㕢ㅢ㌸㌷愱㔵㐶㠴㌴ㄹ㑣㘵㡣㜲ㄴづ㝢㈰つ摣挴㠳昴㤲ぢ㈵ㄴ散㔳ㄷ挳攲扢㠹攳㌶㡥㐰慥㜷㑤㕢攱㠲ㄱ攰晡㡢戳扦慤㜸慡㔶愳戹ぢ晦摣㡥挰㉡慥㙥㠴收攸扥戶㑢㔹㙡㑤戴敦㙥㙥慢㠸㉥ぢㅥ㥡㥤㌸㘹〴搵搵挵㘰㈳扣戸搵㉢㐹ㄴ㝥〴㝦挴愶㙦愷捤㥣㜷㜸ㄱ㜵㥤㝢㕦扥攸戸㤷ㅣ㌵慦㠲捦㕢㝦愰㄰㕣愱散攷㈴换戹㝦攳㥦㑡㕡慥昰㐳㡣戸㥤㘹㜳㠰㤶㠳㠴攳愸ㄴ㑡㠳㌱攴㌳攸〴戶㝢昳搶〰改㘴㕦ㅢ㥤㈸㐱戰㑢㈸捥捡㑢㐶㈸攲〷㐰㉢㠹㈵㍣㤲㘳捦扦〶搶ㄷ摦㐷〹ㄱ㡥攷㐸㡣ㄴ㕥㠳㕣〶敡㤴㈰㡦慥㜸昰㐲挸晦て㤶㘲㙥摥㤴㥤晥ぢ捣㉣扥搷㡥愲ㅢ㠹愲敦㜶愰㐸昰ㅡ㠸攲摦㝢㤱㠹㔳㠱攱搹ㄷㄴ〸攷㥡㜶て愰㉦晢㠵摦晦攱〱㜴㉥㈲づ㘵愳㈱搴㜶㉢㥥㥢㈶㐲㕦㠷㠹挰攰扤㌲ㄱ㑥㈳㈳ㄸ挵て㑤㠴挸〷㌲㡦㠲慤㑤〴挶昶㌲っ挱㐴愸㌵攱搶攰〹散ㅡ㥢晥戱㤳戸㜸㉢㝤挴昳愱戴晣ㄹ㜸愴慥敤㉣㕥㌰㍣挳摥慦捡㑦㜸ㄲ捡捣㕢挲㑤㙥搵㠵㍤慥摦戴㐶㜵摡挴㔷ㄱ㝢搹㜷晤㈹摢扢扦づ㑣㠵㈹㜴摦㡢㤲㈸扥〸㑦㠹攰戹㈱昷晥㝤摦㌸昱㠷㠷ㅥ㍢捡摢㙡ㄱ慤ㄶ㙥㐷扥㤷㤰㍤敤〹〴㜵ㄳㄷ㐵慥收㠷㌹愷昱㠹㤲戵㔶㤷搳㠶愷慣㈰㕦户攳㙣㐸㜸〹挲っ㠹㙦㈷㤸㤸戸昷㄰㥡㤸ㄳ㙤敥㑥昵㘱㤳㜲ㄱ㑥㈴㈶慥㝣㝡㜱搸㔰㜴㔵㘴㍤㕡㥢㠵㙦㐱ㄵ扤挰㠹愴慤㐴㥥㍡㤹㠴昸㘶扢慥㍢㑣㕤ㄷㅥ㘴ㄸ昶㡦愵ㄴ攲て愴㤰攴㐱㠶ㄷ〲㤴㤴㍡㡢㑣攱づ㠰㡣挸㕡㝢㠸㤷晥㠰㕤㈱㈰㥢㤷晥㝡晣㠸〵扢〸㉣挶扥昸㕥㑦戴戴㐵㘳搵挴㔰慤戲㘹ㄶ㤱㔱㠷ㄷㄶ㑣挶愵㈹㑢攷㄰㑡户敤㡥攲㑢㠶散㌰昰ㄶ㌲㜶挱愶慦慤㙣ㅦ㜳ㅡ戸昹〱㍤㔳㔴ち挳搹换㘲ㅣ㐸㔵㡣㉥㙣㕡づ㡢〸㠷挳㙣戳搳㐰㔴〵㥤攵散挷愹ㄴ挱㍦㝥㈹挴晡昱搶搰㔷户搷㔰挷㌹晤㔸㈰㝦戰扦㙥捣㘰㙣扣㤵ㅣ〳〹扢慤㔶愵昰㝡昸㌹㜴攱愲㜳㐲㙦㘵搵戳㌸㡣㍦㌱㘷昵㘹ㅤ晡㥦搱㙢挵㔹攷搹㥢㘱散㤴晥㝦ㄷち戶搴晦㠲戱㌷㠵挸㜷㐷ㄹ㍥ㄴㄸ㍦搹㌲㘴挳ㅤ㠱㘷ㅢ挱ㅢ㜵㌰搶㔵㤶㈱敦㌰户㠸㡦㔷挳㙡㈵挱攱昷捡户㕦㡤㘸昶愵㙤㍢搰㔵〰㌲㌶㔴昸ㅡ㐴㔰搷晥㘹戹ㄵ㥦㙥㡢敦㐱挷㝤愷慤慡攷晡慥ㄹ㡣㉤㈲攸㍢挶㙦捦㑣搸㍣㔳攲慢敤㐲敤㘶散挴攰晢搰攷捣㍣〴昶ㄹㄹ扣㔴戱㐸㐶ㄶ戶ㄷ挹攰㜷㐸㈳㠹昰ㄲ戵㠳㝦㤵㜹㕦挳愸攳搳搵㜹昸㍡〳ㄶ敤〸㘵ㄷ㝡㥣摢㙦㘸㜰敢㜰㐷敢㥤昰〷挹晡〴㠲㘳㙡〹敦㜹ㅦ昷戵㝤て搲㙤愳戵昹㙣搹㥢捦慤㕣㜸〶㌸摤摥㕢搲㈴挳㜷昲㡢攴戲㕥㈱挴愵晤愳昸扢㝤〷㉤㐷ㅢ〵㥤㐷ㅦ㜴搳ㄱ㌶㕥㠷晢㙣ㅢ搱敦ぢ攸㉡愶〸昰搳㡤㈸挳〷㐱㉦ㅦ㔹㔱㝣〹换㈲〳㈰㥦㉢㔶〱扡㔳昵搳㥢㔱昵㐸㉣㤰〵捦ㄸ㈴挷戲㜸ちつ戹㕤攱戲挱ㄲ㕣戶㔰㘷〹攴昵戸〷昲㌹挱戳㠴㥡挸攷搱愱㌹ㄱぢ愵摤㈷昲戹捤㈶㈲㘸〵愸㠵㈶挷ㅦ㠹戵㠸㕥㐷戵㙥ㄳ㌸〴㉥挰㌰挵㈲㘵㑤㌱っ㉤㝣㥦㤸㐱晡㜵昴昷戹愳扦㝡㤶改㙦㐷㠵ㄲ㠴愸㑡㑦㥥㠲㔰㑤晥㤳挹挹㝢㈸敤㍥昹㡦㙦㌶昹ㄱ捡㐸捥㐴て〰㠶晡㐴〵㝦搴㘲ㅡ挸㜰ㅦ昹ㄳㄷ〸昰㑢捤㘲挴㐰㠹敡㝢〹ㄹ昴攵㠶慢㔶㤷㤱㠹晢ㄶ戸晥㡣㡦㝢㤴㝤挴㡢㤰昴攵ㄴ㐳㘷㙣㌱搴㡡㈵㍢昲挲敥〸搹㠰㈵昱㙢搹慥㈲扤搸㘳㠴㕦㍣ㄱ㈳收攴挹昸换㈹㉤㡡㌹㠱㌰㐲㡢㤴昴挳㡤ㄴㅦ㡡ㅢ㝦晢㍢㉤㤷㈹㉡㤰㐰㍤㘱㘳搲㤹㙡晣㜸摣昸㄰扥捡㔲㙤㜲扣㐱挰昴㕣摣㤸昴愸ㅡ㍦ㄶ㌷晥敢愱晤捤挶㌱ㅤ㠶㈳ㄷ㐸㈴ㄹ戶慥戲晥ㄳ㕦㘸て愳㜹挱愴晥ㅣ㌰挳㘲㑡㑥ㄵ㍡慥㉢つ㍡㠸换㈰ㅥ扥㤱㥥挳摤㈶㕣〱㠱㤰つ晦㔷〹愷㜰攷㘹搶〸っ㝣〲扤㡥㘰戳愷慢㈷㜶㉥㥡昳ㅥち晡捤㔳㍥捥㔴戵ㅤ㐵㈲㌰〷昲攱晥㙥攱㤴捦㌰ㅤ㕢晢ㄱ〷挹㌴摥㈱改㑤㜹愸挰㑡㕥㝣㈰挶㙣敥搱ㄶ捤攸㡦〰㌹㤰㡥㠰捣攸㡦〲㠶㠱ㄸ摥㔶捥㡤㤰晦ㄵ㜳㝦㠰ㄵㅦ㈴㜸っ愰㉣挸散愴㠳攲攳〰挳昱晦愸㘲㙣㕤昹㑢㌴昱㔰晣戲㈴ㄹ改㑦戰挳㠷〱晡攰扥ㄵㄱㄱ㤶昵㡦愰㈴昹㔲ちづ昵搲㡦戲攲㘳〴ㅦ〷㈸ㄷ㌸搹㙤敦ㅡ搷搴愳收晡〴扡㡡㐷〹昰搳㍦ㄹ㘵昸㔰攰㍥扣戵扢慤捣愳㜰晣㘱㍦㐲㥤愹㉦昸㡦攱㡢晣つ㉥扡て晦㐳㤲㠲㌲散昳摡㕢㝡ㅢ㡢㑣㐰㥢㕣晤搶戰搹㉦㘲ㅣ慥慢ㄵ㐱攱㠸㔴㉡㈵慤㈸㠸㙦㉥㔸戸㜸〳摦㜲㐴㔵〸㐱ㅡ㔰ㄵ㑥㔴㜱ㄴ〵晡愷搹㤴㌸㈶㥥昴捦昰㠹愸㔵㥢昸搹㈸挳〷㐱扣慡敥て㐴摤攳ㄷㄲ搷慡挲㙡㝢㈱昱慦㉡㔶㤳㉦㝣㤲㠳㈹㘴㈱㤳搶㑡㐴㥡愲愱愷㤰ㄹ敡ㅢ收摣敥挷㑦扢㉣慡ㄷ㙡ㄷ㉥㍣㍦㥣ㅦ扢㍥晦慥㜷っ㍥昹摣㉦晦昸愹摦扣昷挸㕦晥昵昴搳扦昹搳愷㥥晤搷㡦㤶㡦晣晣㤹㘷㝥㝡敦㤷㥦晤攳㕥昳㉢摡㜷㥥㥦晢捡挳㤳ㄷㅦ㝥搰㍣㜷晢㠹㠷摦晤挰㝤㤳ぢ㔷㡤昷昵昵昷摦㌶晡㡢敢㕥㍦昲攸㠳摦ㄳ㍦晥摤戵㡥㔰换挵ぢ搲搳攰戲搵㌴扥㠸っ愶挱ㄹ扦慣搳攰㜲搵㐶㉤㐷ㅢ㌵㡤㠲ㄲ㝣ㅡ㥣㠰慡㌰搲ㄵ〳晦〱敢搵戴摦</t>
  </si>
  <si>
    <t>CB_Block_7.0.0.0:2</t>
  </si>
  <si>
    <t>㜸〱捤㥤〷㤸ㄴ㔵昶昶攷㑥㘸愶㥡㌰慤㠸〱㔰㠹㈶㄰㍢〷ㄵ〹㐳㡥捡愰慥㜱散㔰つ㈳ㄳ㜰㘶㐸㘲〴捣㔹㜱捤愲㘲㔸戳慥扡㘶晤㉢㠶㕤挳㥡搷㌵慤㘱㜴㡤㤸挳慥㠹敦㝤㙦搵㉤㙥㜷㔵て㌳敢㝥捦戳㑤捦愵敥戹敦㌹㜵敡搷㔵搵摤㔵愷慢捡㐴㔹㔹搹〶㍣昸㍦ㅦ㤵㥣ㄸ㔸户慣慤摤㙣ㅡ㔵摢搲搸㘸㘶摢ㅢ㕡㥡摢㐶㡤㙢㙤㑤㉦㥢搱搰搶㕥〱㠱慦扥〱攳㙤㔵昵㙤つ㐷㥡搵昵㡢捤搶㌶㠸慡捡捡慡慢㡤㜲㡣㙦㘳晦〵㔴挷愰㤷㔱挹〶慡㌲挳挷愶〷㥢㙡㌶〶ㅢ㍦㥢㥥㙣㝡戱改捤愶て㥢ㅡ㌶〱㌶㥢戱搹㥣㑤㕦㌶㕢戰改挷㘶㑢㌶㕢戱搹㥡つ攷㙦昴㘷㌳〰㑤慦㠱㘸收搶㡥㥦㥤㌹ㅣ㑢㔳搷摥搲㙡㡥ㅣ戴㥦㤵昳攸㔰㘸㔴㘸㔴㈴ㅡ㑡㡤ち㡥ㅣ㔴扢愸戱㝤㔱慢㌹扡搹㕣搴摥㥡㙥ㅣ㌹㘸敦㐵㤹挶㠶散㜴㜳搹摣㤶〵㘶昳㘸㌳ㄳ㡣㘴搲搱㘴㈸ㅡ㡢攵㔳愹㘴慦㙤ㄱ㜹㔶敤昸扤㕢捤㝣摢㝦㉢收㜶㡣㌹扢㜶晣愸㔹㘶晢㝦㉢收昶㠸㠹㤰ㄳ㕡㥡搲つ捤晦愵愰㔵㝣㑤㘳ㄳ捣㙣〳㕦㝣搳㙣㙤㘸㥥㌷ち㘹ㄷ㠰㐶㉦㌱㙡㕣㕢摢愲愶㠵㕣㡦㙡捤挶挶㌹㘶㕥扥攸㑤ㄳ摡摡昷㑥户㌶戵昵㙡㈲㍦戳搵㙣捥㥡㙤㝤㥡㈶㉥捤㥡㡤戶戰慤扡㘹扦㜴敢慣㜴㤳㔹挹㠹㥡㈶敢㌵㥣㥡㌳㥢摢ㅢ摡㤷昵㙥摡户捤㥣㤳㙥㥥㘷㔲㔲搵㌴㜹㔱㐳㑥㔴㔶攲㔹㔶戱愳㔷㘶昲㠵㐲㍥㑤戵昳搳慤敤戲挷㤷㌰攴愵搵㔶ㄷ戹ㄴ〵㜹㜱㤵ㅡ㔴攴挵搷慣慥愱㘹扡搹摡㙣㌶㜲㈶㝣㈵㐷ㄴ㠹㈴㈰敢㜵㜰㐸愹挵攱慢㈴㝡摡ㅢㅦ㤷㠵㜳昱つ㐲戳摢慣㤶搶㈶慣㤰㌳捤㜴昳攸攰愸㔰㈸ㅡㅤ㔹搷㥥㥢㘰㉥㐶㉦ㄸ㑣㠵㈳攱㔴㈸㤴㠴㍤㤶㑣㐴㈲㔱㘳㌰㥣㡣㈱㜴ㅦ㡡愶㘲㐶㌸㘱っ愳㘹㌸ㅡ㔱昹㍡戶㜸㝤㍥摣敡捡敢搳攵昵㤹昲晡㙣㜹㝤慥扣摥㉣慦捦㤷搷捦㉢慦㥦㕦㕥摦㔰㕥㝦㜸㜹晤〲㘸搴愳扡㐷㡦㜲晢搱敢搱㝦㡦㑣慤㍤㜹昲㠳㐷扣㜸敢愳㈷㤴摤㈴戸㤱换㝤挴㡥㤸攸㜶摥㍢挱挹搸ㄹ㡤㙦ㄷ挶㤹㡡扣㐷搰㌴ㄲ㡤㄰㉦㈱㙦收㝥搰捤昷晥昲㝦搵㍦捥扥慣晦攱㐳㔷敥㜰㘵㍦挱㥤㡡㥣改㈸㑣㜴㝢愶扢㜱づ㐱㌴扥㄰攳㑣挳㑣挳㌴㐵搰〸昱㡣㍤搳㜹扦晣戱㝦昰晡㌷㘶㕣㜰搶摢㐷ㅣ㥢扢攲㔰挱㥤㤸㥣㘹っㄳ扢ㄶ扥㐲挱㤰晥晡〴㤳戱㐸㌸ㄴぢ㈶㠲挹㔰㌸ㄱ〹㐶㡣㌸攳㈷搰昸㤲㡣㌲ㄱ㉦㔹㡡愶摤搱〸昱戸㍤换昵㝦昹昹愲晡摤搶搶慥㝡晢戲㑢㙦ㄴ慢慦ㄵ摣㘵捡㔹敥㠹㠹㍤ち㘷ㄹ㑡㈴㈳㤱㜰㈴㤸ち〵攳挱㔰㈴㤲搲㌲〸挵戱㠷挳㑡ㄳ挵㡡ㄲ㠴㈴㘹㡣收摣昶㐲攳ㅢ挳㤸㌳㈲〹㘳㉣㑤攳搰〸昱㤰㥤㠰㜹敦㡡ㄷ昳搳扦ㅥ㝦摣㐳扦晥㘹晤敡愳昶ㄴ摣㜲㘵〲戵㤸攸收㌲㑦㘰晣㠹㘸㝣㤳ㄸ㘵㌲㤶㜹㌲㑤㔳搰〸㜱户㍤换攱㐷戴㉦㍦㜷昳愳㈷摦㥢㙥摢㙦收搹㍦ㅥ㈰昸收㈰㘷㌹つㄳ扦㘹㤹愷㜳㙥㌳搰昸㘶㌲收㈴㉣昳㉣㥡㘶愳ㄱ攲㌶㍢㠱㌷攷っ㑣㠹敦㜷㥥昱搰挴㍦㝦㤲㝥昶㥤ㅢ〴摦㤸㘴〲晢㘰攲㌷㈵㌰㠷㜳慢㐳攳㥢换㤸戵㐸㘰㕦㥡昶㐳㈳挴昵㜶〲㐳捦㍥改慢ㄳ㠶㡤㤸㜸挱㜷慦㤵㙦搶晣搸㠵愲㈷挵昸昳晤づ㑤㌷愱ㅦ〰ㄷ攳㐰㍡ㅦ㠴愶㘲ち愰ㅦ㑣搳㈱㘸㠴戸捡㥥攵愳㘷敥㌷昳㙦搷㜴㑣扦晥慥挸㐵㤵敦㝣㝡戹攰㕢戰㥣㘵㍤㈶㝥搳㌲ㅦ㠶〰㐶ㅡ㡤㉦㠳愶㘲ㅡ㤶㌹㑢㔳づ㡤㄰㤷搸〹っ㕣扥㤹㌹戹晣㤸〹㜷㝦摥戱㙡换昳晤戵㠲㙦晦㌲㠱㍣㈶㝥㔳〲昳㌸户昹㘸㝣つ㡣㌹ㅤ〹ㅣ㑥搳〲㌴㐲慣戶ㄳ昸㙣挹搶慢㝢㕥昲摤慣㔳㜶㕢晥捤㜷攷㘴晢〸㝥昴㤰〹㌴㘱愲㥢搰㥢ㄹ扦〵㡤㙦㈱愳㑣〵昴㈳㘸㙡㐵㈳挴ㄹ昶㉣㕢搷晥㝤愷扦收㈶㑤戹㝢㤲㌱㌱㌸愷㜷㤹攰〷ㅤ㌹换㜶㑣㜴㜳㤶㡢ㄸ㝦㌱ㅡ摦ㄲ㐶㤹㠴㔹㉥愵㘹ㄹㅡ㈱㑥戴㘷㜹攵愰捦搷ㅣ㝤㔴㙣敡㉤㤵㐷㙤昳攱㤲扥㤷〸㝥慣㤲戳㕣㡥㠹摦㠴昹㈸捥敤㘸㌴扥㘳ㄸ㜳〲㌰ㅦ㑢搳㜱㘸㠴㌸搶㑥攰㠸㈷摡愳ぢ㍢㕥ㄸ㝢昹戹户搷㑤〹㍥昳㥤攰㐷㍡㤹挰ち㑣㜴㝢捦扤ㄲ㑥挶㉡㌴扥ㄳㄸ㘷㍡昶摣㈷搲㜴ㄲㅡ㈱㤶摡㌳扤昷挶〳㑥㝡㌶ㄴ㤹㜶攵〹扥㜳慦㥢㌹㙣㥡攰㐷㐸㌹搳㔳㌰昱㥢㤶晡㔴捥敤㌴㌴扥搳ㄹ㜳ち㤶晡っ㥡捥㐴㈳挴ㄱ㜶〲㑤㌳㥦ㅡㄲ㥢敤ㅦ㝢搷扤㉢㑥ㄱ㤵㡢㠶ぢ㝥㝣㤵〹㥣㡤㠹㙥扥搲攷㌰晥戹㘸㝣攷㌱捡〴扣搲慢㘹㍡ㅦ㡤㄰㠷慢㔹づ慦㔸戳捤搴㜷愷㕦戱攳㔶㡦㝥㝣摣晢㉢〴㍦㉣换㔹㕥㠰㠹摦戴捣ㄷ㜲㙥ㄷ愱昱㕤捣㤸㔳戱捣㤷搰㜴㈹ㅡ㈱戲㜶〲㉦㕣晥攱昴㘳愲て捣㝣攰㥢慤ㄷ㙤㜳挶㉦摦㡢㝥ㄴ攳捦㜷㌹㥡㙥扦搲㙢攰㘴㕣㐱昷㉢搱㔴㑣挱㉢㝤ㄵ㑤㙢搱〸㜱戰㍤搳摥攷ㅤ㌹昰扡㈷㥦㥦㜴㑢换㠲挵戵㤷ㅥ㜸㥢攰ㄷ〳㌹搳㙢㌰昱㥢㤶晡㕡捥敤㍡㌴扥㍦㌰收㐴㉣昵昵㌴摤㠰㐶㠸㝤敤〴扥摡昲㤶つ㍤挷慥㥤㜴晥摦㤷㝦㌸昰晡㌳㝥ㄵ晣㔲㈲ㄳ戸〹ㄳ摤㝣愵㙦㘶晣㕢搰昸㙥㘵㤴㘹㜸愵㙦愳改㜶㌴㐲捣戲㘷戹捦㤷㌷摣㜵搸㉤㤹㠹㤷㔶挵㘷晥戰㙥㔵㤹搸㥡㘲晣昹敥㐰搳捤㔹摥〹ㄷ攳㉥㍡晦〹つ㍥ㄶ㐴㡤扢㘹扡〷㡤㄰㤳敤㔹㍥散㕦扥㝡挵㐳ㄷ㑦㕢㤳㍤昷㤷㈹㡦㕥㝦㡣搸㠶㘲晣昹敥㐳搳捤㔹摥てㄷ攳〱㍡㍦㠸〶晢攷愸昱㄰㑤て愳ㄱ㘲慣㍤㑢晦㜱㜳㙢摥昸昷㌶攳㝦㙦捣㡡㉤㝣慤昷扢愲㍦挵昸昳㍤㠲收㌷扤戲㡦㈲㠰戱㡥愱ㅥ㐳㠳捦㈵〹攳㜱㥡㥥㐰㈳㐴捡㑥攰攷慦㌶㕢㍢愷攱昸改㙢㥦昸晣戶㥥换㌶㕣㈹〶㔰㡣㍦摦㥦搱㜴㜳㤹晦〲ㄷ攳㈹㍡㍦㡤〶ㅦ〴愲挶㌳㌴㍤㡢㐶㠸戰㍤换㝦㙥㌸㝡戳㝤㝥ㅡ㔳㝢晡愴㈳捦㙡扤㌹戸㑦慦攷㌰扣㡦晤晤㘰㐲㙢㝡〹扥㜱㙤晣㌲ㄷㅥ㠵慦〲㕤昹ㄶ㡢㉦戱昹㔸㍥㤱て㠵㜲戱㘰㍡㤲慥ㅡ㡣戰㕤晤扡挴㌷㡣㕥昹晤ㅢ㥡㜳㉤㑢攴昷愷㠱攳搳㙤收挶慦㔳㈳散戱昱㉤㡢㥡㜳㙤〳扣〷敢摡搳敤㘶晦攲戱㡤㐱㕣㙥㜵昸㜶㘹戶挹昹㙤㔷散戶㕦扡㜱㤱㌹㙥㘹㠳㌵扣㙤搱㌰扥㕢戶㘴㑡㡦㑥㙡㌵㡦㜰㐶㕤ㄹ㡤挳挱㡦挵㌲戶㙢㈹慤㈱㉢慦㐱戵昳㕢摡捣㘶㤹摥㠸愶扤ㅢ戲ぢ捣搶㍡㤳㠷㑥捣㥣㕣搴㝥ㅣ戲扦攰㡥㤸摤㡣〵挵㔷搶摣㄰摤㥡㥦戸戴摤㙣捥㤹㌹攴扢搰㙣㙤㕦㌶㌷㥤㘹㌴户㉣㤰㔸昳挴挰㌶〵收㐹㉤搹㐵㙤戵㉤捤敤慤㉤㡤㠵㈳攳㜲㡢搳昸㔲㥤㥢搹㤲㌳昱㥤戸㤲㡦㌲㔱㔶㔱㈱㐴搹㉥㕥㕦㑣ㄹ户㙤㤴㝣㈱戴㤷㜸㕢扣收㕢ㄷ慥㜶愳收㘰改戰ㄴ㡤㈶搷挹昲㘱㥢〸㈶攳㌲捣捥愵㠵摡㌲昱㌸ㄳ搵㍢㤵㔶换ㅣ㥤㔷敥晦慦戸扣扣慦扤昴ㄳㄷ攳挰挳㤴㜴㜳慥搱㙣敤昴㈸㤹㘰㐶挶昳㘸慡㜶挳搶㕣㤲㕥㈵ㄴ㘲愹㔸㔶戵愴㈱搷㍥摦㌷摦㙣㤸㌷㥦㥦晥㜰㈴慤扡㥡㘸㕤て攳㐵㤸㡣㤷搸扣㡣挶敦㉦昳扤㐲㤱捦㙦晣捤敡㔷つ挱晦摤㍦愴㔱づ㉦㐳ㅥ㐲挱昱慥戶慡愶㐹㉤慤㙤ㄵㄵ㕥㑢㌹㈵摤㌶扦㥤慢㘷攷㠳㡣昷㉡㥢扦愳愹ㅡ㠶㘶㤳㐷㑣㙡㈰慡攴㠱愱摥㑤ㄳ捣㝣ㅡ㠷攳攴搶㉤搲㔵㑤搶ㄱ㥥〹㘶㕢搶攰愱愰愹搸㔶㤶晡㌰㠵㡤扦㔷ㄳ搷㝥㜳㘹晢㠴㜴㝢扡㐷ㄳづ㉡攱㔵㌲㈰ㅡ㈱扤慣㈹㝡昶㤶㌶攵敤户㝢㠸㄰㤰㤳㕡㤴㥥搲㘰㐵挲㠶㠳敤愵慣挲㙥㍢㕦〸攴扥ㅤㄶ挲㔷扣愲ㄷㅥㅣ挲㌱慢摣㘴戳㜹敥戲㠵㘶ㅢ攵搵扥㑥㔱ㄶ㙦㕥っ㌶㍢㥢搹户扤愱戱㙤ㄴ㌲㥤摣摡戲㘸攱㝦㌳づ㘳ㄹ慦愱㔱㡦慡ㅤ戰ㄶ㜷㝤㤹㠰慢慣挷㘲扥㌶昵昵㘵搵㡣㐶㡢㌱㤴つ搷㔶〴摢㠰晦攴挳㜸ぢ晦昹㍢ㅢ慢ㅡづ㐵㜷づ愴㔵㐱摦慢〹㠴收戶㥡昲搰㘰戵散㠰㜶敦愶晤㕢㕡ㄷ㘴㕡㕡ㄶ㜰㝤敡㈳㝢㙤昳㑤戳㥤㠷摢㝡摡㠷ㄷ攵㘱㐴㈱㉡㉡ち㡥㤱㘹挷攵戶㐷㝣摦扢㘸㝡㡦㙢㙣ㅣ愴㈲戶昹摥㠳愹〲〷晥㝣ㅤ㤸搸㘶昲㤴晡㌹㜳㘷搵〷㈳愳㐲挱㔱攱㘰㈸㍥㙡㘶敤愸愵㡤㙤㑢挵㐰㉣㍥㡦㘳扤摥㤱㜹㝢挷摣㑤㌳慦扤攰挴㕤敢㍥慡摦㔶っ戰〷㕣㐷搵㜶㐲挰挱昸㌳晥㠹㐶㙣〳ㄹ㜷㉢㤸㉥㝣ㄸㅦ愱㙦㝣捣收ㄳ㌴搸㌹㐸摣搸㌷㝣㘶㜵挵捥昸㥦晢〷㘳㍤㥢捦搱㠸ㄱ㘸戸㜵ㅡ㕦愰㔱てㄱ㐰㝣扥攸昲㠵摢〵㘶昷ぢ昷つ慣㝥愳㤳㌱㌱ㄲち扥㜸〶㘱ㄹ挴㘳㄰㡤昰㈱戰㈷㠰㉡㝢挰㜵㠴㙦㌷戸㐹〰㍦搳扦〲㌲㙦〰扦㜲ㅥ〴㘳㜰㤵搳〰㤴㕢㕤ㄱ挴㤸〴㔰〱㠳挱昳ㅤ㈲っ㤳〴㔰㠵㥥㝡㠸ㅦ㝦搵〰㠴㘰㜶〳㌰ㄸ搳攸㘴㑣㐴攰攷〵攰㑢〴昷〴昰㠵㍤攰㍡摡ㄸ㐷愴挱捣㘲㜳愶扣ㅥ㌲㙦〰㕢㘰搸攸挷㘶㑢㌴ㅡ㠰慤慤慥㐸㈰㠸〴戰つ㐵晤搱㠸ㄴ㑣ㄲ挰〰昴搴㐳扣慦〳㐸挲散〶戰㍤㘳ㅡ㥤㡣㠹摤攱攷〵攰昵㔲〰㕥戳〷㕣挷㍥㐷㈳搲㘰㘶戱ㄳ㔳㝥戵㈴㠰㕤㌰㙣㡣㘰㌳ㄲ㡤〶㘰㤴搵ㄵ㝢㈱㠸〴戰ㅢ㐵㐱㌴㘲㉣㑣ㄲ㐰〸㍤昵㄰㝦搵〱㡣㠱搹つ㈰挶㤸㐶㈷㘳㘲ㅣ晣扣〰㍣㔶ち挰㍡㝢挰㜵散㜵〲㈲つ㘶ㄶ㝢㘱愶攲㤱㤲〰挶㘲搸ㄸ挷㘶㍣ㅡつ挰〴慢㉢㈶㈲㠸〴㌰㤱愲㐹㘸〴て挴㑡〰㤳搱㔳て㜱㡦づ㘰ㄲ捣㙥〰搳ㄹ搳攸㘴㑣㑣㠱㥦ㄷ㠰㕢㑡〱戸搹ㅥ㜰ㅤ〹㥥㡥㐸㠳㤹挵㕣愶㝣㘳㐹〰晢㘱搸搸㥦捤敦搰㘸〰づ戴扡㘲〶㠲㐸〰〷㔱㜴㌰ㅡ㌱ぢ㈶〹攰㄰昴搴㐳㕣愵〳㤸〹戳ㅢ㐰㥡㌱㡤㑥挶挴㙣昸㜹〱戸戰ㄴ㠰ぢ散〱搷㤱攸㌹㠸㌴㤸㔹ㅣ捥㤴捦㉦〹愰ㄱ挳㐶ㄳ㥢㘶㌴ㅡ㠰㠵㔶㔷搴㈱㠸〴㜰〴㐵慤㘸挴扥㌰㐹〰㙤攸愹㠷㌸㕤〷㌰ㄷ㘶㌷㠰㈵㡣㘹㜴㌲㈶昶㠳㥦ㄷ㠰ㄵ愵〰ㅣ㙦て戸㡥㠴ㅦ㠰㐸㠳㤹挵㜱㑣昹搸㤲〰㔶㘰搸㔸挹㘶ㄵㅡつ挰㠹㔶㔷ㅣ㠸㈰ㄲ挰㐹ㄴ㥤㡣㐶ㅣっ㤳〴㜰ち㝡敡㈱ㄶ敢〰づ㠲搹つ攰っ挶㌴㍡ㄹㄳ㠷挰捦ぢ㐰㘳㈹〰ぢ散〱搷㜱昹挳㄰㘹㌰戳昸㍤㔳㙥㈸〹攰㐲っㅢㄷ戱戹ㄸ㡤〶攰㔲慢㉢搲〸㈲〱㕣㐶搱攵㘸㐴ㄶ㈶〹㘰つ㝡敡㈱づ搳〱㘴㘰㜶〳㔸ぢ扤摦攸㘴㑣攴攰攷〵㘰扦㔲〰昶戵〷㕣攷〵㜸㌴㝦㌰戳戸㠹㈹搷㤵〴㜰ぢ㠶㡤㕢搹摣㠶㐶〳昰㐷慢㉢收㈳㠸〴㜰〷㐵㜷愲ㄱ㠷挳㈴〱摣㠵㥥㝡㠸㘹㍡㠰〶㤸摤〰敥㘵㑣愳㤳㌱戱〰㝥㕥〰挶㤶〲㌰挶ㅥ㜰㥤㤷㘸㐶愴挱捣攲㔱愶㍣扡㈴㠰挷㌰㙣㍣捥收〹㌴ㅡ㠰㍦㕢㕤搱㠲㈰ㄲ挰㕦㈸㝡ち㡤㌸〲㈶〹攰㘹昴搴㐳㐴㜵〰ぢ㘱㜶〳㜸㡥㌱㡤㑥挶㐴㉢晣扣〰散㔲ち挰捥昶㠰敢㉣挹㈲㐴ㅡ捣㉣晥捥㤴㜷㉣〹攰㜵っㅢ㙦戰㜹ㄳ㡤〶攰ㅦ㔶㔷㉣㐶㄰〹攰㙤㡡摥㐱㈳㤶挲㈴〱扣㡢㥥㝡㠸敤㜴〰㑢㘰㜶〳昸㠰㌱㡤㑥挶挴㌲昸㜹〱搸愲ㄴ㠰扥昶㠰敢㥣捤㔱㠸㌴㤸㔹㝣捥㤴㌷㉢〹攰㑢っㅢ㕦戱昹ㅡ㡤〶攰㕢慢㉢㡥㐶㄰〹攰㍢㡡扥㐷㈳㡥㠵㐹〲昸〱㍤昵㄰搵㍡㠰㘳㘰㜶〳昸㠹㌱㡤㑥挶挴㜱昰昳〲昰敢㉦㈵㍥ち晦㘲て戸捥ㄹ慤㐴愴挱捣愲戲ㅣ㈹晦〴㤹昷㐷㘱ㅦ㠶㡤ㅥ㙣慡搱㘸〰晣㔶㔷慣㐲㤰㈱っ搴㤳愲㕥㘸挴㠹攸㑡〰扤搱㔳て昱㌵收攱㝣ㄹ㍡〱㘶㌷㠰捤愰昷ㅢ㥤㡣〹㥥㤴昲〲昰㔱㈹〰ㅦ摡〳慥昳㔷愷㈲㤲〴搰㥦㈹㝦㔰ㄲ挰㐰っㅢ摢戲搹㡥搹㙤晣㌶㌸挸敡㡡搳㄰㘸〸ㄷ㘷㌰㐵㐳搰㠸㌳搰㤵〰㠶愲愷ㅥ攲㑤ㅤ挰改㌰扢〱散〸扤摦攸㘴㑣㥣〹㍦㉦〰㉦㤶〲昰㠲㍤攰㍡㝦㜶づ㈲㐹〰㐱愶晣㕣㐹〰㘱っㅢㄱ㌶㔱㘶户ㄱ㐰摣敡㡡㜳ㄱ㘸〸ㄷ㈷㐱㔱ㄲ㡤㔸㡤慥〴㤰㐲㑦㍤挴ㄳ㍡㠰昳㘰㜶〳ㄸつ扤摦攸㘴㑣㥣て㍦㉦〰て㤴〲㜰扦〲㔰㝣㌶敦㐲㐴㤲〰㈶㌱攵㝢㑢〲㤸㠲㘱㘳㉡㥢㘹捣㙥㈳㠰ㄹ㔶㔷㕣㠴㐰㐳戸㌸㌳㈹㥡㠵㐶㕣㠲慥〴㌰ㅢ㍤昵㄰户改〰㉥㠶搹つ愰づ㝡扦搱挹㤸戸ㄴ㝥㕥〰慥㉤〵攰ㅡ㝢挰㜵㌶㜱つ㈲㐹〰〷㌳攵戵㈵〱ㅣ㡡㘱愳㥥捤㘱捣㙥㈳㠰㡣搵ㄵ㔷㈰搰㄰晣ㄹ㔹㡡㜲㘸挴㔵攸㑡〰㈶㝡敡㈱㉥搶〱㕣〹戳ㅢ㐰〳昴㝥愳㤳㌱戱ㄶ㝥㕥〰捥㉥〵攰㉣㝢挰㜵㘶昳㕡㐴㤲〰㕡㤹昲ㄹ㈵〱戴㘳搸㔸挴㘶㌱戳摢〸㘰愹搵ㄵ㍣愷㌹㠴㡢戳㡣愲㈳搱㠸敢搱㤵〰㤶愳愷ㅥ㘲㤵づ攰て㌰扢〱ㅣぢ扤摦攸㘴㑣摣〰㍦㉦〰㐷㤶〲戰捣ㅥ㜰㥤㔹扤ㄹ㤱㈴㠰㤳㤹昲㤲㤲〰㑥挵戰㜱ㅡ㥢搳㤹摤㐶〰㘷㕡㕤㜱ぢ〲つ攱攲㥣㐵搱搹㘸挴㙤攸㑡〰攷愰愷ㅥ愲㔹〷㜰㉢捣㙥〰攷㐳敦㌷㍡ㄹㄳ户挳捦ぢ㐰慥ㄴ㠰慣㍤攰㍡捦㝢㈷㈲㐹〰㤷㌳攵㜴㐹〰㔷㘰搸戸㤲捤㔵捣㙥㈳㠰慢慤慥戸ぢ㠱㠶㜰㜱慥愱攸㕡㌴攲㙥㜴㈵㠰敢搰㔳て昱㍢ㅤ挰㥦㘰㜶〳戸ㄱ㝡扦搱挹㤸戸〷㝥㕥〰㘶㤵〲㌰搳ㅥ㜰㥤㜵扥ㅦ㤱㈴㠰㍢㤹昲昴㤲〰晥㠴㘱攳㙥㌶昷㌰扢㡤〰敥戳扡攲〱〴ㅡ挲挵戹㥦愲〷搰㠸㠷搰㤵〰ㅥ㐴㑦㍤挴㜸ㅤ挰㠳㌰扢〱㍣〲扤摦攸㘴㑣㍣っ㍦㉦〰挹㔲〰ㄲ昶㠰敢ㅣ昸愳㠸㈴〱㍣挵㤴㘳㈵〱㍣㠳㘱攳㔹㌶㝦㐵愳〱㜸摥敡㡡㜵〸㌴㠴㡢昳〲㐵㉦愲ㄱ㡦愳㉢〱扣㠴㥥㝡㠸㤱㍡㠰挷㘰㜶〳㜸ㄵ㝡扦搱挹㤸㜸〲㝥㕥〰㠶㤴〲㌰搸ㅥ㜰㥤㠳晦ぢ㈲㐹〰敦㌰攵敤㑢〲㜸て挳㐶〷㥢昷㤹摤挶㌵攰㥦㔶㔷㍣㠵㐰㐳戸㌸ㅦ㔲昴ㄱㅡ昱っ扡ㄲ挰挷攸愹㠷搸㔲〷昰㌴捣㙥〰敢愱昷ㅢ㥤㡣㠹㘷攱攷〵愰㔷㈹〰㍤敤㠱攲㡡㠰慡攷ㄱ愹ㅢ㘷㜲㝢㌲攱晣㝥つ收ㄲ㥥㝡敡㤳㐷昹㜴敤愲戶昶ㄶ㜹㥥慣㜷㝥㐲换慣㤶昶〹つ㙤ぢㅢ搳换晡收敤㠹晤攷㥢捤㌸㡢摤㡡㤳搹㐵戶㤶㠵ぢ捤㥣㤱慦㙢㔹搴㥡㌵愷㑥昸㕦㌸换㡤攵挳㑢㈷㑦㜰㤷ぢ㍣晥戳ㄳ户〸㈱戰㤶攰㔱㔶昵㈲〲ㄶ㥦㝦㤳㐵摣摡戹㜲㌹ㄹ㠰戰㘶㈳搱戹つ敤㡤㘶捦扣㍣㑦㉤愷慢昳愰㠸搲㠰㕣㡦晣摣昹㌸㉦㌵愱㜷㝥㜲㙢㐳慥戱愱搹攴㡢戱㠵㈵㥤㘱捥㐳ㄹ挰摥㉤㙤つ慣㤷敦㥤㥦摢㥡㙥㙥㕢挸㌳㥡搹㘵㥢ㄷ昴攴愹捦慡晣昸㠶收㌶捣㐶扥㡡㥣慥挹搷捤㙦㔹㠲㥦㙥㉣㙡㙡㥥㥣㕥搸昶㍦昱慡〸扥㉣昲㈱㕦ㅡ㔱㉥捡换㐵㜵㜹昵㝦晡晡昸扥挷㌶搶搷慡㝦ㅥ㠴昵戴扤戵㈱戳㠸挰攴㍣挲㘸㉢搹挸搷戰慣敡㈵㑣ㄵ㥦扢搴㕥挲愲挲〳收㕡昰㤳〴捦㜳攰捥敦㘱戶㠵摣昸〱改昴晡ㄷ㥡㘹㤳昷㥤扡戱㈴攷㌷晤戸愴敡㘵㐴敥㜲〵㐴㍦㠸晢㔸慢㄰慢㈲戸㐶㘱换挴㥡挰㕥昱㙡改捦㑢つ搷搰㍥ㅢ㈷㈷攱㈴㝡慦晣㡣㜴挶㙣挴戹晦愶㜴㝢ㅦ慢挳㈲っ晣昸愰捤ㅥ慢㙤㘹㙡㑡㜳㤵攳㑦㈸敡戲改㐶戳㍡㍦㙥㔱㝢换捣㠶㘶㈳㡦㐶慥㤷戶㈹扤ㄴ愶昴㔲敢㉣㝤㝥づ㙢㠲攴㌴㘳戵捣㑢户㌶戴捦㙦㙡挸㔶戳挳扡㥤晦㠹㜵ㄵㅢ㝦㈵㘰慡㠷摡㤷ㄴ㥦昶户㑥扥攳攵ㅥ㠵㑡ㄹ愲攳换㡦㌵扡㕣昸昰㑦晣㠷㈵㈳搸昱挸㌷ㄴ攳㐷㐴慢挲ㅦっ昶挶昳愵㍣ㄵぢ换㤷挷挲㈲㜷㑥攲㙦ㄴ攰捦昸〹㔲㑥昰慦昲㔵㌴㥤搶ㄳ昴㠰挰㍦愳㈵㥤㥢㤴捥攲攷㔰㍤散ㅦ㐳㔵攳愵攵慥愶㌵挰ち㡦㕡ㄴつ愱ㄸ㘹㜱㐳捥㙣慤愶愱づ㍦昶慡㘴㙤㠸捦㝡つ㜱慥扢愲慣慡慡㘷戵搷扣愶慡㔸挳散昳收晡㡦挹愶扡攲㝦戶㑦㜲っ㤷搶敦慦㐰㙢晣㡣㘹攳ㄷ㉥搳摦搱攵昲ㄴ〹㝥愵㘰〳㥡慡搷㌰㔸晣摡ㄴㄶ㕢愰㈴挳㠰愸㔲晥㡣㠸㘵㈰搵㈸㤹㤰昵㈳㔵㜲㐱㝡㙡㜵ㅦ㍥慢攴愳㕡晤㌶挹㔷㠷戵摣捣昹慤晤㉢敢㑢昸㜲㤴㤷㔷攲愵昶ㄵ搷捣戹㘶㡢㘰㑤㜵愶㉣〸ㄱ摢㈱〵ㅦぢ〶㝢㜲㘳㐱晣㝡晥㈸攷ㄵ㔸㜱㉥㝢〳晥㤳て扦摦㈸㈷〱扦㜸ぢ慤㕡㜰ㅦ㉤㝥扥㙡〶㤰攳戸ㄷㅡ昱㑦㜴昹昶㡦㐹昵㘶㈵㍥㐲㡦㙦㔸㘵㍥晥㍡慢慢㍢㐸昱㌱㍣戸㤳㌴㝣っ晣〹愶戸敦㜱搶挵㙡㔸㌷扤㉥㝥㐶て晣ㄹ晣戱㥦㕡ㄷ挵㝡㔸搴㘲攰攵㔲㉦㌰㕦㘶愳㈷㠵㥦㝢ぢ㝡㔱搰㥢㠲㉦㈰攰㡢散敢㠳㥥〳㡦扦っ昲㠰ㄷ㠰〶昰扥搱㠲㙡昰㌶㘳搰捤ㄹ昴㘷〸㡡攱晤ち㥢〵慦㉦㈴㕤㠶挷搷㑥挲摢㠲㠱戹攴〵昰戶㠴㜵搳昰捡攱㈶攱㙤㈵㠳㔸ㅤ挱ㄲ〵て㜸㕢㐳㘳㙣㐳㈱换ㄷ㍣〴晤㈹ㄸ㐰〱㉢ㅡ㈴扣㠱攸㌹昰昸ぢ㈷て㜸摢㐱〳㜸慣㙡㔰㐱㌵㜸摢㌳攸㈰〶㘵〵㐲㌱㍣㤶ㅤ㔸昰〶㐳搲㘵㜸㉣㔴㤰昰㠶㌰㌰㉢ㄶち攰つ㠳㜵搳昰㔸搹㠰㈷㝥摤挶㈰㤸㤰㝦㉣㙦㔰㡢愱慤㜹㍢㐰㘳散㐸㈱㑢ㅦ㍣〴㍢㔱戰㌳〵慣㠶㤰昰㜶㐱捦㠱挷摦㙡㜹挰ㅢ〹つ攰㙤慦〵搵攰敤捡愰愳ㄸ㤴搵ぢ挵昰㔸戲㘰挱摢つ㤲㉥挳㘳㤱㠳㠴ㄷ㘴㘰㔶㍢ㄴ挰ぢ挳扡㘹㜸慣㡡挰ㄳ㠷㐹ㄹ㐴挱㘳㘹㠴〷㥢㈸㌴㐶㡣㐲㤶㑤㜸〸攲ㄴ㈴㈸㘰㈵㠵㠴㤷㐴捦㠱挷摦㤹㜹挰摢ㅤㅡ挰㘳㌵㠵ち慡挱摢㠳㐱昷㘴㔰㔶㍥ㄴ挳ㅢぢ㥢〵㙦㌴㈴㕤㠶㌷づ㙥ㄲ摥㕥っ㍣ㅥ扤〲㜸㘳㘱摤㌴㍣㔶㔴攰㠹㜲ぢ〶㔱昰㔸㔶愱ㄶ㐳㕢昳挶㐳㘳搴㔲挸㤲ぢて挱〴ち㈶㔲挰㉡っ〹㙦ㄲ㝡づ㍣晥㘲捥〳摥ㄴ㘸〰㡦㤵ㄸ㉡愸〶㙦㉡㠳㑥㘳㔰㔶㑤ㄴ挳㘳愹㠴〵㙦㍡㈴㕤㠶挷攲ち〹㙦〶〳戳捡愲〰摥㉣㔸㌷つ㡦搵ㄸ㜸攲昷㜷っ愲攰戱㈴㐳㉤㠶〶㙦㙦㘸㡣㝤㈸㘴戹㠶㠷㘰づ〵㜵ㄴ戰㠲㐳挲㥢㡢㥥〳㡦扦昶昳㠰户ㅦ㌴㠰㤷搶㠲㙡昰昶㘷搰摦㌱㈸㉢㉥㡡攱戱捣挲㠲㜷〰㈴㕤㠶挷挲っ〹敦㐰〶㘶㠵㐶〱扣㠳㘱摤㌴㍣㔶㜲攰㠹ㅦ昲㌱㠸㠲挷㜲づて㌶㠷㐲㘳搴㔳挸㔲てて挱㘱ㄴ愴㈹㘰昵㠷㠴㤷㐱捦㠱挷㕦㉡㝡挰换㐱〳㜸慣〰㔱㐱㌵㜸㈶㠳收ㄹ昴㌸〸㡡攱慤㠰捤㠲㌷て㤲㉥挳㘳㔱㠷㠴㌷㥦㠱㔹摤㔱〰敦㜰㔸㌷つ㡦㔵㈰㜸攲㌷㠰っ愲攰戱ㄴ㐴㉤㠶戶收㌵㐲㘳㌴㔱挸㌲ㄱて㐱㌳〵㉤ㄴ戰㜲㐴挲㕢㠸㥥〳㡦扦戹昴㠰搷ちつ攰戱㝡㐴〵搵攰戵㌱㈸㉦戶㈰㔸改㔱っ㡦攵ㅤㄶ扣㐵㤰㜴ㄹㅥぢ㐲㈴扣挵っ捣捡㤰〲㜸㑢㘱摤㌴㍣㔶㤰攰㠹昳〵っ愲攰戱㡣㐴㉤㠶〶敦㐸㘸㡣攵ㄴ戲挴挴㐳㜰ㄴ〵㐷㔳戰〶〲〹敦ㄸ昴ㅣ㜸晣扤愸〷扣攳愰〱㍣㔶㥥愸愰ㅡ扣攳ㄹ㜴〵㠳戲㑡愴ㄸㅥ㑢㐳㉣㜸㉢㈱改㌲㍣ㄶ㤳㐸㜸慢ㄸ㤸㔵㈵〵昰㑥㠴㜵搳昰㔸㝤㠲㈷㝥愱挸㈰ちㅥ㑢㔰搴㘲㘸昰㑥㠶挶㌸㠵㐲㤶愷㜸〸㑥愵攰㌴ち㔸戱㈲攱㥤㡥㥥〳㡦扦㜵昵㠰㜷㈶㌴㠰挷慡ㄵㄵ㔴㠳㜷ㄶ㠳㥥捤愰慣㌰㈹㠶挷戲ㄲぢ摥㌹㤰㜴ㄹㅥぢ㔱㈴扣㜳ㄹ㤸ㄵ㈹〵昰㔶挳扡㘹㜸慣㕣挱ㄳ㍦㜵㘴㄰〵㡦攵㉢㙡㌱㌴㜸扦㠷挶戸㠰㐲㤶戶㜸〸㉥愴攰㈲ち㔸敤㈲攱㕤㡣㥥〳㡦扦摡昵㠰㜷㈹㌴㠰挷㡡ㄷㄵ㔴㠳㜷ㄹ㠳㕥捥愰慣㑥㈹㠶挷㤲ㄴぢ摥ㅡ㐸扡っ㡦㐵㉣ㄲ摥ㄵっ捣㙡㤶〲㜸㔷挱扡㘹㜸慣㝡挱ㄳ扦㤸㘴㄰〵敦㙤㑣愹挵搰攰㕤つ㡤㜱つ㠵敦㜸ぢ慥愵攰㍡ち摥㠵㐰挲晢〳㝡づ㍣晥晥搸〳摥つ搰〰ㅥ慢㘵搴㕣㌵㜸㌷㌲攸㑤っ捡捡㤶㘲㜸㉣㘷戱攰摤っ㐹㤷攱戱〰㐶挲扢㠵㠱㔹〹㔳〰敦㌶㔸㌷つ㡦ㄵ㌳㜸攲愷㤷っ愲攰戱㙣㐶㉤㠶〶敦㡦搰ㄸ㜷㔰挸㤲ㅡて挱㥤ㄴ摣㐵〱慢㙣㈴扣㍦愱攷挰攳㙦愷㍤攰摤〳つ攰戱搲㐶〵搵攰摤换愰昷㌱㘸㈵㜲㈹㠶挷㔲ㄸぢ摥晤㤰㜴ㄹㅥ㡢㘷㈴扣〷ㄸ㤸㔵㌴〵昰ㅥ㠲㜵搳昰㔸㙤㠳㥣昱㡢㑥〶㔱昰㔸㜲愳ㄶ〳㤳敡挰挰晦㐱㘳㍣㐲㈱换㜱㍣〴㡦㔲戰㡥〲㔶攸㐸㜸㡦愱攷挰攳㙦挰㍤攰㍤〱つ攰戱㑡㐷〵搵攰㍤挹愰㝦㘶㔰㔶搴ㄴ挳㘳ㄹ㡤〵敦㉦㤰㜴ㄹㅥぢ㙦㈴扣愷ㄸ㤸ㄵ㌸〵昰㥥㠱㜵搳昰㔸愹㈳攱㍤换㈰ち摥㘰㔸搵㘲㘰㔲挱晢㉢㌴挶㜳ㄴ戲㤴挷㐳昰㍣〵㉦㔰挰敡ㅥ〹敦㐵昴ㅣ㜸晣晤扡〷扣㤷愱〱㍣㔶昸愸愰ㅡ扣㔷ㄸ昴㙦っ捡㙡㥣㘲㜸㉣挱戱攰扤ち㐹㤷攱戱㘸㐷挲晢㍢〳戳㝡愷〰摥敢戰㙥ㅡㅥ慢㝣㈴扣㌷ㄸ㐴挱㘳愹㡦㕡っ㑣㉡㜸㙦㐲㘳扣㐵㘱搲㕢昰てち摥愶㠰㤵㐱ㄲ摥㍢攸㌹昰昸㑢㝣て㜸敦㐱〳㜸慣づ㔲㜳搵攰㜵㌰攸晢っ捡㑡㥥㘲㜸㉣摦戱攰㝤〰㐹㤷攱戱攰㐷挲晢㈷〳戳昲愷〰摥㐷戰㙥ㅡㅥ㉢㠴㈴扣㡦ㄹ㐴挱㘳㤹㤰㕡っ㑣㉡㜸㥦㐰㘳㝣㑡㈱㑢㠸㍣〴㥦㔱戰㥥〲㔶ㄵ㐹㜸㥦愳攷挰攳㔵〴㍣攰㝤〹つ攰戱戲㐸〵搵攰㝤挵愰㕦㌳㈸慢㠰㡡攱戱昴挷㠲昷つ㈴㕤㠶挷㘲㈱〹敦㕢〶㍥っ扤〲㜸摦挳扡㘹㜸慣㉥㤲昰㝥㘰㄰〵㡦㈵㐶㙡㌱㌰愹攰晤ぢㅡ攳摦ㄴ收扣〵㍦㔲昰ㄳ〵㈶〴ㄲ摥捦攸㌹昰㜸㌵〴て㜸扦㐲〳㜸慣㑡㔲㜳搵攰㙤㘰搰㌲㥣敡㄰慣㈰㉡㠶挷戲㈱ぢㅥ捦㠶㜴ㄹㅥぢ㡤㈴㍣ㅣ㈱㉦ㄳ慣㌸㉡㠰㠷㥦ㅦ㜷〱摥㔲戸㐹㜸㔵っ愲攰戱㍣㐹㉤〶㈶ㄵ㍣ㅦ㌴㐶てち㔹扡攴㈱愸愶㠰搷㥥ㄳ慣㘶㤲昰晣攸㌹昰㜸㈵〷て㜸扤愰〱㍣㔶㌴愹愰ㅡ扣摥っ摡㠷㐱㔹㝤㔴っ㡦㈵㐷ㄶ扣ㅡ㐸扡っ㡦㐵㑡ㄲ㕥㠰㠱㔹慤㔴〰㙦㜳㔸㌷扤收戱慡㐹挲敢换㈰ちㅥ㑢㥢搴㘲㘰㔲挱摢〲ㅡ愳ㅦ㠵㉣㝢昲㄰㙣㐹挱㔶ㄴ戰ㄲ㑡挲摢ㅡ㍤〷ㅥ慦㐹攱〱慦㍦㌴㠰挷㙡㈸ㄵ㔴㠳㌷㠰㐱〷㌲㈸㉢㤷㡡攱㕤〱㥢〵㙦㕢㐸扡っ敦㑡戸㐹㜸摢㌱㌰㉢㥤ち攰つ㠲㜵搳昰㔸ㄱ㈵攱つ㘶㄰〵敦ㅡ㔸搵㘲㘰㔲挱ㅢ〲㡤㌱㤴㐲㤶㑣㜹〸㠶㔱㌰㥣〲㔶㔱㐹㜸㍢愰攷挰攳搵㌵㍣攰敤〴つ攰戱㤲㑡〵搵攰敤捣愰扢㌰㈸慢㥥㡡攱戱搴挹㠲㌷〲㤲㉥挳㘳㜱㤴㠴㌷㤲㠱敦㐱慦〰摥㈸㔸㌷つ㡦搵㔴ㄲ摥㙥っ愲攰戱愴㑡㉤〶㈶ㄵ扣㈰㌴㐶㠸㐲㤶㕢㜹〸挲ㄴ㐴㈸㘰〵㤶㠴ㄷ㐵捦㠱挷敢㠴㜸挰㡢㐳〳㜸㡦㘸㐱㌵㜸〹〶㑤㌲㈸㉢愶㡡攱戱㑣捡㠲㤷㠲愴换昰㔸㔸㈵攱敤捥挰慣戰㉡㠰户㈷慣㥢㠶挷㑡㉣〹㙦㌴㠳㈸㜸㉣挷昲㘰戳ㄷ㌴挶ㄸち㔹慡攵㈱ㄸ㑢挱㌸ち㔸扤㈵攱㡤㐷捦㠱挷㙢㥣㜸挰㥢〰つ攰戱㠲㑢〵搵攰㑤㘴搰㐹っ晡づ〴挵昰㔸㘲㘵挱㥢っ㐹㤷攱戱㈸㑢挲㥢挲挰慣捥㉡㠰㌷つ搶㑤挳㘳ㄵ㤷㠴㌷㥤㐱ㄴ㍣㤶㜲愹挵挰愴㕡昳㘶㐰㘳捣愴㤰㘵㕥ㅥ㠲㔹ㄴ捣愶㠰㤵㕦ㄲ摥摥攸㌹昰㜸戵ㄶて㜸㜳愰〱㍣㔶㝦愹愰ㅡ扣㍡〶㥤换愰慣ㄵ㤱挹敥换ㅥ㝣昸㉥㕤挵昳晤挵愷戱㕤㈵〶㜲づ㜹ㄶㅢ搴戵㉦㙢㐴㠱〷㈷㜹㕡摢㥡攲〹㝡扦戴攱㘴㝢㑢㉢㑥づ㔶ㄶ㕦㜸挲昱㝤づ㌳敤戹㐵搱㐵㍤愴ㅢ㐷㔸换㔰㜵挳㑦敥ぢ㔷㌸晥㑣㝣攳㉦晣改挳㠷㙦㝦愴戸挵捣㠶㙣㙢㑢㕢㑢扥㝤㔰ㅤ㡡㤷〶昱㈲㈹昹戲戲攰戸慡㍦㈰愲攷㍣戹㘰㤵捤扣㠶攷㘲㕥㌴挰扦愰戹㘵㐹戳捣愶慡㡤搷㡡㤱扣㝡昴攰㙣晣㥣てㅦ㐳〱㉦挰扡〷㍡ㅢ〷愰敤㕤ㄱ㘰攱〰㥥㘵扥〳搱ㅦ㕥㍢扥㜶㑥㝤㉣㠲ぢ㘲㐶搲改㔸㈴㤹㡥㠶㠲愱㑣㌴ㄷ捡㠷㘲㤹㜸㈸ㄷ㡡㠷ㄳ㘱摦㐱㡥㌴ㄷ挹㐷㠳挱㔰㈲㥦捡㐴愳挱㑣㈸ㄳ㑦挶攲愹㤴ㄹぢ挵搳挱㤴㤹ち戰㈴㠱攱㡤㠳攱㘳ㅣ㠲㈶挰㑡〴㘹㍡㤴愶㝡㥡㔸㤷㔰愸慡㉡挷㡢摣搵㜲〱㠴㈸ㄳㄹ㤱ㄵ㌹㘱㔶昶攸㈱㠶ㄷ㕤〵挵㔵㘶攰㕣㐶挲攷㘳㤵㐱搵攵挰摣㌵愷挲㔷㤱捥㕣ㄹ㡤㉣ㄷ㈵㠷挶ㅦ愸㠰㠱〹昹㑣戴㥢搷㡥慦挷攵つ搴〵て戸收昹昲戰昷㠲㕤㤶㔲攰摡慥㙤扥㜹戰㙣〶㑢攱戵㕡㝤昳㘱敥〳戳㔶㙥ㄵ愸戴愳ㅢㅤ㥣敤㄰㌶ぢ㈰㌳〶㘳㑡昸㌰㈸㕦昸㈶㤸㌸㠱㍥づ㐲愰攵挶㈲捥挵㔲㜲ㄵ㠵ㄱ扦昶㠵㠴慢㤸㌸ㅢㄶ慥㘶㠵慢㠹〱㈷㉡㡣㈳搰㘲㌵昱愳捦㔷挸搷㡡扥戵㥡愴㘲㐱㌳㤲捡㤹㘹㌳ㅤ㡡攲㝡㤹改㘸㍣ㅥ捥〷愳㌹㕣扡㌳㥣〸愵㝤㙤㡥㌴ㅣ换㤹攱㔰㈲ㅣ挳挵㤳愲戹㜰㈲ㄵ捥愵昳昱㜸㈴㥥㑢㈷攲愱㔸㈲搰搳づ㙦戴挳挷㔸㠴㈶搰㑢㤹ㄶ搳戴㠴愶摥捡攴愸㐴㠰㈶晣㠹ㄳ戱〸㝣ㄹ㌱㡤攳攷㜴㌹ち㡤㍦戰ㄹっ㤸㈸㌳昸㜲ㄸ㘴㙦㄰户㐱戸㠱捤搵㘰〷ㄵ㍢戳㔹挹挱㥤㌰㈵戶挰愰愴㜹〲㑣づ捤㉤㘱㤵㌴㡦挴捣摣㌴㤷挲敡愶戹㤵㥡捦㈹〸〵㥡㕢愳㉦㘹㥥㡡扥㐵㌳ㅢ㑢㘴㜳改㉣户㥡㝣㌴㤳㑥愵ㄲ改㕣㉥ㅥ㡥㠴㘲搱㘸㈶㤵㑦晡㑥㜳愴戹㜰㌴ㅡ㡦愴戳搱㔸㈲ㄲ捤㘴愳㤹〴戶㌴戸〴㜱㡤慡㜸㌴ㄶて㙣㘳㠷㌷㑥㠷㡦㜱〶㥡㐰㝦㘵㍡㤳愶戳㘸ㅡ愰㑣㡥㑡㙣㐷ㄳ晥㐴戳㑥昳㍣扡慣㐶攳て㙣㡦㐱㑣㜸搳ㅣ愴〶㍢愸〸戲戹㠴慥扢㤱收㄰㠶愵改㌲㤸ㅣ㥡挳㘰㤵㌴㌳㥥㌴て昳愴㌹㕣捤攷㑡㠴〲捤ㅤ搰㤷㌴慦㐲摦愶㤹㠸㘵ㄳ愹㜸㈲ㅥ㠹㈵愲㘶㍡㤱づ㤹昹㔴㈲㥥㑦㘷挳昹㙣㉡㤱昰慤㜵愴㤹㜴㈴ㅦ㡣㐴捤㑣㌲㤳㠸㈶戳戹㡣ㄹつ㐵捣㝣㈴ㄵ捡攰挵〸㐵〳㍢摡攱㡤慢攱㘳㕣㠳㈶戰㤳㌲㕤㑢搳㜵㌴敤慣㑣ㄴ㐸愹ㄸ㐹ㄳ晥挴㝥㍡捤ㅢ㌹㝥ㄳㅡ㝦㘰㔷っ㘲挲㥢收㈸㌵搸㐱㐵㠲捤ㅤ㜴㡤㘳㑡〴ㄹ㤶愶扢㘰㜲㘸㠶㘱㤵㌴愷㜹搲㥣攲㐹㌳愲收㜳㉦㐲㠱㘶ㄴ㝤㐹昳㍥昴敤㉤㍤ㄸ㌴㔳搱㔸㌴㠸ㄵ㌴㥡㡡收㤳改㔸㄰搷㔰捥㈴㌲㘶㉥㤳㑢〷㝤昷㍢搲㜰㈶㥢㌲㜳昹㘰㍣ㄱ捤㐴搳〰㥦ち攷㈳㜸摦㌰㠳戱㐴ㄲ昶㐰捣づ㙦㍣〰ㅦ攳㐱㌴㠱戸㌲㍤㐴搳挳㌴㈵㤴㠹〲㈹ㄵ扢搳㠴㍦戱㤷㑥㜳ㅤ挷ㅦ㐳攳て散㠱㐱㑣㜸搳摣㔳つ㜶㔰戱ㄷ㥢愷改㍡ㅡ㔳㘲㉦㠶愵改㔹㤸ㅣ㥡㘳㘱㤵㌴挳㥥㌴㠳㥥㌴挷愹昹扣㠰㔰愰㌹ㅥ㝤㐹昳㐵昴㙤㥡改㘰㈶ㄶち攱㉤ㄶ㙦㥡戱ㄴ摥㉥㜳挹㔰㌲㥦㡣㈶㠲搹㐴㌴㤵昳扤攴㐸昳戹㜰㈶ㄶ捣㈶㜳愹㘸㌰㥡㐸愴〰㌴㤳㡢挵㐳㜱㕣㠵㉥㤲づ㐷〳戵㜶㜸攳㘵昸ㄸ慦愰〹㑣㔰愶扦搱昴㉡㑤ㄳ㤵挹㔱㠹㈹㌴攱㑦散愰搳㝣㠳㉥㙦愲昱〷愶㘲㄰ㄳ摥㌴愷愹挱づ㉡㈶戲改愰敢〴㑣㠹ㄹっ㑢搳〷㌰㌹㌴㘷挱㉡㘹昶昷愴戹戵㈷㑤搶㌹挸㈴㍥㐶ぢ㥡㝢愳㉦㘹㝥㠲扥㐵㌳ㅡ㡣㘷㤲戱㘸㈴ㄲ换愴愲搹㌴摥㕡㐲挹㔴〴ㅢ㜳㈴ㅢ挱捡㤸昷㝤敡㐸㑤㌳㙣㥡挹㔰㈲㤲㌱㠳戸散㜷㌲㘹攲㍡攰㈰㡥晤慢ㄹっ攵㈲㠱㝤散昰挶㘷昰㌱搶愳〹捣㔱愶捦㘹晡㠲愶㍡㘵㜲㔴㘲㍦㥡昰㈷晡攸㌴扦愱换户㘸晣㠱晤㌱㠸〹㙦㥡扦㔳㠳ㅤ㔴捣㘰昳ㄳ㕤愷㘳㑡ㅣ挸戰㌴晤〲㤳㐳昳㘰㔸㈵捤㜲㑦㥡㘵㥥㌴㔹昸㈰㤳㄰㔵㤲收愱攸㑢㥡攵攸㕢㌴㈳挱㘴㌰ㄶ㡤攷挳㤱㔴㌲㥡挷㠶ㅥ㠹㠵搳愹㜴㌸㤷〹㥡搱㜰㌴攸慢㜰愴愱㐸搸㑣收戰摦㡣㐴戳搱㘰㌶㥣㑡愵戲挱㜴㉥㡢ㄷ〱㙦昰改㔸愰摥づ㙦㔴挲挷愸㐲ㄳ㌸㑣㤹㝣㌴昵愰㈹慤㑣ㄴ㐸愹挸搱㠴㍦昱晤㡦摡㝢㝡㑦㡥昷㐲攳て㤸ㄸ㉣㐹㌳慦〶㍢㐸慤㡥㑤㕦扡捥㈱捤昹っ㑢㔳㍦㤸ㅣ㥡㠷挳㉡㘹㝥㠲ㄹ扡摦搳㍦㠲搵晤㥥扥㐰捤㘷ㅢ㠴挲扡搹㠸扥愴搹ㅦ㝤㡢㈶摥搳㤳㘶㍣㥣㑡攳㍤〶㕢㝢㍥ㅤ挲挷愰㜸㈶㡢㡦挷戱㙣㉡㤳昱つ㜰愴改㘸㌶㤶挳㔰挶㡣挷愳攱㑣㌰㤵㑥挶挲愱㘰㈲㤴捡㠴搲㜹㌳ㅦ㘸戲挳ㅢ〳攱㘳㙣㡢㈶搰慣㑣摢搱戴㍤㑤㉣慡㘰ㄲㅢ㔵愲㤵㈶晣㠹㝦攸㌴㠷搲㘵ㄸㅡ㝦愰つ㠳㈵㘹戶慢挱づ㐶攵㐵㐰㡣ㄱ㜴㍤〰㔳㘲㌱挳搲戴㉢㑣づ捤愵戰㑡㥡㉦㝡搲㝣摥㤳收㌲㌵㥦㄰㐲㠱收㤱攸㑢㥡㘱昴㉤㥡改㜴㍡ㅥ㌲搳搸㝡戱敦㡣愵戸㈷㑣㈴昳愱㍣㜶㠶愹㐴㌶㤹昵㐵ㅣ㘹㍣ㄸつ㈷㠲㠹ㄸ摥搴挳搱㙣〲ㅦ愵戲昱㑣㌰㠳㍤㙣㈲㡦㑦愸㠹挰㜲㍢扣ㄱ㠵㡦ㄱ㐳ㄳ㌸㑡㤹攲㌴㈵㘸㘲㤵㠵愴㐹㠱㤴㡡攳㘸挲㥦㜸㐲愷戹〷挷昷㐴攳てㅣ㡦挱㤲㌴㔷愸挱づ㔲㑢戳愹愵敢㘱㤸ㄲ慢ㄸ㤶愶㠹㌰㌹㌴㑦㠴㔵搲扣捦㤳收㍤㥥㌴㔹㉢㈱㤳㤸㡡㔰愰㜹㌲晡㤲收㌴昴㉤㥡挹㘰㉥㥥っ愵㜱て〴扣戵攰㉤㍡㠵㑦攴愱㉣㙦㡢㤰㠹攴戱㘳昴㑤㜷愴改㜴㌰ㅥぢ㈵攳㠹㜴㍣ㄲ㑤㘷㈲㐹扣敦〷昳ㄹ㝣挳ぢ〶㤳㜱㙣改愷搸攱㡤ㄹ昰㌱㘶愲〹㥣慡㑣戳㘸㥡㑤搳㘹捡㐴㠱㤴㡡㌳㘹挲㥦戸㐵愷㔹挷昱戹㘸晣〱㤶㔶㤴愴㜹戶ㅡ散㈰戵昹㙣づ愲敢㍣搲㍣㤷㘱㘹㍡〴㈶㠷收㙡㔸㈵捤慢㍣㘹㕥攱㐹㤳挵ㄳ㌲㠹㌴㐲㠱收敦搱㤷㌴㌳攸㕢㌴㠳搱㘸搲㡣㘱㈳挷㍡ㄷつ挷昹㔹㍣ㄱ挳搷㘱散〸戱㈳㡤攴㝣㔹㐷㥡挷ㄷ㥦ㄴ扥㈲〵㈳㠹㑣㌴㥢ぢ㈶捤㜰㌰㤱づ收挲攱㘰㌶㥦㑤攴〳ㄷ搸攱㡤ㅣ㝣っㄳ㑤攰㐲㘵捡搳㌴㡦愶㡢㤴㠹〲㈹ㄵ㤷搲㠴㍦昱㝢㥤收〲㡥㌷愲昱〷㔸㙢㔱㤲收攵㙡戰㠳搴㕡搸戴搱㤵扦㄰ㄲ㔷㌰㉣㑤㡢㘰㜲㘸㕥〵慢愴㜹慡㈷捤㤳㍤㘹慥㔵昳㔹㠶㔰愰㜹㌵晡㤲收㤱攸㕢㌴㘳搸戶㤳戱㜴搴捣㘶昳搱㕣㈴㤲っ㘷搲昱㘴㈲㤴㑢㠱て慥挱敢㕢敥㐸㤳改㝣㈴㤳て攳昳㘸㌲ㅡ挵づ㌴ㄳづ攷㈲ㄹㅣ愴挰㜱㠹㜰㌸㥥ち㕣㘳㠷㌷㡥㠲㡦㜱㌴㥡挰戵捡㜴っ㑤挷搲挴挲っ戹愵㍢㉡㜱〳㑤昸ㄳ挷攸㌴㔷搲㘵ㄵㅡ㝦攰㐶っ㤶愴㜹㤳ㅡ散㈰戵挵㙣㑥愳敢㈲搲扣㠵㘱㘹㍡〳㈶㠷收㙤戰㑡㥡慤㥥㌴ㄷ㝡搲扣㕤捤攷ㅣ㠴〲捤㍦愲㉦㘹㥥㡢扥㑤ㄳ晢㐰㝣㔳挴晢㜸㍣ㅦ㌵挳挹㘴㌰ㄳ㡦㥡昹㜰摥㑣〷㐳挹㐸摥㜷㥥㈳挵㌱㥦㕣ㄲ㕦㝡捣㕣㌰㡢㜷㈱㝣昰捣挷㘲㔸㐱㐳挱㘴㌸ㅥ㐹愵〲㜷搸攱㡤搵昰㌱捥㐷ㄳ戸㔳㤹㝥㑦搳〵㌴戱㔲㐳搲愴㐰㑡挵㍤㌴攱㑦攴㜵㥡㤷㜰晣㔲㌴晥挰扤ㄸ㉣㐹昳㍥㌵搸㐱㙡㐷戳㔹㑢㔷㕥搸㐵㍣挰戰㌴㕤〳㤳㐳昳㈱㔸㈵捤〳㍤㘹晥捥㤳收挳㙡㍥搷㈳ㄴ㘸晥ㅦ晡㤲收つ攸㕢㌴㐳㈱㙣愷㜱ㄳ㥦㉤昱搱㌱㥢㑣㈴㐳挱㈸戶昰㘸㉥㡤捦㤱挱㐸挸㜷愳㈳㡤愴㔳㤹㜰㈸ㄴ㑢㘶㤳㘶㌴㠵㜷愹㜰〸摢㜹㉡㤹ぢ㘶ㄲ戹㐸㌴ㄸ㜸挴づ㙦摣〴ㅦ攳㘶㌴㠱㐷㤵改ㄶ㥡㙥愵㘹㥤㌲㌹㉡昱〴㑤昸ㄳ戳㜴㥡㜷搰攵㑥㌴晥〰换㌳㑡搲晣戳ㅡ散㈰戵㔵㙣敥愷敢㑡搲㝣ち㠳㤲收㠳㌰㌹㌴㥦㠱㔵搲ㅣ敦㐹㜳慣㈷捤㘷攱㈴㤳㜸〴愱㐰昳慦攸㑢㥡㡦愲㙦搳挴㕥㌰ㅡち攳挳㜷㈶㠳ㅢ慥挴昹㔹ㅣ㐷㠴挲搱㕣㌶㤳㡥㘵㈳扥㜵㡥㌴ㅣ㐹㈷㜱㔳㤶㘴ち㙤㌴㤳㡣㈶ㄳ愹㤸㤹㡤挴㤳㘱㕣昷㌶㡡㜵㤳㘵ㅣ㜲慤㝢っ㍥挶攳㘸〲捦㉢搳ㄳ㌴㍤㐹搳ぢ捡攴愸挴换㌴攱㑦挴㜵㥡㑦搳攵ㄹ㌴晥〰敢㌵㑡搲晣㥢ㅡ散㈰挸搳搸扣㐴搷㔳㐹昳敦っ㑢搳㉢㌰㌹㌴㕦㠷㔵搲摣挵㤳收㑥㥥㌴摦㔰昳㜹つ愱㐰昳㑤昴㈵捤搷搱户㘹攲㠳㘶〶ㅢ㝢ㅣㅦ捤昱〵㈷㥢〹挵昲搱㔰㍥㤹换㈵㜱愴㉥㘹晡摥㜰愴戸戳㑤㌲ㅢ挴〷㑢ㅣ慥㡢㥡㐱㝣㐶挵㤷㈳ㅣ攵㑤㈴㜰ㄸ㈴㥤㑢〶㔸搷㈱㘹扥〹ㅦ攳㉤㌴㠱㝦㈸搳㍦㘸㝡㥢愶户㤵挹㔱㠹昷㘸挲㥦搸㑥愷搹㐱㤷昷搱昸〳ㅤㄸ㉣㐹昳㝤㌵搸㐱㙡攷戲昹㤴慥扣㝥㡤昸㈷挳搲戴ㅥ㈶㠷收㐷戰㑡㥡㥢㝢搲っ㜸搲晣㔸捤攷㉢㠴〲捤㑦搰㤷㌴扦㐶摦愲ㄹ㌱ㄳ㘶㌴㤹㑢㐶戳㌸㤸ㄱぢ攳攸㜶㍥㠲〳ㅡ戱㑣㉥㤳㌷㌳㠹㠸敦ㅢ㐷㥡捦攷搳㠹㍣㍥づ〵挳戹㘸㍣㤶㑡攱㠰ㄲ敥㘰㤴㡣㐷㈲㘶㍣㥦㑢〵㍥戵挳ㅢ摦挲挷昸づ㑤攰㌳㘵晡㥥愶ㅦ㘸㕡慦㑣㡥㑡㝣㐹ㄳ晥㠴㑦愷昹ㄳ㕤㝥㐶攳て㝣㠵挱㤲㌴扦㔶㠳ㅤ愴㜶ㄱ㥢ち㥣㘲㌱㜸㌱ㅣ昱㉤挳搲㔴〵㤳㐳昳㝢㔸㈵捤ㅦ晦敤昵㕤攸㕦戰扡扦ぢ晤愰收挳晢搴㠱收扦搰㤷㌴晤攸㕢㌴㤳戹㙣㌰ㄵ挷㠱㡣㈴扥㐷挶㐲㔸ㅢ㜳搸㜰㈳昱㐴㉣㠷㕤㙡㈲攸敢改㐸㈳㈱㌳ぢ挲㐹㌳㤳つ㐶捤㘸㍡㠵戳づ㔹㍣㜲搱㐴㍡㥦〸㘷〳晦戶挳ㅢ扤攰㘳昴㐶ㄳ昸㔱㤹晡搰㔴㐳搳㑦捡㐴㠱㤴㡡㕦㘹挲㥦昸ㅣ㡢攱ㅣ㉤敥换昱㉤搰昸〳ㅢ㌰㔸㤲㈶㐷攴㘰〷愹㕤挱㘶〰㕤搷㘰㑡挸昲つ㥡戶㠵挹愱㔹〹扤愴昹㥥㈷捤㜷㍣㘹㔶愹昹っ㐶㈸搰昴愱㉦㘹づ㐱摦愲㤹挲扢㜸㉥ㅢ挹挶㐲戹㌴づ戳攱㔸ㅢ扥㔰㈶昳㌸〶ㄲ㑦㈵㜰㘳㌳摦㔰㐷ㅡ㡡㘳㠵つ挶㌲挹㜸㉣ㄷ㡤攰㄰㘸㄰㝢㠳㜸〶㐷攰戱㉡㥢㌸㕡摣挳づ㙦っ㠳㡦㌱ㅣ㑤愰㕡㤹㜶愰㘹㐷㥡㔸て㈲昷〷ㄴ㐸愹攸㐵ㄳ㘹晥㑤愷㌹㠲攳㈳搱昸〳扤㈱挰搳晢愸㐷ㅦ㌵㈸㘹昲㥡㍡㐶㠴慥搷㤲愶慣攷愰㈹〶㤳㐳㜳㜳戸㐸㥡㑦㜹搲晣戳㈷捤扥㙡㍥㈹㠴〲捤㉤搰㤷㌴㜷㐷摦愲㘹㠶挲摣㑣㘳愶㠹晢挱㘵㜳昸昴㠹攳㐸㤹〸敥㉤㤰捣〱㔲搴户㠷㈳㑤愷昲㔱㉡㠳〹扣晤愷㌳㌸㜸ㄴぢ㠵搳㈶㕦㡣㐸ㅥ攷㍤〲晤散昰挶㥥昰㌱㐶愳〹戰㈴㐴愲摢㡢愶㌱㌴㙤愵㑣ㄴ㐸愹㘰〵㠸愴昹㤰㑥戳㤶攳ㄳ搰昸〳〳㈰挰搳㥢收㐰㌵㈸㘹昲〲㍤挶㜴扡昲㥡㍦㐲ㄶ㜸搰㌴ㄳ㈶㠷收㈰戸㐸㥡㝦昴愴㜹㥢㈷㑤㤶㜹挸㈴昶㐱㈸搰㘴㐹㠷愴㌹〷㝤㝢㑢て㘷㠳㠹㑣㍥㥥㠸攰愰㜱㈸ㄳ㑥攵㜱㍥ㄱ㐷攰㠳㠹㕣㌲㥤挹㤸扥扡㡤搲㘴㌰ㄲ换㠷昱㍤㌴ㅡ㡦收㔲攱㑣ㄲ㠷昱㜰慢㡤㝣㈴㤹挱㜴㌴㌰搴づ㙦捣㠵㡦戱㉦㥡挰㌰㘵摡㡦愶晤㘹ㅡ慥㑣ㄴ㐸愹搸㠹㈶慥㥢搷敡㌴て攲昸挱㘸晣〱㔶㠵攰改㑤㤳搵㈲㜲㔰搲扣㡢戲㉣㕤敦㈴捤㤱ㄸ㈱㐴挳㠴挹愱㌹ち㔶㐹昳㘲㑦㥡ㄷ㝡搲㘴摤㠷㥣㑦〳㐲㠱㈶㙢㍣㈴捤挳搱户㘸㐶昲㜱㝣ㄳ㑡攰㤸ㄱ扥攰攰㡢㘳㌲ㄵぢ攱愴㔹㈲ㅡ挷昱㡤㑣㈸攵㕢攰㐸昳昸㕣㘴㠶㘳㤱㜴㉥㠶㤳㐶挱㑣㌲㠵㍢攷㠵㤳搹㐸〲挷攸攳昹㔰㠰搵㈳㜲㐵㙣㠴㡦搱㠴㈶㄰㔶愶㘶㥡㕡㘸㡡㈸㤳愳ㄲ慣ㄱ㤱㌴捦搴㘹戶搱愵ㅤ㡤㍦㤰㠰〰㑦㙦㥡㉣ㅦ㤱㠳㤲㈶㉦ㅤ㘴㉣愷㉢慦㐶㈴㘴〹〸㑤㐷挳攴搰摣ㄳ㝡㐹㜳㠵㈷捤攳㍣㘹㡥㔶昳㌹ㅥ愱㐰㤳㐵ㅦ㤲收ち昴㉤㥡㔱ㅣ戴挸挷戰攱〶㜱㕥㉤㠸㑦㤴㔹ㄳ挷摤㌲昸慥ㄸ㑡㈵昰づ攵㕢改㐸㜱㐸㈴㥥ち攱晢㝣ㅥ摦搳昱ㄱ㌳㥤挹攲昰㍣扥ㅤ愵㈳戹㄰㑥挱〵㔸㑥㈲㘹慥㠲㡦㜱〲㥡挰㔸㘵㍡㤱愶㤳㘸㘲㑤㠹㔴㔱㘰㔰㉡㈶搰挴㜵㜳戱㑥昳㌴㡥㥦㡥挶ㅦ㤸〸〱㥥摥㌴㈷愹㐱㐹㜳ㅤ㘵攷搱昵㔱搲㥣㠲㐱戹㙥㥥捦ㄹ挱㠲搹愰㥥ㄵ㔶㐹昳㜰㑦㥡昳㍤㘹㑥㔷昳戹〸愱㐰㜳〶晡㤲收挵攸摢晢捤㐸㍥㤵捥㠶昰㐹㈷㠵㈳昰㔹ㄳㄵ〲㌸㠵㤱㌵ㄳ㜹ㅣつ〹㈶戲扥㑢ㅣ㘹㌸ㅥ捤㐶㘲改㜰㌶㠶攳㈱㔹扣晤㠷挳昸㑥㥡挶㉡ㅢ捣㐷戱〳つ捣戴挳ㅢ㤷挲挷戸っ㑤㘰㤶㌲㕤㑥搳ㅡ㥡㔸㘴㈲㘹㍡㉡㌱㠷㈶搲㍣㔴愷戹㤶㉥㔷愳昱〷敡㈰挰搳㥢收㕣㌵㈸㘹㍥㐵搹㡤㜴攵㜵㤲〲晢慡挱㥢㘱敡㕤㔱挵㤲㠹㍤㡡㙡ぢ扣㉦㡢㌲愲昸收㌴ㄳ㜱戳ㄹ搶㘳攲㜶㑤收㌲敢㉡ち㤵攵扢晦㘷戱㔸扤挰㡢愸昰慦㙡づ㤶晡㌷挴攱㍡戲戱㉡㠵ㄱ户挷㥦㜱㉢ㄶ戸敡㘰㉣㙥搰㉢挵捥㙥昴ち挷戲㝥㑤㔳摢㔰搸㠰ㅢ〶捦㙤ㄹ攷摣㙤㜶㌳㔵昰㌰㐲摤㌳㘵昸㐶换戸㑣ㅢ㉥挰搳㙥㉡户搹慤㡥ㅦ敥㐱㠲ちㄷっ㡣攰ㅤ㔶晡㙤散㘹㔷愱ㄸ戰搱㍡戵戹つ㜷〳㌲㜳㉡㘲ㅢ慥捡㔰㔹㕥㈱㍣㉦っ㘳摦㔷㤶㤷㥤㘰㌴摣て㘸㙡㡥〰〶㜸㕣㠳㘳㝣㐳扢扣㠶捤㐰㡣ぢ㠳攵㌲扥摢戱戴扥搱挳挶てぢ〵慢㘶攱㠵攸昲㍣ち戱㜳㡥㕣㌷晣挶ㅤ〸㈸づ㐱㘸戲ㄷ挶㐱㥣挹㕤搶㑣㘶づぢ㈷挴㌴捣㠴㌳攲㘶敤㌷敥愶㥡㔵㌴㌴㌱㠰㘰㌵㡤ㅡ慦挹愲㠳敦〸戸㠸㐶挱攳换㌱㜶㜷慣昵㝦戵晤㝦㘰㙣㑤㑥㜹ㅣ㈲〶㥦㍢慥敡㥤㘳搷㝣㜵挳ㅥ挳㉦扢㜵㠳晤晦戱扤捥扢㝥挵㍥㔳ㅦㅣ搳扦㈵搱㝡攷㐷㉢挶㠸〵昰ㄸ㡥㌸挶扢㙣摥㘳挳㉤㐹㑣㐴㐶慦昳搶ㄴ挵㌷散㤸㘰てㄴ摦戰㈳搰㠴㐸㜸攲㥣㌰昲敤㕤㈱㔸㜸挲つ㑥㡣㠷〷搷㜲戹㘲㍥捣㐵㙥㠷搹〲搴㡡㈹摦㈳戰搹慦㠲搸ぢ㐲㐵挳㙦慣愳㝡㤱愳㙥愳晡㜱㑢㉤㜱敥㙥慢㉤㥣㑦㔲捤㙡ㄳㄵ㐰戰敡挴挱戹ㅣ㥤敥攱㍣㑡㜹㜴ㄹ攷㑡㜸㜸攱㡣㈱㔱㑦㥣㔱㝢愰昸昶ㅦ㠱ㄳ㄰〹㑦㥣搳挶㔲〱㈷㉢㑦㈴捥㌰㍣ㅣ㥣捦㜱㤱㑦挷㤰㠵㤳攵㈸扥ㄷ㉣㐰㕣愹挵㈸ㅢ㤰戵㜶扥㐴昵ㄹ㡥晡㌴慡㕦戱搴ㄲ攷㉥戶摡挲昹㉡搵㘷㐲攳攰㘴搹㠹㠳昳㍣㜴扡㠷㜳戵昲攸㌲捥㑢攰攱㠵㜳戸㑤捤戵㜶づ戳〷㡡㙦㈶ㄲ戸っ㤱昰挴㤱㄰㉣ㄵ㜰戲昴㐴攲ㅣ〲て〷攷摢㕣攴慢㌱㘴攱㘴㍤㡡敦㕤〵㈸ㄲㄵ摢ㄵ〰敡愰晡ㅡ㐷扤㤶敡て㉣㌵攰㠷㐵㝦㕢㙤挱晦㤰㙡搶㥢㌸㌸㔹㜷攲攰扣ㄱ㥤敥攱扣㐹㜹㤴挲戹㝣㡢㕢㈶扦㝢攴慡㌱㉦㙦㝤㜳挳搴敦愶㡦ㄱ㜷挰挳ぢ㘷㍦㥢㥡ぢ攷ㄶ昶㐰昱慤㐹〲㜷㈱ㄲ㥥㌸㤲㠳愵〲捥㝢搱㤱㌸㌷㠷㠷㠳昳ぢ㉥昲〳ㄸ戲㜰戲㈰挵昷㤵〵㘸收戰㐸㐲昴戱〱㔹敢摢㌷㔴㍦攸愸敦愷晡㍢㑢つ㥣ㄱ攱户搵ㄶ捥ㅦ愸㘶挱㠹㠳㤳㠵㈷づ捥㜵攸㜴て攷㘳捡愳ㄴ捥扤晢摦晤捡〵㉦㍤㌱收扢㈷㘷づㅥ昵晣搹㘳挴搳昰昰挲㔹㘵㔳㜳攱慣戴〷㡡㙦㜴ㄲ㜸ㄶ㤱昰㐴㤱〰㤶ち㌸㔹㝣㈲㜱㤶挳挳挱戹㠱㡢晣㌲㠶㉣㥣㉦㘲捡挷ㅢ㘴㕢晢捥戰昸昵㕦晡扥戳〲㈳攲ㄵ㐷晤ㄲ搵㔵㤶ㅡ昰愳攲㐷㕢㙤挱敦㐱㌵㉢㑥ㅣ㥣慣㍣㜱㜰扥㠱㑥昷㜰扥愹㍣㑡攱㜴慤㥤ㅤ昰昰挲昹ㅤㄲ昵摣㜷㝥㙢てㄴ摦㌶㈵昰〱㈲攱㠹㐳㑢㔸㉡攰㘴昵㠹挴昹㌵㍣ㅣ㥣㌵㕣攴捦㌰㘴攱㘴㐹㡡㙦㌳ぢ㤰㕣摦㍥户〱㔹敢㕢㕦慡搷㍢敡㑦愹敥㘷愹攵扡晣㠹慤戶㜰㙥㐵昵攷搰㌸㌸㔹㝡攲攰晣〶㥤敥攱晣㔶㜹㤴挲改㕡㍢㝦㠲㠷ㄷ捥て㙣㙡慥戵昳㝤㝢愰昸㈶㉣㠱㕦㄰〹㑦ㅣㅡ挳㔲〱愷㐰敡ㄲ攷㝢昰㜰㜰㙥捦㐵慥挴㤰㠵㤳㌵㈹扥挱ㅡ愰㝦ㄴ〰ㅡ㑡㜵㤵愳慥愰㝡戸愵㤶昰㕦户搵ㄶ晣ㅤ愹㘶捤㠹㠳㤳戵㈷づ捥㥥攸攰搹㡤て㑡扤㤴㐷㤷㜱昶㠵挷㜰㐲㈸晡愰昴㡡㑤捤㠵昳㘵㝢愰昸㤶㉥㠱㝥㠸㈴㜱敥㡡愵〲㑥搶㥦㐸㥣㉦挲挳挱戹ㅢㄷ㜹㈰㠶㉣㥣㉣㑡昱㠵ㅣ㐰㘱昱搷〲㐰ㄱ慡户㜵搴〳愸㡥㔹㙡戹戱㍦㘵慢慤戵㌳㐱㌵㡢㑥ㅣ㥣㉣㍥㜱㜰づ㐵〷捦㙥攰ㅣ愶㍣㑡攱㜴㙤散㈳攰㌱摣〳攷攳㌶㌵ㄷ捥挷散㠱攲ㅢ挴〴㜶㐵㈴㠹㜳㌴㤶ち㌸㔹㠰㈲㜱㍥ちて〷攷ㄸ㉥㜲ㄴ㐳ㄶ㑥㔶愵昸挶㌹㠰ㄲ攲愱〲㐰戵㔴挷ㅣ㜵㠴敡㠹㤶㕡慥㥤昷搹㙡㙢敤㥣㑣㌵慢㑥ㅣ㥣慣㍥㜱㜰敥㠱づ㥥摤挰戹愷昲㈸㠵搳戵戱搷挲㘳戸〷捥扢㙣㙡㉥㥣㜷摡〳挵户㥢〹㑣㐴㈴㠹㜳㈶㤶ち㌸㔹㠱㈲㜱晥ㄱㅥづ捥搹㕣攴ㄹㄸ戲㜰戲㉣挵户㡦〵㐸敥つ㙦戱〱㔹敢㕢ㅤ搵㌳ㅤ昵㜴慡昷戵搴ㄲ攷つ戶摡挲戹㍦搵㉣㍢㜱㜰戲晣挴挱㔹㠷づ㥥摤挰㌹㔷㜹㜴ㄹ攷㐱昰ㄸ敥㠱昳ㅡ㥢㥡ぢ攷搵昶㐰昱捤㙢〲㠷㈰㤲挴㜹〸㤶ち㌸搳攸㑢㥣㔷挱挳挱㔹捦㐵捥㘱挸挲挹扡ㄴ㕦摡〲㈴㌷摦换㙤㐰ㄶ捥㉣搵愶愳捥㔲㙤㕡㙡攰っ㡢㡢㙤戵㠵㜳ㅥ搵慣㍢㜱㜰戲晥挴挱戹〰ㅤ㍣扢㠱戳㔱㜹㤴挲改摡搸摢攰㌱摣〳攷昹㌶㌵ㄷ捥搵昶㐰昱慤㜰〲㡢㄰㐹攲㙣挲㔲〱㈷㙢㔰㈴捥㜳攱攱攰㙣攱㈲ㅦ㠵㈱ぢ㈷ぢ㔳㝣㐷㘸㠰捥㉣〰搴㐶昵搱㡥㝡㌹搵㡢㉣戵㠴㝦慡慤戶攰㉦愱㥡㠵㈷づ㑥ㄶ愰㌸㌸㔷愲㠳㘷㌷㜰慥㔲ㅥ㕤挶㜹ㅡ㍣㠶㝢攰㍣挱愶收挲戹捡ㅥ㈸扥戱㑥攰っ㐴㤲㌸㡦挶㔲〱㈷㡢㔰㈴捥ㄵ昰㜰㜰ㅥ换㐵㕥㡤㈱ぢ㈷㉢㔳㝣挷㍢㠰ㄲ攲㤸〲㐰㉢愹㍥摦㔱㥦㐷昵〹㤶㕡㙥散㐷摡㙡㙢敤㍣㠹㙡㔶㥥㌸㌸㔹㠱攲攰扣〴ㅤ㍣扢㠱昳㔲攵㔱ち愷㙢摦戹ㄶㅥ挳㍤㜰㉥戲愹戹㜰戶摢〳挵户改〹㕣㠳㐸ㄲ攷ㄹ㔸㉡攰㘴ㄵ㡡挴搹ちて〷攷㔹㕣攴㥢㌰㘴攱㘴㘹㡡敦ㅣ〷㔰㔰㌴ㄷ〰㍡㡦敡㥢ㅤ昵㡤㔴㥦㙦愹攵㜷昶挳㙤戵戵㜶㕥㐰㌵㑢㑦ㅣ㥣㉣㐱㜱㜰摥㠱づ㥥摤挰㜹愷昲㈸㠵搳㜵㐴改㝥㜸っ昷挰㘹摡搴㕣㌸㜳昶㐰昱㑤㝦〲て㈲㤲挴㜹ㄹ㤶ち㌸ㅦ㐱㕦攲捣挰挳挱戹㠶㡢晣ㄸ㠶㉣㥣慣㑤昱㕤㘹〱㤲敢摢愱㌶㈰㙢㝤㕢㑢昵攳㡥㝡ㅤ搵搷㔸㙡昹挶㜵愰慤戶㜰㕥㐷㌵㙢㑦ㅣ㥣慣㐱㜱㜰㍥㡤づ㥥摤挰昹㡣昲㈸㠵搳戵㜶扥〴㡦攱ㅥ㌸昷戵愹戹㜰捥戵〷㡡㙦㈱ㄴ㜸〵㤱㈴捥㥢戱㔴挰挹㍡ㄴ㠹㜳づ㍣ㅣ㥣户㜲㤱摦挴㤰㠵㤳挵㈹扥摢㉤㐰昲捤㘵㤶つ挸挲㜹〷搵㙦㌹敡㌷愸扥换㔲换㝤攷㌴㕢㙤攱扣㥢㙡ㄶ㥦㌸㌸㔹㠴攲攰散㐰〷捦㙥攰㝣㕦㜹㤴挲改㝡㉢晡ㄴㅥ挳㍤㜰㑥戴愹戹㜰㑥戰〷㥡㡡㙥㐸ㄴ㔸㡦㐸ㄲ攷㠳㔸㉡攰㘴㈱㡡挴㌹ㅥㅥづ捥㠷戹挸摦㘲挸挲挹敡ㄴ摦㈳ㄶ㈰戹㜶敥㘵〳戲㜰慥愳晡㍢㐷晤つ搵㡦㕢㙡戹㜶敥㙥慢㉤㥣㑦㔲捤敡ㄳ〷㈷慢㔰ㅣ㥣㍦愱㠳㘷㌷㜰晥慣㍣㑡攱㜴慤㥤ㄵ㌸㈴㌱摣〳㘷捣愶收挲ㄹ戵〷㡡㙦㙦ㄴ愸㐲㈴㠹昳㔹㉣ㄵ㜰戲ㄲ㐵攲っ挳挳挱昹ㅣㄷ戹ㄷ㠶㉣㥣㉣㑦昱扤愰〰攱昸晡愸〲㐰㉦㔱摤摢㔱昷愴晡ㄵ㑢つ昸㐱戱㡢慤戶攰扦㑡㌵换㑦ㅣ㥣㌵㜶㠷戸㙢晡愲搳㍤㥣㉣㐹㤱ㅥ愵㜰扡昶㥤〳攰攱㠵㜳戸㑤捤㠵㜳㤸㍤㔰㝣戳愴挰戶㠸㈴㜱扥㠵愵〲㑥㤶愲㐸㥣㐳攰攱攰㝣㥢㡢㍣っ㐳ㄶ㑥搶愷昸摥戵〰挹昵㙤㍢ㅢ㤰戵扥㜵㔰㍤摣㔱て愵晡〳㑢㉤搷攵晥戶摡挲昹㈱搵慣㍦㜱㜰戲づ挵㔹㍢㐷愰搳㍤㥣㈳㤵㐷㈹㥣慥戵㌳〲て㉦㥣晤㙣㙡㉥㥣㕢搸〳挵户㕥ち挴㄰㐹攲㕣㡦愵〲㑥搶愲㐸㥣㥢挳挳挱昹〵ㄷ㤹㜵㈳ㄶ㑥ㄶ愸昸扥戲〰挹扤㘱ㅦㅢ㤰㠵昳ㅢ慡㐷㍢敡㍤愸晥捥㔲换㍤慤摦㔶㕢㌸㝦愰㥡〵㈸づ捥㌱㜶㐷慥㥤戵攸㜴て攷〴攵㔱ち愷㙢摦㌹ㅤㅥ㕥㌸慢㙣㙡㉥㥣㤵昶㐰昱㡤㥣〲㌳ㄱ㐹攲晣〵㑢〵㥣㉣㐶㤱㌸换攱攱攰摣挰㐵㘶攱㠸㠵㤳ㄵ㉡㍥㔱㡤㘶昴㌰㠹昳搷ㅦ昴㤳㘹ㄵㄸㄱ晢㍡敡㍡慡慢㉣戵挴昹愳慤戶㜰昶愰㥡ㄵ㈸づ㑥㔶愲㌸㙢攷㐱攸㜴て㈷慢㔲愴㐷㤷㜱㘶攱攱㠵昳㍢㈴敡㝤扣搳ㅥ㈸扥㉤㔴挰㐴㈴㠹戳㌷㤶ち㌸㔹㡤㈲㜱㝥つて〷㘷つㄷ㤹㌵㈱ㄶ㑥㤶愸昸㌶搳〰㝤㕥〰愸㉦搵㑤㡥㝡〱搵晤㉣戵㠴晦㠹慤戶搶攵慤愸㘶〹㡡㠳戳挵敥挸戵戳つ㥤敥攱㘴㔹㑡昷㜰㉥㠷㠷ㄷ捥て㙣㙡慥戵昳㝤㝢愰昸㈶㔳㠱愳ㄱ㐹攲摣ㄶ㑢〵㥣㉣㐷㤱㌸摦㠳㠷㠳㜳㝢㉥㌲敢㐱㉣㥣慣㔱昱つ㜶〰㈵挴㍦ち〰つ愵晡〴㐷扤㤲敡攱㤶㕡敥㍢㕦户搵搶摡戹㈳搵慣㐱㜱㜰戲ㄶ挵㔹㍢㑦㐳愷㝢㌸㔹㤷搲㈹㑥搷扥昳㍣㜸㜸攱㝣挵愶收挲昹戲㍤㔰㝣换慡挰昹㠸㈴㜱敥㡡愵〲㑥搶愳㐸㥣㉦挲挳挱戹ㅢㄷ㤹㔵㈱ㄶ㑥ㄶ愹昸㐲づ㈰ㅣ敦㉣〰ㄴ愱晡㌲㐷㝤〹搵㌱㑢㉤搷捥愷㙣戵戵㜶㈶愸㘶ㄱ㡡㠳㜳㡤摤㤱㙢攷㕡㜴扡㠷㤳㠵㈹㥤攲㜴敤㍢㙦㠴㠷ㄷ捥挷㙤㙡㉥㥣㡦搹〳慥ㅢ㘰摤㡣㐸㥢扡〱ㄶ㉦㐰㘲戶挹㥢㌴搵攰戳㑢㔵㥥ㄷ慥攸㤹户捣㉣㍦挱㐵㔳ㅡㅡㅢ攵昵㐶㝡攱㝥㌵慤ぢ捣搶ㄹ戸㉤ㄳ敥㔲㔳搷搰㘴㕦挶〲户㙢攲敤㍦搴ㅤ㔱っ搹愳戳㉦㍦扢ㄵ户㐸改㤱㥦摡㠶摢㘹攵慡㥢昶㑥户户㥢慤捤晦ぢ㌷戳挱ㄵ㘰㜸㌵㔰㍣慣摢搸㜸㕥㝣㠵㔷㔵昱㉣昵㤰挴㐶㙤攴㌱〳㌷㕡㘲㑤㑤㌹㙦㜳昳㥦摤㔹换㌷ㅡ㉢㥦扡㌸㔰㑥扢㜱㔳愵㜸ㄴ㉦戱㔵㡢㝤㕣搹〶愶捣㉡ㄲ㘳っ昴戲㄰㐳搶㝦愱昱ㅢ攳㘸攲〵㜸㘴㔳㔶㜵㉢㔶㠱攲〵攳愵㜰㜸㐱挵戲慡㈵つ戹昶昹扥昹㘶挳扣昹敤戸攴㑤㑦㉥慤㝡㔴摥〱搷捥㡡㘳戸㐱昴㘸慡㑦户戶愶㤷㔵㌷搵㌷㥡捤昳摡攷㔷搷㉦㐶㉤㄰㙥㌶㠵㌷攴敡敡㙡愳ㄶ昹㔸㤰戱㕤戱㠸㠵㔱㡤〹扡昵㐱㔸戸愶晡㈶挲敡扤昸昷㜹㉥晥㘴㉥敢㝢捣㤷㌵㌶㜲昱愷搲戴㜱昱挵挳㠸㑢〴敡㈱搶愱㈳㔳㤸慥愷挰㜲㄰㘹㥤愱㕢㥦㠵㔵㈶㌶ㄳ㔶敦挴晥攸㤹搸㙣㘶㔱㤸搸㍥㌴㘹㠹㍤㠷搸〵㠹扤愴㔲愸搳㔳㘰㘱㠵㑣㙣慥㙥㝤㑢㈵戶㉦慣摥㠹摤攰㤹搸晥捣愲㌰戱〳㘸搲ㄲ㝢扢㌸戱づ㤵挲㐱㝡ち㉣㔱㤰㠹ㅤ慣㕢搷慢挴づ㠱搵㍢戱慢㍣ㄳ慢㘷ㄶ㠵㠹愵㘹搲ㄲ晢愲㌸戱㙦㔴ち㔹㍤〵㥥散㤷㠹攵㜴敢㉦㉡㌱ㄳ㔶敦挴㉥昶㑣㙣ㅥ戳㈸㑣慣㠱㈶㉤戱つ挵㠹㔵㘰摤㤷㈹㉣搰㔳攸愱慣㡤扡戵㌷慣㜲ㅤ㙢㠲搵㍢戱㜳㍤ㄳ㙢㘱ㄶ㠵㠹ㅤ㐱㤳㤶㔸つ㘲ㄷ慣㘳㝤㔵ち㙤㝡ち㕢㈹㙢扢㙥摤㔶㈵戶〸㔶敦挴㑥昵㑣㙣〹戳㈸㑣㙣ㄹ㑤㕡㘲摢ㄷ㈷㌶㔴愵戰㕣㑦㘱㐷㘵㍤㑡户敥慡ㄲ㍢ㅡ㔶敦挴㔶㜸㈶㜶㉣戳㈸㑣散㜸㥡戴挴㜶㉢㑥㉣愲㔲㔸愹愷㤰㔰搶㔵扡㜵戴㑡散〴㔸扤ㄳ㍢搲㌳戱㤳㤸㐵㘱㘲愷搰愴㈵㌶愶㌸戱㕡㤵挲㘹㝡ち㤳㤵昵㜴摤㍡㔳㈵㜶〶慣摥㠹戵㝡㈶㜶ㄶ戳㈸㑣散ㅣ㥡戴挴㘶ㄷ㈷㔶愷㔲㌸㑦㑦㘱㝦㘵㕤慤㕢て㔱㠹㥤て慢㜷㘲㠷㝢㈶㜶〱戳㈸㑣散㈲㥡戴挴敡㡢ㄳ换慡ㄴ㉥搱㔳㤸愷慣㤷敡搶㈶㤵搸㘵戰㝡㈷㤶昱㑣㙣つ戳㈸㑣散㑡㥡戴挴㕡㡡ㄳ㙢㔳㈹慣搵㔳㔸愲慣㔷敢搶愳㔵㘲搷挰敡㥤搸㠱㥥㠹㕤挷㉣ちㄳ扢㥥㈶㉤戱㘳㡢ㄳ㕢愹㔲戸㔱㑦攱㈴㘵扤㐹户㥥愱ㄲ扢ㄹ㔶敦挴收㜸㈶㜶㉢戳㈸㑣散㜶㥡戴挴捥㉡㑥散㍣㤵挲ㅤ㝡ちㄷ㈸敢㥤扡昵㌲㤵搸㕤戰㝡㈷㌶捤㌳戱扢㤹㐵㘱㘲昷搲愴㈵戶愶㌸戱戵㉡㠵晢昵ㄴ慥㔳搶〷㜴敢捤㉡戱〷㘱昵㑥㙣扣㘷㘲て㌳㡢挲挴ㅥ愱㐹㑢散搶攲挴敥㔰㈹慣搳㔳戸㕢㔹ㅦ搳慤て慡挴ㅥ㠷搵㍢戱摤㍤ㄳ㝢㤲㔹ㄴ㈶昶ㄷ㥡戴挴ㅥ㉥㑥㙣㥤㑡攱㘹㍤㠵㈷㤵昵ㄹ摤晡慣㑡散㔹㔸扤ㄳぢ㝢㈶昶ㅣ戳㈸㑣散〵㥡戴挴㥥㉢㑥散㈵㤵挲㑢㝡ち慦㉡敢换扡昵㉤㤵搸㉢戰㝡㈷戶㡢㘷㘲慦㌲㡢挲挴㕥愳㐹㑢散敤攲挴㍡㔴ち㙦攸㈹㝣愸慣㙦敡搶昵㉡戱户㘰昵㑥㙣㠸㘷㘲㙦㌳㡢挲挴摥愵㐹㑢散㡢攲挴扥㔱㈹㜴攸㈹晣愰慣敦敢搶㕦㔴㘲ㅦ挰敡㥤㔸㝦捦挴㍥㘴ㄶ㠵㠹㝤㑣㤳㤶搸㠶攲挴㉡㈰㤰㥦挷㍥挵㐴戹晤㔵㐰昴㔰搶捦㜴㙢㙦㜴攴攷戱昵㤸昰㑥㙣㜳捦挴扥㠰扥㈸戱慦㘸搲ㄲ慢㐱扦昰昳ㄸっ㌲戱㙦㌰攱㈴戶㤵戲㝥慢㕢户㐵㐷㈶昶ㅤ㈶扣ㄳ昳㝢㈶昶〳昴㐵㠹晤㥢㈶㉤戱敤搱㉦㐸㙣㈸っ㌲戱㥦㌰攱㈴戶愳戲晥慣㕢㜷㐵㐷㈶昶ぢ㈶扣ㄳ㉢昷㑣㙣〳昴㐵㠹〹摣㡢㔴㑦㙣㌷㐸ちㄲ㡢挰㈰ㄳ慢㠰搲㐹㉣愱慣㤵㥡戵㙡っ慣㕤晥敡捥㙦㤰㝤㜱㤰愳搱捣昲㔶挹扣攱敥㠸㐶㝣〵敦挲晤㡤慢㌰㔳㌱づ㌳㘳っ挳挷ㅥ㈶昸㔷㔳㙢㕢昱ㅦ㝡ㄳ昴㥥㤸㡣ㅥ㔳㌴㝡搰㘳慡㍤㘶㔴敢晥搳㜵㡦㥡ㄹ㝡㑦捣㐶㑦晡ㅢ昴搸㐷昹晢㜵晦㍡摤愳㘶慥摥ㄳ晢㉢晦㥥昴㌸㐰昹昷搲晤て搲㍤㙡づ搶㝢愲㕥昹昷愶㐷㕡昹昷搱晤戳扡㐷㑤㑥敦㠹㜹捡扦㠶ㅥつ捡㍦愰晢㉦搰㍤㙡ㅡ昵㥥㘸㔱晥㥢搱攳〸攵扦戹敥摦愶㝢搴戴敢㍤戱㐴昹昷愵挷㌲攵扦㠵敥扦㕣昷愸㌹㑡敦㠹㘳㤵㝦㍦㝡ㅣ慦晣户搴晤㔷敡ㅥ㌵慢昴㥥㌸㐹昹㙦㐵㡦㔳㤴晦搶扡晦㘹扡㐷捤改㝡㑦㥣愵晣户愱挷㌹捡扦扦敥㝦㥥敥㔱戳㕡敦㠹ぢ㤴晦〰㝡㕣愴晣〷敡晥㤷攸ㅥ㌵㤷敡㍤戱㐶昹㙦㑢㡦㉢㤵晦㜶扡晦㕡摤愳收㙡扤㈷慥㔳晥摢搳攳㝡攵㍦㐸昷扦㔱昷愸戹㐹敦㠹㕢㤵晦㘰㝡摣慥晣㠷攸晥㜷攸ㅥ㌵㜷敡㍤㜱户昲ㅦ㑡㡦㝢㤵晦㌰摤晦㝥摤愳收〱扤㈷ㅥ㔶晥挳改昱㠸昲摦㐱昷㕦愷㝢搴㍣愶昷挴㤳捡㝦㐷㝡晣㐵昹敦愴晢㍦慤㝢搴㍣愳昷挴㜳捡㝦㘷㝡扣愰晣㜷搱晤㕦搲㍤㙡㕥搶㝢攲㔵攵㍦㠲ㅥ慦㈹晦㤱扡晦ㅢ扡㐷捤㥢㝡㑦扣慤晣㜷愵挷扢捡㝦㤴敥摦愱㝢搴扣慦昷挴㠷捡㝦㌷㝡㝣慣晣㠳扡晦愷扡㐷捤㘷㝡㑦㝣愱晣㐳昴昸㑡昹㠷㜵晦㙦㜴㡦㥡㙦昵㥥昸㐱昹㐷攸昱㙦攵ㅦ搵晤㝦搲㍤㙡㝥搶㝢㘲㠳昲㡦搱㠳敦㕣㜲晦ㅦ搷晤昹㉥㐵㉢愴搸晦昳摤挹改〹昹戶〱戳㤱㠰㔹㍤〲㝣晢㤰㘷㐰㤲㤸挰ㄹ㄰昹收攰㔲昱㑤㐲慡㜶户㔴昲㉤挰愵攲㕢㠱㔴敤㘹愹攴㡥摥愵攲づ㕦慡昶戲㔴㜲㜷敥㔲㜱户㉥㔵㘳㉤㤵摣㘹扢㔴摣㜹㑢搵㜸㑢㈵㜷捤㉥ㄵ㜷搱㔲㌵挱㔲挹ㅤ戰㑢挵ㅤ戱㔴㑤戲㔴㜲㌷敢㔲㜱㜷㉢㔵㔳㉣㤵摣㤹扡㔴摣愹㑡搵㌴㑢㈵㜷㤹㉥ㄵ㜷㥤㔲㌵挳㔲挹ㅤ愳㑢挵ㅤ愴㔴捤戲㔴㜲昷攷㔲㜱㌷㈸㔵㝢㕢㉡戹㤳㜳愹戸戳㤳慡㌹㤶㑡敥捡㕣㉡敥搲愴㙡慥愵㤲㍢㉣㤷㡡㍢㉥愹摡捦㔲挹摤㤲㑢挵摤㤳㔴晤捥㔲挹㥤㡦㑢挵㥤㤰㔴ㅤ㘸愹攴㉥挶愵攲慥㐶慡づ戶㔴㜲㐷攲㔲㜱㠷㈲㔵㠷㕡㉡戹扢㜰愹戸摢㤰慡挳㉣㤵摣㈹戸㔴摣㌹㐸㔵挶㔲挹㑤摦愵攲㉥㐰慡㜲㤶㑡㙥攰㉥ㄵ㌷㜴愹捡㕢㉡戹ㄹ扢㔴摣㥣愵㙡扥㔴〵搴挶㉡戸㝤捡㔳㤳ㄷ㝣㙦㥤㥡ㅣて摦㙡摣攲㥣㥢愴ㅣ昸㝤搱〰户㐲㌹㜰㝥搱〰㌷㍣㌹戰扡㘸㠰摢㥡ㅣ㌸慦㘸㠰㥢㤷ㅣ㌸户㘸㠰㕢㤴ㅣ㌸愷㘸㠰ㅢ㤱ㅣ㌸扢㘸㠰摢㡤ㅣ㌸慢㘸㠰㥢㡡ㅣ㌸戳㘸㠰㕢㠷ㅣ㌸愳㘸㠰ㅢ㠴ㅣ㌸扤㘸㠰摢㠰ㅣ㌸慤㘸㠰慢扤ㅣ㌸戵㘸㠰㙢扡ㅣ㌸愵㘸㠰㉢户ㅣ㌸戹㘸㠰敢戳ㅣ㌸愹㘸㠰慢戰ㅣ㌸戱㘸㠰㙢慤ㅣ㌸愱㘸㠰㉢慡ㅣ㔸㔵㌴挰㜵㔳づ慣㉣ㅡ攰敡㈸〷㔶ㄴつ㜰つ㤴〳挷ㄷつ㜰愵㤳〳挷ㄵつ㜰㍤㤳〳挷ㄶづ昴晣㝦㔲戸戳〴</t>
  </si>
  <si>
    <t>CB_Block_7.0.0.0:3</t>
  </si>
  <si>
    <t>㜸〱捤㥤〷㜸ㅢ㔵昶昶㝤ㅤ㕢昱㈸挵㠲㄰㑡㐲㈰㤵㤶㤰愸ㄷ㈰愴㌸扤㐲ㅣ㝡挰㡣愴㔱㘲攲ㄲ㙣愷㔱㤶㤲㔰㐳敦扤㠵戲搴挰〲㑢㠷㍦㈴㤴愵㉥㝤㤷ㄶ挰戰㑢ぢ㉣㝤㤷㤶敦㝤敦捣㥤㕣㐹㈳挷摥摤敦㜹㔶㤱㙦收㥥晢㥥㌳㘷㝥扡ㅡ㐹愳愳㤹㌲㔱㔶㔶戶ㄱ㌷晥捦㕢〵ㄷ戶慦㕤摥摡㘶㌵㡥慣㘹㙥㘸戰㌲㙤昵捤㑤慤㈳挷戵戴㤸换㘷搴户戶㜵㠳挰㔷㔷㡦昱搶捡扡搶晡愳慣慡扡㈵㔶㑢㉢㐴㤵㘵㘵㔵㔵㐶㌹挶户㜳晥〲慡㘳搰换愸㘰〳㔵㤹攱㘳搳㥤㑤ㄵㅢ㠳㡤㥦㑤て㌶㍤搹昴㘲搳㥢㑤㌵㥢〰㥢㉤搸㙣挹愶て㥢慤搸昴㘵戳㌵㥢㙤搸㙣换㠶敢㌷晡戱改㡦愶攷昶㘸收搶㡣㥦㥤㍥〲㕢㔳摢搶摣㘲㡤ㄸ戸扦㥤昳攸㔰㘸㘴㘸㘴㈴ㅡ㑡㡤っ㡥ㄸ㔸戳戸愱㙤㜱㡢㌵扡挹㕡摣搶㘲㌶㡣ㄸ戸捦攲㜴㐳㝤㘶扡戵㝣㙥昳㐲慢㘹戴㤵づ㐶搲㘶㌴ㄹ㡡挶㘲戹㔴㉡搹㜳〰㈲捦慡ㄹ扦㑦㡢㤵㙢晤㙦挵摣㠱㌱㘷搷㡣ㅦ㌹换㙡晢㙦挵摣ㄱ㌱ㄱ㜲㐲㜳愳㔹摦昴㕦ち㕡挹挷㌴㌶挱捡搴昳挱户慣㤶晡愶昹㈳㤱㜶ㅥ㘸昴ㄲ㈳挷戵戶㉥㙥㕣挴㜹㔴㘳㌵㌴捣戱㜲昲㐱㙦㥣搰摡戶㡦搹搲搸摡戳㤱晣慣ㄶ慢㈹㘳戵昶㙥㥣戸㉣㘳㌵㌸挲搶慡挶晤捤㤶㔹㘶愳㔵挱㠵敡㐶晢㌱㥣㥡戵㥡摡敡摢㤶昷㙡摣慦搵㥡㘳㌶捤户㈸愹㙣㥣扣戸㍥㉢㉡㉡㜰㉦敢戶戳㔷㘶昲㠱㐲㍥㡤㌵ぢ捣㤶㌶搹攳㐳ㄸ昲搲㙡搳㐵㙥㐵㕥㕥㥣㔲〳ぢ扣昸㤸搵搶㌷㑥户㕡㥡慣〶慥㠴㡦攴昰〲㤱〴㘴㍦づ㉥㈹戵㌹㝣㤴㐴て攷挹挷㙤攱㕡㝣〳搱散㍥慢戹愵ㄱㄳ㜲愶㘵㌶㡤づ㡥っ挶㘲㈳㙡摢戲ㄳ慣㈵散挴挳挱㘰㍣ㄸ㑦攲ㅥづ㈶㠳㠹戸㌱〸㉥挶㘰㍡て㐱搳㙤㐲㌴㙡っ愵㘹ㄸㅡ㔱昱ㄶ㥥敦晡㕡昸㥣㉢慦㌳换敢搲攵㜵㤹昲扡㙣㜹㥤㔵㕥㤷㉢慦㥢㕦㕥户愰扣慥扥扣敥㠸昲扡㠵搰愸㕢㔵昷敥攵捥敤㐶晦〳㈳㜶ち敦㌷昱㠱户㠷愶ㅥ㍡愹晣〱挱愷戸摣㐳散㡣㠵㉥㘶扤ぢ㕣㡣㕤搱昸㜶㘳㤴愹挸㝡㌸㑤㈳搰〸昱㉡戲㘶收愷㥥昵搹摦捥搸扡㙤挲攵戱㤳捥捣摤昹㕡て挱ㅤ㡡㕣攵㐸㉣㡣㉥〴ㄵて挵㤳昱㜸㉡㥥っ㈵㠳戱㜰㈲慥㜱ぢ㠶㘳ㅣつ〶㠱㌳㠱昱㔸挲ㄸ挵昵〵搱昸㐲㡣㍡㌱ㅡ㌷挲㌴㐵搰〸昱扣㤳挲搲㔱㑦敤㜹搷ㅤ攷㑦扦㝦㜹搳㤸摡ㄹ挷㕥㈷戸㍢㤳㈹挴戰昰ㅦ愶㄰攷晡ㄲ㘸㝣㐹㐶㥤㡣ㄴ㔲㌴敤㠱㐶㠸㈷㥤ㄴ戶晥㙡挶愲㍥㤵慤㔳敦㔸㌷敡㥢㠵㘵㡢晦㈸戸㌳㤵㈹散㠵㠵㕤昳㈸㘸㥢ㅣ㑤㈶㈳愹㜸㍣ㅡ㑦㠵㈳搱㜰㈸ㄸ㌳㐶㌳昶摥㘸㝣㘳ㄸ愱㈶ㅡ㌶挶搲㌴づ㡤㄰㡦㍡慢㥢户攷㡢㉦扦戳收摣㥡晢㠷㐵づ摦攵摤㝤㙦ㄲ㝣〶换搵搵㘰愱ぢ慢㥢挰搸ㄳ搱昸㈶㌱挲㜴慣㙥㌲㑤㔳搰〸㜱㥦戳扡扦㝣昳㜴㜳㥦摤扢㑦扦㍡ㄶ扥收攴㝤㌶㝥㈲昸〲㈱㔷㌷つぢ晦㈱攰改㕣摦っ㌴扥㤹㡣㍡〹㠰㘷搱㌴ㅢ㡤㄰㜷㍡㈹㝣昳捤〳攳敦㝣敡㤵㈹挷ㅦ昹晢㤳〳㘲摢〶挱㤷㈷㤹挲扥㔸攸攲捣㥥挳昸戵㘸㝣㜳ㄹ㘵㍡㘶昶㝥㌴敤㡦㐶㠸㥢㥤㔵扥搱攷搸㈷捦㍤改晡改愷摥㌱昲㡦㙢挷摥昴㤱攸㐱㌱晥㝣〷愲改〲攴㠳㈰㌷づ愶攳㈱㘸㌰㠵挲挶㍣㥡づ㐵㈳挴㜵捥敡扡㥦㜶搷搱户捦昱㑦扦敢攵㐴扦慤㐷㕤㌲㔹昰㘵㔷慥慥づぢ㕤摣挲挳攱㘲㤸㘸㝣㘹㌴摤愶㘱ぢ㌳㌴㘵搱〸㜱戹戳捡搷攷㙣摣戹㘲挶㥤戳㉥搸晦挱㜵敦捦扦慡㔵昰㐵㕥慥㌲㠷㠵㉥㙣攱㝣挶㕥㠰挶㔷捦〸㔳戰㠵㐷搰戴㄰㡤㄰ㄷ㌸慢㍢攷挷摦㥦晣㙢挳搰㤹㘷捤㕥㍥㘴搵㝤㠳愲㠲㙦㈷攴敡ㅡ戱搰挵㉤㙣㘲晣㘶㌴扥㐵㡣㌲ㄹ㕢㜸㈴㑤㉤㘸㠴㌸搳㔹攵昴〳㙦扢㜷㕤敦敦㘷㕣昶晥㥡搰ㅢ㡢㔷っㄵ㝣昳㈲㔷搹㠶㠵㉥㙣攱㘲挶㕥㠲挶户㤴ㄱ愶㘱ぢ㤷搱戴ㅣ㡤㄰㈷㍢慢慢扥改搴㜱昷㉦ㄸ㍣昳㡦敢ㅢ㡥てㅥㅣㄸ㈷昸㌶㐹慥敥㘸㉣㜴㘱㜵挷㌰昶戱㘸㝣扦㘳㠴ㄹ㔸摤㜱㌴ㅤ㡦㐶㠸攳㥣搵慤扡摤㌰ㅥ㝥㘶搷㘹㈷摦搸昳愲㝦〶㘶㥣㈸昸㠶㑣慥敥㐴㉣晣㠷捦换ㄵ〸㘱慣㐴攳㍢㠹㔱㈷攰㜹㜹㌲㑤愷愰ㄱ㘲㤹㤳挲晡挹㘵挷㘷〲㍤愶㕤㜸捥㤸㉦㔷㝤昷改㉢㠲㙦〷㘵ち愷㘱愱㡢㡦改改㡣扦ち㡤敦っ㐶愹挱㘳㝡㈶㑤㘷愱ㄱ攲㐸㘷㤵扦晢攵戴敤ㄲ㘷散㌴敢愶㤹搳搳㘳搶晦㌰㑤昰捤愷㕣攵㌹㔸攸攲㉡捦㘵晣昳搰昸捥㘷㤴ㄹ㔸攵〵㌴㕤㠸㐶㠸㈳㥣㔵慥㜹㘳昴愱㥦っ㡢搷㍣昶攲㌳挹ㄵ搷㠵㡥ㄶ㝣慢㉢㔷㜹㌱ㄶ扡昰戸㕥挲搸㤷愲昱㕤挶〸㤳昰戸㕥㑥搳ㄵ㘸㠴挸㌸慢㍢扦昱挱㘹ㄳ㙢晥㍡昹㡣ㅥ㜵慦㕤晢㘹㘸扤攸㑢㌱晥㝣㔷愱改挲敡慥㠶摣戸㠶㡥搷愲挱㘳ㄸ㌶慥愳㘹㌵ㅡ㈱收㌹慢敢昳捡挷ㅢ愶摣昰改攴慢昷㠹㝣晤摥㕤摦㑦ㄶ㝣晢㉥㔷㜷〳ㄶ扡〸昴㐶挶扦〹㡤敦昷㡣㌲〵㐰㙦愶改ㄶ㌴㐲散攷慣㜲㔴㍦摦㥦㤷捥㍢㘸晡捡㐷㍥捥ㅣ㌶㘹晤㡤㠲ㅦㄶ攴㉡㙦挳㐲ㄷ㔷㜹㍢攳摦㠱挶户㠶㔱㈶㘱㤵㜷搲㜴ㄷㅡ㈱㘶㌹慢摣戰收慣攳㝡㉣㥦㌲昵摡ㅦ慣愹ぢ㐷㡦晤㐹㙣㑢㌱晥㝣㜷愳改〲搴㝢㈰㌷敥愵攳ㅦ搱攰㑤㐹搸戸㡦愶晢搱〸㌱搹㔹㕤敥昲㐳换㙥㥦㌱愸收摡愵㝢㍣㤱㝤㝥搱㌲戱ㅤ挵昸昳㍤㠸愶㡢㕢昸㄰㕣㡣㠷改晣〸ㅡ慣㌲㙡㍣㑡搳㘳㘸㠴ㄸ敢慣昲㡣昸㡡㥢㥦扤㜴昱捣ㅢ㐶㤹ㅦㅦ㔵㜹攷攵愲ㅦ挵昸昳㍤㡥收㍦摣ㅤ㍣㠱㄰挶㕡〶㕢㠷〶捦捤戸昱㈴㑤㑦愱ㄱ㈲攵愴戰搷捦㉦㝦戱昲昰扢㘷摤戳㝥摤攳慢捦㝥㘳㤶攸㑦㌱晥㝣捦愰改〲攴㍦㐱㙥㍣㑢挷攷搰攰捤㘷搸㜸㥥愶ㄷ搰〸ㄱ㜶㔶昷户㙢㐷散昶捤㠰户㈷㕦㌴敦㡢ㅤ户晤㌹㜷㑤捦㤷㌰扣慦昳㡥㝤㐲㡢戹ㄴ㥦㠱㌶㝤扣ち㡦挴扢昳捥㝣慥挴挷捡㕣㉣㤷挸㠵㐲搹㔸搰㡣㤸㤵㠳㄰戶戳ㅦ㘰戸换敦㤹㍢愰扥㈹摢扣㔴㝥愲搹㝥扣搹㙡㙤晡㠰㌳摣ㄹㅢ摦扣戸㈹摢摡摦㝢戰戶捤㙣戳晡ㄵ㡥㙤ち㔲攴㔶㡢捦㝢㔶慢㕣摦づ㠵㙥晢㥢つ㡢慤㜱换敡敤攱〱〵挳昸戴搷㥣㉥㍤㍡愹挵㍡搲ㅤ㉤捡㘸ㅣづ㐷㉣㤱戱㡢戶搲ㅥ戲昳ㅡ㔸戳愰戹搵㙡㤲改つ㙦摣愷㍥戳搰㙡愹戵㜸㌰挳捡捡㑤敤换㈱攷㈳攷昰搹㑤搸㔰㝣㠸捣づ搶慤戹㠹换摡慣愶慣㤵㐵扥㡢慣㤶戶攵㜳捤㜴㠳戵㜵㥥挴㕥㈷〶戶换㌳㑦㙡捥㉣㙥慤㘹㙥㙡㙢㘹㙥挸ㅦㄹ㤷㕤㘲攲㘳㙥㜶㘶㜳搶挲愷搴ち摥捡㐴㔹户㙥㐲㤴敤收昵㔱㤱㜱㕢㐷捡〷㐲㝢㠸〷攰㌱摦㌶㝦摡㡤㥣㠳慤挳㔶㌴㔸㥣㤳攵㐳㌷ㄳ㑣挶㘵㤸㕤㑢ぢ戵㙤攲㤱ㅦ慡㜷㈹慤㤶㌹扡㡦摣晦㕦㜱㜹㜹ㅦ㘷敢㈷㉥挱愱㠰㈹㘶㔳戶挱㙡改昰戸㤵㘰㐶挶㥦搱㔴㡥挲戳戹㈴扤ち㈸挴㌲戱扣㜲㘹㝤戶㙤㠱㙦㠱㔵㍦㝦〱摦扢攱搸㔶㔵ㄵ搱ㄶ摤㡣㔷㘰㌲㕥㘵昳ㅡㅡ扦扦捣昷㍡㐵㍥扦昱㠶摤慦ㅣ㡣晦扢㝥㤰愱ㅣ㕥㠶㍣愸㠱㈳㔰慤㤵㡤㤳㥡㕢㕡扢㜵昳摡捡㈹㘶敢㠲㌶㑥捦㡥〷ㄹ敦㑤㌶㝦㐱㔳㌹ㄴ捤㘶㡦㘱㔴㐳㔴挱㐳㌵扤ㅡ㈷㔸㌹ㄳ〷挸攴戳㕢㤸㤵㡤昶㌱㤷〹㔶㙢挶攰挱㤹愹㜸慥㉣昳㘱〹㑦晥㥥㡤㥣晤搶戲戶〹㘶㥢搹扤ㄱ㠷㜹昰㈸ㄹ㄰つ㤷㕥昶ㄲ㍤㝢㐹㥢昲昶㍢㍤㐴〸挸㐵㉤㑡て㘹戰㈳攱㠹㠳攷㑢㔹㌷愷敤㜸㈳㤰晢づ搸〸㕦攱㐴捦㍦㕣㠳愳㐸搹挹㔶搳摣攵㡢慣㔶捡慢㝣ㅤ愲㉣㝣㝡㌱搸散㑣㝡扦戶晡㠶搶㤱挸㜴㜲㑢昳攲㐵晦捤㌸㡣㘵晣ㄵ㡤扡㔵敥㠴㔹摣昹㙤〲慥戲敥㑢昸搸搴搵㤵㔵㌱ㅡ㉤挶㄰㌶㥣慤〸戶ㄱ晦挹㥢昱㉥晥昳㜷㌴㔶㌹っ㡡慥ㅣ摡慡㠴扥㘷㈳〸捤㙤戱攴挱扡㉡搹〱敤㕥㡤〷㌴户㉣㑣㌷㌷㉦攴㝣敡㉤㝢慤ぢ㉣慢㡤〷挰㝡㌸〷晣攴㠱㍤㈱扡㜵换㍢㙥愵ㅤ㈹摢ㄱ昱㝤ㅦ愰改㌵慥愱㘱愰㡡搸敡晢㄰愶㙥㌸ㄴ攷㙢挷挲㜶㤳愷搴捤㤹㍢慢㉥ㄸㄹㄹち㡥っ〷㐳昱㤱㌳㙢㐶㉥㙢㘸㕤㈶戶挷收昳攸搲㕢敤改昵㍢㘷㙦㥢㜹攳挵㈷敦㕥晢㐹摤〰搱摦ㄹ㈸㍡搲戵ぢ〲づ挲㥦昱㌷㌴㘲㍢挸戸㕢挱㜲晥捤昸〴㝤攳㔳㌶㥦愱挱捥㐱攲挶扥攱ぢ扢㉢㜶挵晦摣㍦ㄸㅢ搸㝣㠹㐶っ㐷挳㘷愷昱ㄵㅡ㜵ㄳ〱挴攷㠳㉥ㅦ戸摤㘰㉥㝥攰扥㠵搵㙦㜴㌰㈶㐶㐰挱〷捦㈰㉣㠳㜸っ愲ㄱ㍥〴昶〴㔰改っㄴㅤ㜷ㅢ〵㌷〹攰ㄷ晡㜷㠳捣ㅢ挰㙦㕣〷挱ㄸ㥣㜲ㅡ㠰㜲扢㉢㠲ㄸ㤳〰扡挱㘰昰ㅢ〸ㄱ㠶㐹〲愸㐴㑦摤挴㑦扦㘹〰㐲㌰ㄷ〳㌰ㄸ搳攸㘰㑣㐴攰攷〵攰ㅦ〸敥〹攰㉢㘷愰攸愸㕦ㅣ㤱〶㌱㡢㉤㤹昲〶挸扣〱㙣㠵㘱愳㉦㥢慤搱㘸〰戶戵扢㈲㠱㈰ㄲ挰㜶ㄴ昵㐳㈳㔲㌰㐹〰晤搱㔳㌷昱㤱づ㈰〹㜳㌱㠰ㅤㄹ搳攸㘰㑣散〱㍦㉦〰㙦㤵〲昰㔷㘷愰攸㤸攳㘸㐴ㅡ挴㉣㜶㘱捡㙦㤶〴戰ㅢ㠶㡤攱㙣㐶愰搱〰㡣戴扢㘲㙦〴㤱〰㐶㔱ㄴ㐴㈳挶挲㈴〱㠴搰㔳㌷昱愲づ㘰っ捣挵〰㘲㡣㘹㜴㌰㈶挶挱捦ぢ挰扡㔲〰搶㍡〳㐵㐷㐱㈷㈰搲㈰㘶戱㌷㔶㉡ㅥ㉦〹㘰㉣㠶㡤㜱㙣挶愳搱〰㑣戰扢㘲㈲㠲㐸〰ㄳ㈹㥡㠴㐶昰戰愸〴㌰ㄹ㍤㜵ㄳ昷敢〰㈶挱㕣っ㘰㍡㘳ㅡㅤ㡣㠹㈹昰昳〲㜰㐷㈹〰户㍢〳㐵挷㘵愷㈳搲㈰㘶㌱㤷㈹摦㕡ㄲ挰晥ㄸ㌶づ㘰㜳㈰ㅡつ挰挱㜶㔷捣㐰㄰〹攰㄰㡡收愱ㄱ戳㘰㤲〰づ㐵㑦摤挴㜵㍡㠰㤹㌰ㄷ〳㌰ㄹ搳攸㘰㑣捣㠶㥦ㄷ㠰㑢㑡〱戸搸ㄹ㈸㍡㉡㍣〷㤱〶㌱㡢㈳㤸昲㠵㈵〱㌴㘰搸㘸㘴搳㠴㐶〳戰挸敥㡡㕡〴㤱〰㡥愴愸〵㡤搸て㈶〹愰ㄵ㍤㜵ㄳ㘷攸〰收挲㕣っ㘰㈹㘳ㅡㅤ㡣㠹晤攱攷〵攰挴㔲〰㑥㜰〶㡡㡥㔱ㅦ㠴㐸㠳㤸挵昱㑣昹戸㤲〰㑥挴戰戱㠲捤㑡㌴ㅡ㠰㤳敤慥㌸ㄸ㐱㈴㠰㔳㈸㍡ㄵ㡤㤸〷㤳〴㜰ㅡ㝡敡㈶㤶攸〰づ㠱戹ㄸ挰㤹㡣㘹㜴㌰㈶づ㠵㥦ㄷ㠰㠶㔲〰ㄶ㍡〳㐵㐷捤て㐷愴㐱捣攲㈲愶㕣㕦ㄲ挰㈵ㄸ㌶㉥㘵㜳ㄹㅡつ挰ㄵ㜶㔷㤸〸㈲〱㕣㐹搱㔵㘸㐴〶㈶〹攰㙡昴搴㑤ㅣ慥〳㐸挳㕣っ㘰㌵昴㝥愳㠳㌱㤱㠵㥦ㄷ㠰晤㑢〱搸捦ㄹ㈸㍡㠶捦㘳昱㠳㤸挵㙤㑣戹戶㈴㠰㍢㌰㙣慣㘱㜳㈷ㅡつ挰ㅦ散慥㔸㠰㈰ㄲ挰摤ㄴ摤㠳㐶ㅣ〱㤳〴㜰㉦㝡敡㈶愶改〰敡㘱㉥〶昰〰㘳ㅡㅤ㡣㠹㠵昰昳〲㌰戶ㄴ㠰㌱捥㐰搱户ち㑤㠸㌴㠸㔹㍣挱㤴㐷㤷〴戰づ挳挶㤳㙣㥥㐲愳〱㜸挶敥㡡㘶〴㤱〰晥㐴搱戳㘸挴㤱㌰㐹〰捦愱愷㙥㈲慡〳㔸〴㜳㌱㠰㤷ㄸ搳攸㘰㑣戴挰捦ぢ挰㙥愵〰散敡っㄴ㝤挷戱ㄸ㤱〶㌱㡢扦㌰攵㥤㑢〲㜸ぢ挳挶摢㙣摥㐱愳〱㜸捦敥㡡㈵〸㈲〱慣愷攸㝤㌴㘲ㄹ㑣ㄲ挰〷攸愹㥢搸㐱〷戰ㄴ收㘲〰ㅦ㌳愶搱挱㤸㔸づ㍦㉦〰㕢㤵〲搰挷ㄹ㈸晡搶攵ㄸ㐴ㅡ挴㉣扥㘴捡㕢㤴〴昰てっㅢ㕦戳昹〶㡤〶攰㍢扢㉢㡥㐵㄰〹攰㝢㡡㝥㐰㈳㡥㠳㐹〲昸ㄱ㍤㜵ㄳ㔵㍡㠰摦挱㕣っ攰㘷挶㌴㍡ㄸㄳ挷挳捦ぢ挰㙦扦㤶㜸㉢晣慢㌳㔰昴㍤搰ち㐴ㅡ挴㉣㉡捡㤱昲捦㤰㜹扦ㄵ昶㘱搸攸捥愶ち㡤〶挰㙦㜷挵㑡〴ㄹ捣㐰㍤㈸敡㠹㐶㥣㡣慥〴搰ぢ㍤㜵ㄳ摦㘰ㅤ敥㠷愱㤳㘰㉥〶戰〵昴㝥愳㠳㌱挱慦㤶扣〰㝣㔲ち挰摦㥤㠱愲㙦愱㑥㐷㈴〹愰ㅦ㔳晥戸㈴㠰敤㌱㙣っ㘰戳〳戳摢昴㘹㜰愰摤ㄵ慢㄰㘸㌰㌷㘷㄰㐵㠳搱㠸㌳搱㤵〰㠶愰愷㙥攲ㅤㅤ挰ㄹ㌰ㄷ〳搸ㄹ㝡扦搱挱㤸㌸ぢ㝥㕥〰㕥㈹〵攰㘵㘷愰攸㍢戱㜳ㄱ㐹〲〸㌲攵㤷㑡〲〸㘳搸㠸戰㠹㌲扢㑤〰攲㜶㔷㥣㠷㐰㠳戹㌹〹㡡㤲㘸挴〵攸㑡〰㈹昴搴㑤㍣愵〳㌸ㅦ收㘲〰愳愱昷ㅢㅤ㡣㠹ぢ攱攷〵攰攱㔲〰ㅥ㜲〶㡡扥愱扢〴㤱㈴㠰㐹㑣昹㠱㤲〰愶㘰搸㤸捡㘶ㅡ戳摢〴㘰㠶摤ㄵ㤷㈲搰㘰㙥捥㑣㡡㘶愱ㄱ㤷愳㉢〱捣㐶㑦摤挴㥤㍡㠰换㘰㉥〶㔰ぢ扤摦攸㘰㑣㕣〱㍦㉦〰㌷㤶〲㜰㠳㌳㔰昴㥤攱搵㠸㈴〱捣㘳捡慢㑢〲㌸っ挳㐶ㅤ㥢挳㤹摤㈶〰㘹扢㉢慥㐱愰挱昸㌳㌲ㄴ㘵搱㠸敢搰㤵〰㉣昴搴㑤㕣愶〳戸ㄶ收㘲〰昵搰晢㡤づ挶挴㙡昸㜹〱㌸愷ㄴ㠰戳㥤㠱愲㙦㌱㙦㐴㈴〹愰㠵㈹㥦㔹ㄲ㐰ㅢ㠶㡤挵㙣㤶㌰扢㑤〰㤶搹㕤挱㙦㌳〷㜳㜳㤶㔳㜴ㄴㅡ㜱㌳扡ㄲ挰搱攸愹㥢㔸愹〳昸㍤捣挵〰㡥㠳摥㙦㜴㌰㈶㙥㠱㥦ㄷ㠰愳㑡〱㔸敥っㄴ㝤愷㝡㍢㈲㐹〰愷㌲攵愵㈵〱㥣㡥㘱㘳ㄵ㥢㌳㤸摤㈶〰㘷搹㕤㜱〷〲つ收收㥣㑤搱㌹㘸挴㥤攸㑡〰攷愲愷㙥愲㐹〷戰〶收㘲〰ㄷ㐲敦㌷㍡ㄸㄳ㜷挱捦ぢ㐰戶ㄴ㠰㡣㌳㔰昴つ敦㍤㠸㈴〱㕣挵㤴捤㤲〰慥挱戰㜱㉤㥢敢㤸摤㈶〰搷摢㕤㜱㉦〲つ收收摣㐰搱㡤㘸挴㝤攸㑡〰㌷愱愷㙥攲㐰ㅤ挰ㅦ㘱㉥〶㜰㉢昴㝥愳㠳㌱㜱㍦晣扣〰捣㉡〵㘰愶㌳㔰昴㥤昳㐳㠸㈴〱摣挳㤴愷㤷〴昰㐷っㅢ昷戱戹㥦搹㙤〲昰愰摤ㄵて㈳搰㘰㙥捥㐳ㄴ㍤㡣㐶㍣㡡慥〴昰〸㝡敡㈶挶敢〰ㅥ㠱戹ㄸ挰攳搰晢㡤づ挶挴㘳昰昳〲㤰㉣〵㈰攱っㄴ㝤〳晥〴㈲㐹〰捦㌲攵㔸㐹〰捦㘳搸㜸㠱捤㡢㘸㌴〰㝦戶扢㘲㉤〲つ收收扣㑣搱㉢㘸挴㤳攸㑡〰慦愲愷㙥㘲㠴づ㘰ㅤ捣挵〰摥㠴摥㙦㜴㌰㈶㥥㠲㥦ㄷ㠰挱愵〰っ㜲〶㡡扥㝦晦ㄳ㈲㐹〰敦㌳攵ㅤ㑢〲昸㄰挳㐶㍢㥢㡦㤸摤愶ㄹ昰㌷扢㉢㥥㐵愰挱摣㥣扦㔳昴〹ㅡ昱㍣扡ㄲ挰愷攸愹㥢搸㕡〷昰ㅣ捣挵〰㌶㐰敦㌷㍡ㄸㄳ㉦挰捦ぢ㐰捦㔲〰㝡㌸〳㠵ㄵ〱㤵㝦㐶愴㉥㝣㤳摢㠳〹攷昶慦户㤶昲慢愷摥㌹ㄴ㌴搷㉣㙥㙤㙢㤶摦㤳昵捡㑤㘸㥥搵摣㌶愱扥㜵㔱㠳戹扣㑦捥㔹㌸㘰㠱搵㠴㙦戱㕢昰㘵㜶㠱慤㜹搱㈲㉢㙢攴㙡㥢ㄷ户㘴慣愹ㄳ晥ㄷ扥攵挶昶攱愱㤳㕦㜰㤷ぢ摣晥扤㉦㙥ㄱ㐲㘰㤶攰㔶㔶昹ち〲ㄶ㝥晦㈶换慡戵敦捡攵㘲〰挲敡㑤㐴攷搶户㌵㔸㍤㜲昲㝢㙡戹㕣㤵〳㐵㤴〶㘴扢攷收㉥挰昷㔲ㄳ㝡攵㈶户搴㘷ㅢ敡㥢㉣㍥ㄸ㕢搹搲ㄹ搶㝣㤴〱散搳摣㕡捦ち昶㕥戹戹㉤㘶㔳敢㈲㝥愳㤹㔹扥㘵㕥㑦㝥昵㔹㤹ㅢ㕦摦搴㡡搵挸㐷㤱换搵戹摡〵捤㑢昱㘳㡡挵㡤㑤㤳捤㐵慤晦ㄳ㡦㡡攰挳㈲㙦昲愱ㄱ攵愲扣㕣㔴㤵㔷晤扢㡦㡦敦〷㍣挷晡搸㜵挷〳㌱㑦摢㕡敡搳㡢〹㑣慥㈳㡣戶㠲㡤㝣っ换㉡㕦挵㔲攱㜷㤷摡㐳㔸㔰㜸挰㕣昳㝥㈴攰昹ㅤ戸晢ぢ㤵〱㤰ㅢ㍦㈲㥤㥥晦㐴㌳㙤昲㝥㔳㌷㤵攴晣㐷㍦昷愸㝣つ㤱㍢㕤〱搱ㄷ攲摥昶ㄴ㘲㔵〴㘷ㄴ㥥㤹㤸〹散ㄵ㑥㑢㝦㑥㙡㌸㐳㝢㙦㕡㥣㠴㉦搱㝢收㘶㤸㘹慢〱摦晤㌷㥡㙤扤敤づ㡢㌰昰㜳㠰㔶㘷慣愶戹戱搱攴㤴攳㡦ㅡ㙡㌳㘶㠳㔵㤵ㅢ户戸慤㜹㘶㝤㤳㤱㐳㈳攷愵㘳㌲㤷挱㘴㉥戳扦愵捦捤㘱㑤㤰㕣㘶慣收昹㘶㑢㝤摢㠲挶晡㑣ㄵ㍢慣摢昹㥦㤸慢㜸昲㔷〰愶扡愹㝤㐹攱搷晥昶㤷敦㜸戸㐷愲㔲㠶攸昸昰㘳㐶㤷ぢㅦ晥㠹㝦戳㘴〴㍢ㅥ昹㠲㘲晣㠴㘸㤵昸㠳挱㜹昲晣㐳㝥ㄵぢ换㍦㡥㠳㐵敥㥣挴ㅢㄴ攰捦昸ㄹ㔲㉥昰慦攲㑤㌴ㅤ搶ㄳ㜴㠷挰㍦愳搹捣㑥㌲㌳昸㠱㔲㜷攷攷㐹㔵㜸㘸戹慢㘹〹戰挲愳〶㐵㐳㈸㐶㕡㔲㥦戵㕡慡㘸愸挵捦慦㉡㔸ㅢ攲戳ㅦ㐳㝣搷摤慤慣戲戲㐷㤵搷扡愶慡㔸㐳㥤敦捤昵㥦㜷㑤㉤㡡晦挵扥挹㌱摣㕡扦扦ㅢ㕡攳ㄷ㉣ㅢ扦㜲㥢晥㠲㉥户愷㐰昰ㅢ〵ㅢ搱㔴晥ㄵ㠳㠵㡦㑤㝥戱〵㑡㌲っ㠸㉡攴て㝢㔸〶㔲㠵㤲〹㔹㍦㔲㈹㌷愴㠷㔶昷攱戳㑢㍥慡搴慦㠵㝣戵㤸攵㔶搶㙦敦㕦㔹㕦挲㠷愳扣扣〲て戵慦戰㘶慥㘸戵〸搶㔸㙢挹㠲㄰戱〳㔲昰戱㔸戰〷㥦㉣㠸㕦挷ㅦ捡扣づ㉢扥换摥㠸晦攴捤敦㌷捡㐹挰㉦摥㐵慢㌶摣㐷㡢㥦㡦㥡〱攴㌸敥㠵㐶晣つ㕤扥晣㘳㔱扤㔸㠹㑦搰攳ぢ㔶㤹㡦扦㤷敡散づ㔲㝣ちて敥㈴つㅦ〳㝦㠶㈵敥㝢摣戹㔸〵敢收攷攲ㄷ昴挰㥦挱㥦摦愹戹㈸㌶挰愲㌶〳て㤷㝡㠰昹㌰ㅢ㍤㈸晣搲㕢搰㤳㠲㕥ㄴ㝣〵〱ㅦ㘴㕦㙦昴㕣㜸晣扤㡥〷扣〰㌴㠰昷慤ㄶ㔴㠳户〵㠳㙥挹愰扦㐰㔰〸敦㌷搸㙣㜸㝤㈰改㌴㍣㍥㜶ㄲ摥㔶っ捣㉤捦㠳户㌵慣㥢㠷㔷づ㌷〹㙦ㅢㄹ挴敥〸㤶㈸㜸挰摢ㄶㅡ㘳㍢ち㔹扥攰㈱攸㐷㐱㝦ち㔸搱㈰攱㙤㡦㥥ぢ㡦扦㌴昲㠰户〳㌴㠰挷慡〶ㄵ㔴㠳户㈳㠳づ㘴㔰㔶㈰ㄴ挲㘳搹㠱つ㙦㄰㈴㥤㠶挷㐲〵〹㙦㌰〳戳㘲㈱て摥㔰㔸㌷て㡦㤵つ戸攳ㄷ㘷っ㠲〵昹挷昲〶戵ㄹ摡捣摢〹ㅡ㘳㘷ち㔹晡攰㈱搸㠵㠲㕤㈹㘰㌵㠴㠴户ㅢ㝡㉥㍣晥㐶捡〳摥〸㘸〰㙦㐷㉤愸〶㙦㜷〶ㅤ挹愰慣㕥㈸㠴挷㤲〵ㅢ摥㈸㐸㍡つ㡦㐵づㄲ㕥㤰㠱㔹敤㤰〷㉦っ敢收攱戱㉡〲㜷ㅣ㈶㘵㄰〵㡦愵ㄱㅥ㙣愲搰ㄸ㌱ち㔹㌶攱㈱㠸㔳㤰愰㠰㤵ㄴㄲ㕥ㄲ㍤ㄷㅥ㝦昱攵〱㙦て㘸〰㡦搵ㄴ㉡愸〶㙦㑦〶摤㡢㐱㔹昹㔰〸㙦㉣㙣㌶扣搱㤰㜴ㅡ摥㌸戸㐹㜸㝢㌳昰㜸昴昲攰㡤㠵㜵昳昰㔸㔱㠱㍢捡㉤ㄸ㐴挱㘳㔹㠵摡っ㙤收㡤㠷挶愸愱㤰㈵ㄷㅥ㠲〹ㄴ㑣愴㠰㔵ㄸㄲ摥㈴昴㕣㜸晣晤㥡〷扣㈹搰〰ㅥ㉢㌱㔴㔰つ摥㔴〶㥤挶愰慣㥡㈸㠴挷㔲〹ㅢ摥㜴㐸㍡つ㡦挵ㄵㄲ摥っ〶㘶㤵㐵ㅥ扣㔹戰㙥ㅥㅥ慢㌱㜰挷㙦攱ㄸ㐴挱㘳㐹㠶摡っつ摥㍥搰ㄸ晢㔲挸㜲つて挱ㅣち㙡㈹㘰〵㠷㠴㌷ㄷ㍤ㄷㅥ㝦㜹攷〱㙦㝦㘸〰捦搴㠲㙡昰づ㘰搰〳ㄹ㤴ㄵㄷ㠵昰㔸㘶㘱挳㍢〸㤲㑥挳㘳㘱㠶㠴㜷㌰〳戳㐲㈳て摥㍣㔸㌷て㡦㤵ㅣ戸攳㘷㜶っ愲攰戱㥣挳㠳捤㘱搰ㄸ㜵ㄴ戲搴挳㐳㜰㌸〵㈶〵慣晥㤰昰搲攸戹昰昸ㅢ㐲て㜸㔹㘸〰㡦ㄵ㈰㉡愸〶捦㘲搰ㅣ㠳ㅥて㐱㈱扣ㄳ㘱戳攱捤㠷愴搳昰㔸搴㈱攱㉤㘰㘰㔶㜷攴挱㍢〲搶捤挳㘳ㄵ〸敥昸〵ㅦ㠳㈸㜸㉣〵㔱㥢愱捤扣〶㘸㡣㐶ち㔹㈶攲㈱㘸愲愰㤹〲㔶㡥㐸㜸㡢搰㜳攱昱ㄷ㤱ㅥ昰㕡愰〱㍣㔶㡦愸愰ㅡ扣㔶〶攵改て〴㉢㍤ち攱戱扣挳㠶户ㄸ㤲㑥挳㘳㐱㠸㠴户㠴㠱㔹ㄹ㤲〷㙦ㄹ慣㥢㠷挷ちㄲ摣昱㝤〱㠳㈸㜸㉣㈳㔱㥢愱挱㍢ちㅡ攳㘸ち㔹㘲攲㈱㌸㠶㠲㘳㈹戸ㅡ〲〹敦㜷攸戹昰昸摢㑥て㜸挷㐳〳㜸慣㍣㔱㐱㌵㜸㈷㌰攸㠹っ捡㉡㤱㐲㜸㉣つ戱攱慤㠰愴搳昰㔸㑣㈲攱慤㘴㘰㔶㤵攴挱㍢ㄹ搶捤挳㘳昵〹敥昸㥤㈱㠳㈸㜸㉣㐱㔱㥢愱挱㍢ㄵㅡ攳㌴ち㔹㥥攲㈱㌸㥤㠲㔵ㄴ戰㘲㐵挲㍢〳㍤ㄷㅥ㝦愹敡〱敦㉣㘸〰㡦㔵㉢㉡愸〶敦㙣〶㍤㠷㐱㔹㘱㔲〸㡦㘵㈵㌶扣㜳㈱改㌴㍣ㄶ愲㐸㜸攷㌱㌰㉢㔲昲攰㕤〰敢收攱戱㜲〵㜷晣㝣㤱㐱ㄴ㍣㤶慦愸捤搰攰㕤〴㡤㜱㌱㠵㉣㙤昱㄰㕣㐲挱愵ㄴ戰摡㐵挲扢っ㍤ㄷㅥ㝦㜳敢〱敦ち㘸〰㡦ㄵ㉦㉡愸〶敦㑡〶扤㡡㐱㔹㥤㔲〸㡦㈵㈹㌶扣慢㈱改㌴㍣ㄶ戱㐸㜸搷㌰㌰慢㔹昲攰㕤〷敢收攱戱敡〵㜷晣㍡㤲㐱ㄴ扣昵㔸㔲㥢愱挱扢ㅥㅡ攳〶ち摦昷ㄶ摣㐸挱㑤ㄴ㝣〰㠱㠴昷㝢昴㕣㜸晣〵戱〷扣㕢愰〱㍣㔶换愸戵㙡昰㙥㘵搰摢ㄸ㤴㤵㉤㠵昰㔸捥㘲挳扢ㅤ㤲㑥挳㘳〱㡣㠴㜷〷〳戳ㄲ㈶て摥㥤戰㙥ㅥㅥ㉢㘶㜰挷㡦㉥ㄹ㐴挱㘳搹㡣摡っつ摥ㅦ愰㌱敥愶㤰㈵㌵ㅥ㠲㝢㈸戸㤷〲㔶搹㐸㜸㝦㐴捦㠵挷摦㐳㝢挰扢ㅦㅡ挰㘳愵㡤ち慡挱㝢㠰㐱ㅦ㘴搰ち攴㔲〸㡦愵㌰㌶扣㠷㈰改㌴㍣ㄶ捦㐸㜸て㌳㌰慢㘸昲攰㍤ち敢收攱戱摡〶㌹攳昷㥣っ愲攰戱攴㐶㙤〶ㄶ搵㠱㠱晦㠳挶㜸㥣㐲㤶攳㜸〸㥥愰㘰㉤〵慣搰㤱昰搶愱攷挲攳㉦戹㍤攰㍤〵つ攰戱㑡㐷〵搵攰㍤捤愰捦㌰㈸㉢㙡ち攱戱㡣挶㠶昷㈷㐸㍡つ㡦㠵㌷ㄲ摥戳っ捣ち㥣㍣㜸捦挳扡㜹㜸慣搴㤱昰㕥㘰㄰〵㙦㄰慣㙡㌳戰愸攰扤〸㡤昱ㄲ㠵㉣攵昱㄰晣㤹㠲㤷㈹㘰㜵㡦㠴昷ち㝡㉥㍣晥㈶摤〳摥㙢搰〰ㅥ㉢㝣㔴㔰つ摥敢っ晡〶㠳戲ㅡ愷㄰ㅥ㑢㜰㙣㜸㙦㐲搲㘹㜸㉣摡㤱昰晥挲挰慣摥挹㠳昷ㄶ慣㥢㠷挷㉡ㅦ〹敦㙤〶㔱昰㔸敡愳㌶〳㡢ち摥㍢搰ㄸ敦㔲㤸昴ㄶ扣㐷挱㝡ち㔸ㄹ㈴攱扤㡦㥥ぢ㡦扦慥昷㠰昷㈱㌴㠰挷敡㈰戵㔶つ㕥㍢㠳㝥挴愰慣攴㈹㠴挷昲ㅤㅢ摥挷㤰㜴ㅡㅥぢ㝥㈴扣扦㌱㌰㉢㝦昲攰㝤〲敢收攱戱㐲㐸挲晢㤴㐱ㄴ㍣㤶〹愹捤挰愲㠲昷ㄹ㌴挶攷ㄴ戲㠴挸㐳昰〵〵ㅢ㈸㘰㔵㤱㠴昷㈵㝡㉥㍣㥥㉢挰〳摥㍦愰〱㍣㔶ㄶ愹愰ㅡ扣慦ㄹ昴ㅢ〶㘵ㄵ㔰㈱㍣㤶晥搸昰扥㠵愴搳昰㔸㉣㈴攱㝤挷挰㠷愳㤷〷敦〷㔸㌷て㡦搵㐵ㄲ摥㡦っ愲攰戱挴㐸㙤〶ㄶㄵ扣㝦㐲㘳晣㡢挲慣户攰㈷ち㝥愶挰㠲㐰挲晢〵㍤ㄷㅥ捦㝣攰〱敦㌷㘸〰㡦㔵㐹㙡慤ㅡ扣㡤っ㕡㠶慦㍡〴㉢㠸ち攱戱㙣挸㠶挷㙦㐳㍡つ㡦㠵㐶ㄲㅥ㡥㤰㤷〹㔶ㅣ攵挱挳捦㡦㍢〱㙦ㄹ摣㈴扣㑡〶㔱昰㔸㥥愴㌶〳㡢ち㥥てㅡ愳㍢㠵㉣㕤昲㄰㔴㔱挰戳挱〹㔶㌳㐹㜸㝥昴㕣㜸㍣㠷㠳〷扣㥥搰〰ㅥ㉢㥡㔴㔰つ㕥㉦〶敤捤愰慣㍥㉡㠴挷㤲㈳ㅢ㕥㌵㈴㥤㠶挷㈲㈵〹㉦挰挰慣㔶捡㠳户㈵慣㥢㥦㜹慣㙡㤲昰晡㌰㠸㠲挷搲㈶戵ㄹ㔸㔴昰戶㠲挶攸㑢㈱换㥥㍣〴㕢㔳戰つ〵慣㠴㤲昰戶㐵捦㠵挷戳㔱㜸挰敢〷つ攰戱ㅡ㑡〵搵攰昵㘷搰敤ㄹ㤴㤵㑢㠵昰慥㠱捤㠶㌷〰㤲㑥挳扢ㄶ㙥ㄲ摥づっ捣㑡愷㍣㜸〳㘱摤㍣㍣㔶㐴㐹㜸㠳ㄸ㐴挱扢〱㔶戵ㄹ㔸㔴昰〶㐳㘳っ愱㤰㈵㔳ㅥ㠲愱ㄴっ愳㠰㔵㔴ㄲ摥㑥攸戹昰㜸㙥つて㜸扢㐰〳㜸慣愴㔲㐱㌵㜸扢㌲攸㙥っ捡慡愷㐲㜸㉣㜵戲攱つ㠷愴搳昰㔸ㅣ㈵攱㡤㘰攰晢搱换㠳㌷ㄲ搶捤挳㘳㌵㤵㠴㌷㡡㐱ㄴ㍣㤶㔴愹捤挰愲㠲ㄷ㠴挶〸㔱挸㜲㉢て㐱㤸㠲〸〵慣挰㤲昰愲攸㘹昰㍣㘷㕥ㅣㅡ挰㝢㕣ぢ慡挱㑢㌰㘸㤲㐱㔹㌱㔵〸㡦㘵㔲㌶扣ㄴ㈴㥤㠶挷挲㉡〹㙦て〶㘶㠵㔵ㅥ扣扤㘰摤㍣㍣㔶㘲㐹㜸愳ㄹ㐴挱㘳㌹㤶〷㥢扤愱㌱挶㔰挸㔲㉤て挱㔸ち挶㔱挰敡㉤〹㙦㍣㝡㉥㍣㥥摦挴㘳收㑤㠰〶昰㔸挱愵㠲㙡昰㈶㌲攸㈴〶㝤ㅦ㠲㐲㜸㉣戱戲攱㑤㠶愴搳昰㔸㤴㈵攱㑤㘱㘰㔶㘷攵挱㥢〶敢收攱戱㡡㑢挲㥢捥㈰ちㅥ㑢戹搴㘶㘰㔱捤扣ㄹ搰ㄸ㌳㈹㘴㤹㤷㠷㘰ㄶ〵戳㈹㘰攵㤷㠴户て㝡㉥㍣㥥慤挵〳摥ㅣ㘸〰㡦搵㕦㉡愸〶慦㤶㐱攷㌲㈸㙢㐵㘴戲晢戱〷ㅦ扥㑡㔷昲晢晥挲慦戱㡢㑡っ攴ㅡ㜲㉣㌶愸㙤㕢摥㠰〲て㉥昲㙢㙤㝢㠹㕦搰晢愵つ㕦戶㌷户攰换挱㡡挲ㄳ㑦戸扥㉦㘱愵㍤戶㉡㌸愹㠷㜴攳〸㙢ㄹ㉡㙦昹戹昸挴ㄵ慥㍦ㄳ摦昴ぢ㝦晡昰收㍢〰㈹㙥㌵戳㍥搳搲摣摡㥣㙢ㅢ㔸㡢攲愵㠱㍣㐹㑡慥慣㉣㌸慥昲昷㠸攸戹㑥㙥㔸㐵ㄳ捦慡戹㠴㈷つ昰㉦㙣㙡㕥摡㈴戳愹㙣攵戹㘲㈴慦敥摤戹ㅡ㍦搷挳摢㄰挰ぢ戰敥㠱捥挶㐱㘸㝢㜵ぢ戰㜰〰昷㌲摦挱攸て慢ㄹ㕦㌳愷㉥㥤ぢ㐶挲㐱㌳㤱づ攲㉣㠴㜱㉢㤱㡣㈵愳搹㜸捡㡣挴挲改㐴㈶㥡昴ㅤ攲㑡㐳挹㙣㌶㠱昳ㄵ〶㌳㘶㌸ㅡづ挷㤳㜰㡣㘷攲搱㡣㤵捣挴㠳改㜸㠰㈵〹っ㙦捣㠳㡦㜱㈸㥡〰㉢ㄱ愴改㌰㥡敡㘸㘲㕤㠲㌴㔱㈰愵㤵攵㜸㤰㍢㕢㉥〰愷㌲㤱ㄶㄹ㤱ㄵ㔶㐵昷敥㘲㔸挱㔹㔰㡡捡っ摣搳㐸昸㝣慣㌲愸扣ち㤸㍢攷㤴晦㈸搲㤹㤳搱挸㌰敦㉣ㅡ㝦愰ㅢっ㑣挸㘷愱摤戲㘶㝣ㅤ㑥㙦愰㑥㜸挰㤹攷换挱摥ㄳ㜶㔹㑡㠱戳慤戶晡收挳戲〵㉣昹㘷㑦昵㉤㠰戹㌷捣㕡戹㔵愰挲㠹㙥戴㜳戵㠳搹㉣㠴捣ㄸ㠴㈵攱挳愰㝣攰ㅢ㘱攲〲晡㌸〸㠱㤶㑦ㄶ㜱ㅥ戶㤲㔳ㄴ㐶晣摡ㄷㄲ㑥㌱㜱づ㉣㥣㘶昹搳挴㠰ㄳㄵ挶㤱㘸㌱㑤晣攸昳ㄱ昲戵愰㙦㑦㤳㐸㉣㤹㑤愷㤲戱㑣㈶㠴㤳㔵㈶愲㌸㜱㘵㌰㤱㌲㘳㤹㠴ㄹ㡣㐶㌳㐹㕦慢㉢㌵㠳愱㔸㌶ㄶ挹㔸攱㔸㈸㥡戶攲愹㐸㌴㤱㡣㔸㤱㔸㌶㠸ㄹ㘴㈶〳㍤㥣昰㐶ㅢ㝣㡣挵㘸〲㍤㤵㘹〹㑤㑢㘹敡愵㑣慥㑡〴㘸挲㥦㌸ㄹ㥢挰㠷ㄱ换㌸㝥㑥㤷㘳搰昸〳㕢挰㠰㠵㌲㠳て㠷㐱昶〶㜱ㅢ㠴ㅢ搸㔲つ戶㔳戱㉢㥢ㄵㅣ摣〵㑢㘲㉢っ㑡㥡㈷挱攴搲摣ㅡ㔶㐹昳㈸慣慣㤸收㌲㔸㡢㘹㙥愳搶㜳ㅡ㐲㠱收戶攸㑢㥡愷愳㙦搳㡣愷搳㘱㉢㤱ち㠷搲㔹㉢㥡挱㌳㉤㤹㑣㕡愹㐴㍣㙤㈵㌲㠹㜴㍡攴㕢攵㑡ㄳ搹㔰㌸㘴㈵㜳㌸㈳㔵㉣㙡昲㘹ㄶ㑢㠷慣㔸㍡ㄲ捣㐶搲戹㜰㌶戰㥤ㄳ摥㌸〳㍥挶㤹㘸〲晤㤴改㉣㥡捥愶愹扦㌲㔱㈰愵㘲〷㥡昰㈷㥡㜴㥡攷㜳晣〲㌴晥挰㡥ㄸ挴㠲㌷捤㠱㙡戰㥤㡡㈰㥢换改㍡㡡㌴〷㌳㉣㑤㔷挲攴搲ㅣち慢愴㤹昶愴㜹戸㈷捤㘱㙡㍤搷㈲ㄴ㘸敥㠴扥愴㜹ㅤ晡㌶捤㘴㈶㘴㐵戳㤹㜴ちㄳㄱ扢戰㙣㍡ㄶづ愲㤳㐸㐴愲㌸捤㙣㌸散㕢敤㑡㐳搱㔰㌶㤲㡣㐶㠳改㙣㈸ㅡて㠷㑤㌳ㅥ㌵㘳戱㘸㍡ㄴ捥㐱㤹〹散散㠴㌷慥㠷㡦㜱〳㥡挰㉥捡㜴㈳㑤㌷搱戴慢㌲㔱㈰愵㘲〴㑤昸ㄳ晢敢㌴㙦攵昸㙤㘸晣㠱摤㌱㠸〵㙦㥡㈳搵㘰㍢ㄵ〹㌶㜷搳㌵㡥㈵ㄱ㘴㔸㥡敥㠵挹愵ㄹ㠶㔵搲㥣收㐹㜳㡡㈷捤㠸㕡捦〳〸〵㥡㔱昴㈵捤〷搱户㘹㐶戱㜷㡦㘵㌰〹挳㤱㔰㌴㤲㑣㈷㠳㔶㍣ㄷ㑡挶ㄳ㌸ㅦ㕡㍡ㄳ㡣晡ㅥ㜲愵戱㠴ㄵち㐵㜳搸晢㠷挲㘰㡡㐹㙣挶㔲改㐴㈲ㄵ㠹㘰捡㥡愱㐰捣〹㙦㍣っㅦ攳ㄱ㌴㠱戸㌲㍤㑡搳㘳㌴㈵㤴㠹〲㈹ㄵ㝢搰㠴㍦戱户㑥㜳㉤挷搷愱昱〷昶挴㈰ㄶ扣㘹敥愵〶摢愹搸㥢捤㜳㜴ㅤ㡤㈵戱㌷挳搲昴〲㑣㉥捤戱戰㑡㥡㘱㑦㥡㐱㑦㥡攳搴㝡㕥㐶㈸搰ㅣ㡦扥愴昹ち晡づ捤㘸挴っ㐶㠲㤶㤵挹㘶愳㤱㔸㈶㤹㑤㘴昱っ挶㘴戳攲㠹㜰㉡敤㝢搵㤵收㐲㌸㡢㜹㉥ㄷ换㘶㔲愰〹㈹㕥㤴ㄳ㘶㌸㤲〹愷㐲㔶㌶㤴っ搴㌸攱㡤搷攰㘳扣㡥㈶㌰㐱㤹摥愰改㑤㥡㈶㉡㤳慢ㄲ㔳㘸挲㥦搸㐹愷昹㌶㕤摥㐱攳て㑣挵㈰ㄶ扣㘹㑥㔳㠳敤㔴㑣㘴搳㑥搷〹㔸ㄲ㌳ㄸ㤶愶㡦㘱㜲㘹捥㠲㔵搲散攷㐹㜳㕢㑦㥡慣㜳㤰㐹㝣㡡ㄶ㌴昷㐱㕦搲晣っ㝤㥢㘶㉣ㄵ㡢攳捤㐶㌸㤸㑤挵愳㜸愳㤲㑣挵㤲攱㐴㌲㡡ㅤ㘲㉣ㄲ㡤挶㝤㥦扢搲㠴㠵戳昸愵ㄳ昱㑣〲扢搸㘸搰㌴愳㘶㈸ㅤ㡥挵挲㈱搳捡愴愳愹挰扥㑥㜸攳ぢ昸ㄸㅢ搰〴收㈸搳㤷㌴㝤㐵㔳慤㌲㔱㈰愵㘲㝦㥡昰㈷㝡敢㌴扦攵昸㜷㘸晣㠱〳㌰㠸〵㙦㥡〷慡挱㜶㉡㘶戰昹㤹慥搳戱㈴づ㘶㔸㥡㝥㠵挹愵㌹て㔶㐹戳摣㤳㘶㤹㈷㑤ㄶ㍥挸㈴㐴愵愴㜹ㄸ晡㤲㘶㌹晡㌶㑤扣㤹换〶㠳挹㥣㤹戲慣㘸㉡ㄷ㌲㤳㈶㕥攰ㄳ搹㑣㄰㑦㙢散ㄳ㝤摤㕣㘹㍣㥣㡢㠴㌲改㐴㈸ㄸ㑤㐷捤㘸㈸㥤㐸㠷㔳㤹ㄸ㤶ㄳ愹㔰㍣ㄵぢ搴㌹攱㡤ち昸ㄸ㤵㘸〲㠷㉢㤳㡦愶敥㌴㤹捡㐴㠱㤴㡡㉣㑤昸ㄳ㍦晣愴扤愶昷攰㜸㑦㌴晥㠰㠵挱㤲㌴㜳㙡戰㥤搴㙡搹昴愱敢ㅣ搲㕣挰戰㌴昵㠵挹愵㜹〴慣㤲收㘷㔸㘱昱㙢晡㈷戰ㄶ扦愶㉦㔴敢搹づ愱㌰㌷ㅢ搰㤷㌴晢愱敦捣㑤㌳ㅢ㑣㐵搳挱慣ㄹ戶愲戹㄰㤶㈳改㔸㉡㤸㐹㘷㤳愱戰ㄹっ晢晡扢搲㐴㈶ㄶ㌷搳㤱㔰挴ち㈶愳攱㐸㉥ㅤ挷愵っ挲㤹㕣㉡ㄴ㠹㐴捣㔰㈶搰攸㠴㌷戶㠷㡦㌱〰㑤愰㐹㤹㜶愰㘹㐷㥡㔸㔴挱㈴㌶愹㐴ぢ㑤昸ㄳ敦改㌴㠷搰㘵㈸ㅡ㝦愰ㄵ㠳㈵㘹戶愹挱㜶㐶攵㐹㐰㡣攱㜴㍤〸㑢㘲〹挳搲戴㍢㑣㉥捤㘵戰㑡㥡慦㜸搲晣戳㈷捤攵㙡㍤㈱㠴〲捤愳搰㤷㌴挳攸摢㌴㌳㤹㘰㌸㘷㘵戰昷㌳愳搱㕣㌸㘳㈶㈳愶㤹㑣㈵愳㘶㌰ㄳ㡥攷戲扥㠸㉢捤㠶挳㔱散㈷攳攱㘴㌴㡥㡦㉥㤶ㄹて㠵㜰㜶㍣挸㤳㜸㠳㤵㌳〳㐷㍢攱㡤㈸㝣㡣ㄸ㥡挰㌱捡ㄴ愷㈹㐱ㄳ慢㉣㈴㑤ち愴㔴ㅣ㑦ㄳ晥挴㔳㍡捤㍤㌹扥ㄷㅡ㝦攰〴っ㤶愴㜹愲ㅡ㙣㈷㌵㤳㑤つ㕤て挷㤲㔸挹戰㌴㑤㠴挹愵㜹㌲慣㤲收㠳㥥㌴敦昷愴挹㕡〹㤹挴㔴㠴〲捤㔳搱㤷㌴愷愱㙦搳㌴㌳㤹㐸〸㉦攲攱愸ㄵ㡥挶戲愹㜴㌲㤲づ愵㔳戱㐴〲㉦㌴昸〴攸㥢敥㑡㈳㤱㜰〴㙦㤱昰㘹㌰㤲㡥㠶捤㘸ちㄳ㌵㤹戰挲㌸ㄹ㙡㌰㥢〹攵〲愷㌹攱㡤ㄹ昰㌱㘶愲〹㥣慥㑣戳㘸㥡㑤搳㉡㘵愲㐰㑡挵㔹㌴攱㑦摣愱搳慣攵昸㕣㌴晥〰㑢㉢㑡搲㍣㐷つ戶㤳摡〲㌶㠷搰㜵㍥㘹㥥挷戰㌴ㅤち㤳㑢昳〲㔸㈵捤敢㍣㘹㕥攳㐹㤳挵ㄳ㌲〹ㄳ愱㐰昳㈲昴㈵捤㌴晡㌶㑤㝣㠸〹㈷搲㜱扣㠶挷㌲昸昰ㅢ㑦㘵攳昱戰ㄹ㐹㈶戳㈹㌳㥡挸㤸扥㡣㉢捤㔹㜸㠷㤹㡥愷㠳㠹㕣㌰㥡㠹挴捤㔰摣捡愵㐳昱㙣㈲㙤㘵戳戹㜴攰㘲㈷扣㤱㠵㡦㘱愱〹㕣愲㑣㌹㥡收搳㜴愹㌲㔱㈰愵攲ち㥡昰㈷㉥搲㘹㉥攴㜸〳ㅡ㝦㠰戵ㄶ㈵㘹㕥愵〶摢㐹慤㤹㑤㉢㕤昹ぢ㈱㜱つ挳搲戴ㄸ㈶㤷收㜵戰㑡㥡愷㝢搲㍣搵㤳收㙡戵㥥攵〸〵㥡搷愳㉦㘹ㅥ㠵扥㍢㌷㔳搹㜴㈲ㄸ㑢攴ㄲ搱㑣㈶㘷㕡愹㜴㍡㤷㡤攷㔲㤱㙣㌶ㄸ㑤昸㡥㜶愵搱㙣㉥㤶㌶㔳挱㔸㌶㥢㠹㕡搱㤰㤹㡢攱㜵㈹㘶愶昰挹搲挲扥㌶㜰㠳ㄳ摥㌸〶㍥挶戱㘸〲㌷㉡搳敦㘸㍡㡥㈶ㄶ㘶挸㘷扡慢ㄲ户搰㠴㍦昱㍢㥤收ち扡慣㐴攳て摣㡡挱㤲㌴㙦㔳㠳敤愴戶㠴捤㉡扡㉥㈶捤㍢ㄸ㤶愶㌳㘱㜲㘹摥〹慢愴搹攲㐹㜳㤱㈷捤扢搴㝡捥㐵㈸搰晣〳晡㤲收㜹攸摢㌴挳㐱ぢ㉦㌸攱っ昶㝤㤸㜰㥣㥢㤹㐸搶㑣攴昰慥ㅥ扢捥㔰搴㜷扥㉢㌵㌳戸搶㐶㈴㤴㤰㙦㌷愳挹㜸㉡㘱愵㑤㝣㘰捡㈵㐱㍤㥣ぢ〶敥㜶挲ㅢㄷ挰挷戸㄰㑤攰ㅥ㘵扡㠸愶㡢㘹㘲愵㠶愴㐹㠱㤴㡡晢㘹挲㥦挸改㌴㉦攷昸ㄵ㘸晣㠱〷㌰㔸㤲收㠳㙡戰㥤搴㡥㘵戳㥡慥㍣戱㡢㜸㤸㘱㘹扡〱㈶㤷收愳戰㑡㥡〷㝢搲㍣搰㤳收㘳㙡㍤㌷㈳ㄴ㘸晥ㅦ晡㤲收㉤攸摢㌴㐳㈶摥㘸〶昱昹ㄲ挷㌸愲改㠴㠵㑦㤸㘱㕣㥥㈸㤵挹㐶捤㜰㈶㥥昲摤敡㑡攳㌸㉡㤲㑥㤹搹㔸ㄴ〷㐸愲㜸㜷㠴て㑥挹㜸㌲㤷㐹捡㌷㔷戹挰攳㑥㜸攳㌶昸ㄸ户愳〹㍣愱㑣㜷搰戴㠶愶戵捡攴慡挴㔳㌴攱㑦捣搲㘹摥㑤㤷㝢搰昸〳㉣捦㈸㐹昳ㄹ㌵搸㑥㙡㉢搹㍣㐴搷ㄵ愴昹㉣〶㈵捤㐷㘰㜲㘹㍥て慢愴㌹摥㤳收㔸㑦㥡㉦挰㐹㈶昱㌸㐲㠱收㡢攸㑢㥡㑦愰㙦搳㡣攳つ㝢捥挴㡢㔰㌰㥡㡡㠶㐲㤹㤴㤵捥攱搳㔱㌶㥤㡤㔹㈹扣〹昵慤㜵愵㔶㌸ㄳ挲晢愸ㄸ㕥慦〰㌶ㄵ㑦㐵㠳昸ㄴㄴ㠴户ㄹ㐳㤳〸戰㡣㐳捥扡㜵昰㌱㥥㐴ㄳ昸戳㌲㍤㐵搳搳㌴扤慣㑣慥㑡扣㐶ㄳ晥㐴㕣愷昹ㅣ㕤㥥㐷攳て戰㕥愳㈴捤㌷搴㘰㍢㐱慥㘲昳㉡㕤㑦㈷捤扦㌰㉣㑤慦挳攴搲㝣ぢ㔶㐹㜳㌷㑦㥡扢㜸搲㝣㕢慤攷慦〸〵㥡敦愰㉦㘹扥㠵扥㑤㌳㤷挱㠷㤹㐸㈴ㅥぢ㈵慣㘸㌰ㄷ㑥㐵攲昱㔸㈲㠶㔷㈵㤲换㐴㝣㙦扢㔲ㅣ攱戵攲㔱㝣攰㑣㐴㜲搱㌸㕥昹㌳㌸㙥ㅢ挴攷㜹扣㌱㌵攳愹㔰㠰㜵ㅤ㤲收㍢昰㌱摥㐵ㄳ㜸㑦㤹摥愳㘹㍤㑤敢㤵挹㔵㠹て㘹挲㥦搸㐱愷搹㑥㤷㡦搰昸〳敤ㄸ㉣㐹昳㈳㌵搸㑥㙡攷戱昹㥣慥㍣㝦㡤昸ㅢ挳搲戴〱㈶㤷收㈷戰㑡㥡㕢㝡搲っ㜸搲晣㔴慤攷㙢㠴〲捤捦搰㤷㌴扦㐱摦愶㘹挶昱㌱㈸ㄷづ挵昰㠹㌱㡡㑦㐵㜸㑤挱㠷㜰㝣㠴㌴昱ㄶ㈹㤱㠸昹扥㜵愵愹㘰ㄲ㐷散慣㔴㈸㠳〳㑣㜸㤳㥡㑣㈵㈲㠹㐴ㄲ〷㍣㠲㐱扣愳㑦〷㍥㜷挲ㅢ摦挱挷昸ㅥ㑤攰ぢ㘵晡㠱愶ㅦ㘹摡愰㑣慥㑡晣㠳㈶晣〹㥦㑥昳㘷扡晣㠲挶ㅦ昸ㅡ㠳㈵㘹㝥愳〶摢㐹敤㔲㌶摤昰ㄵ㡢挱㤳攱㠸敦ㄸ㤶愶㑡㤸㕣㥡㍦挰㉡㘹晥昴㉦慦捦㐲晦㠴戵昸戳搰㡦㙡㍤扣㜲ㅣ㘸晥ㄳ㝤㐹搳㡦扥戳摦㡣攱㕤㘴㌰ㅣて㐶㐱㌱ㄷ挴㉢㝡㉥㠷㝤㘳㈸㙡㘵㐹㈹攵敢攱㑡搳㤱㜴㌰ㅥ㌱愳搸搱㈶愲戱㜸㌴㤵㡥㘰㙡攲㍡㕡改㔰㌰㤱㑣〴〳晦㜲挲ㅢ㍤攱㘳昴㐲ㄳ昸㐹㤹㝡搳㔴㑤搳捦捡㐴㠱㤴㡡摦㘸挲㥦昸ㄲ㥢攱ㅥ㉤敥挳昱慤搰昸〳ㅢ㌱㔸㤲㈶㐷攴㘰㍢愹㕤挳愶㍦㕤慦挶㤲㤰攵ㅢ㌴つ㠰挹愵㔹〱扤愴昹愱㈷捤昷㍤㘹㔶慡昵っ㐲㈸搰昴愱㉦㘹づ㐶摦愶㤹㡥㕢㜱ぢ扢㍦㝣㍥㑣㐴捤㔴㉣㤵㡡㠵㜱㤰挸挴扢愰〴㉥愸ㄵ昳つ㜱愵㜸㥦㘹挵ㄲ㥣㠵㤱㘰㌴㠷㐳捣㐱ㅣ挸㌳㐳愹㈰摥晤攳㈰㝣㈶搰摤〹㙦っ㠵㡦㌱っ㑤愰㑡㤹㜶愲㘹㘷㥡㔸て㈲昷〷ㄴ㐸愹攸㐹ㄳ㘹扥愱搳ㅣ捥昱ㄱ㘸晣㠱㕥㄰攰敥㝤搴愳户ㅡ㤴㌴㜹㑥ㅤ㈳㐲搷ㅢ㐹㔳搶㜳搰ㄴ㠳挹愵戹㈵㕣㈴捤㘷㍤㘹㍥攳㐹戳㡦㕡㑦ち愱㐰㜳㉢昴㈵捤㍤搰户㘹㐶㘲搱㤸㠵て㌶㌸攰㡥〳㐷ㄹ扣敥㠴㜰㐴㈹㥤㑥挷㉣㝣㌹ㄱ捡晡昶㜴愵㔶ㄲ㠷㡦昰㠱㌲㙣㠶戳搱㤴㤵㑣㘷戲戱㘴ㄲ㤷㠶挰㍢慣㔰㌲㥤づ昴㜵挲ㅢ㝢挱挷ㄸ㡤㈶挰㤲㄰㠹㙥㙦㥡挶搰戴㡤㌲㔱㈰愵㠲ㄵ㈰㤲收愳㍡捤ㅡ㡥㑦㐰攳て昴㠷〰㜷㙦㥡摢慢㐱㐹㤳㈷攸㌱愶搳㤵攷晣ㄱ戲挰㠳愶㤹㌰戹㌴〷挲㐵搲晣㠳㈷捤㍢㍤㘹戲捣㐳㈶戱㉦㐲㠱㈶㑢㍡㈴捤㌹攸摢㌴戳〹ㅣㄲ挶攷敤ㄸ扥ㄵ挴ㄱ戹㜸㍡ㄳ挷㘷㈰㑣㌷㝣昰戱捣㘴搰㔷敢㑡㠳㤹㔴㉣㠲㜷㥣㠹㈰摥搶攳晤㍢㍥ㄴ〵㘳挹㔸㉡㤴捤〵㤳㤱㙣㌴㌰挴〹㙦捣㠵㡦戱ㅦ㥡挰㔰㘵摡㥦愶〳㘸ㅡ愶㑣慥㑡散㐲ㄳ攷收㡤㍡捤㐳攸㌲て㡤㍦挰慡㄰摣扤㘹戲㕡㐴づ㑡㥡昷㔲㤶愱敢㍤愴㌹〲㈳㠴㘸㔸㌰戹㌴㐷挲㉡㘹㕥收㐹昳ㄲ㑦㥡慣晢㤰敢愹㐷㈸搰㘴㡤㠷愴㜹〴晡㌶捤㘰ㄶㅦ㠱㑣㌳㠱㜷㐵晣晥〲っ㜱〴㌳挴㐳㜴㌸愸㤱ぢ愶㝤ぢ㕤㘹ち敦愱㈲㈹ㅥ㝤挳戱昷㌸扥ㅡ㡡攰ぢ戹㜴㄰挷㥡㔲㝣㉢㙦〶㔸㍤㈲㈷㘲〳㝣㡣㐶㌴㠱戰㌲㌵搱搴㑣㔳㐴㤹㈸㌰㈸ㄵ慣ㄱ㤱㌴捦搲㘹戶㜲扣つ㡤㍦㤰㠰〰㜷㙦㥡㉣ㅦ㤱㠳㤲㈶㑦ㅤ㘴ㅣ㑤㔷㥥㡤㐸挸ㄲ㄰㥡㡥攵㡡戰㠰〷慤㑣散〵扤愴㜹愲㈷捤攳㍤㘹㡥㔶敢㌹〱愱㐰㤳㐵ㅦ㤲收㠹攸㍢㜳搳挴㠱愳㠸㘵㐶㜹㤸つ㔷搸挳㈷愰㔴づ挷㡢戳㜸ち愷挳挹㤴㙦㠵㉢つ愶愳㐱ㅣ昴挰㡢㔰㉥ㅢ挵愱㘳散㘹挳㔶ㄲ㥦㡥㠲㌸搴㤹㡤㤹〱㤶㤳㐸㥡㉢攱㘳㥣㠴㈶㌰㔶㤹㑥愶改ㄴ㥡㔸㔳㤲慦ㄲㄳ㘸攲摣㕣愲搳㕣㐵㤷㌳搰昸〳ㄳ㈱挰摤㥢收㈴㌵㈸㘹慥愵散㝣扡㍥㐱㙥㔳㌰㈸攷收㠵㌰戹㌴㔹ㄳ㈲㘹ㅥ攱㐹㜳㠱㈷捤改㙡㍤㤷㈲ㄴ㘸捥㐰㕦搲扣っ㝤㥢㘶㈶㤴㌶㐳攱慣㤹㑢攰㤹㡥㜹〶愴㌹㕣敢ㄲ㥦㜹㜲戹㜰㈲㤳昶㕤敥㑡㐳㌸㌲ㅣ㑦㔸戱㑣㌰㠷㘳敦㌸㉣㠲㌷㐶戱㤰㤵㑥㕢昸昶ㄲ㙦㥢〲㌳㥤昰挶ㄵ昰㌱慥㐴ㄳ㤸愵㑣㔷搱㜴㌵㑤㉣㌲㤱㌴㕤㤵㤸㐳ㄳ㘹ㅥ愶搳㕣㑤㤷敢搱昸〳戵㄰攰敥㑤㜳慥ㅡ㤴㌴㥦愵散㔶扡昲㍣㐹㠱晤搴攰敤㌰昵敡㔶挹㤲㠹㍤ぢ㙡ぢ扣㑦㡢㌲扣昰攲㌴ㄳ㜱戱ㄹ搶㘳攲敡㠲搶㜲晢㉣ちㄵ攵㝢晣㝢戱㔸扤挰㤳愸昰慦㜲づ戶晡㍦㠸挳㌹戲愹㉡㠵ㄱ㜷挴㥦戱〶ㅢ㕣㌹て㥢ㅢ昴㑡戱愳㑢慦挲戱慣㙦攳搴㔶ㄴ㌶攰ㄲ扥㜳㥢挷戹搷㝦摤㐲ㄵ㍣っ㔷搷㑣ㄹ戶挹㌲㉥摤㡡ㄳ昰戴㔹捡㙤㜶㡢敢㠷㙢㤰愰挲〵〳挳㜹㠵㤵扥㥢㝡摡㔹㈸晡㙦戲㑥㙤㙡挵搵㠰慣慣㡡搸㡡戳㌲㔴㤴㜷ㄳ㥥㈷㠶㜱慥昴捡搳㑥㌰ㅡ慥〷㌴㌵㑢〰晤㍤捥挱㌱扥扥㑤㥥挳㘶㝢㡣ぢ㠳攵㌲扥扢戰戵扥搱㐳㘷づ㡤㐶㉢㘷攱㠱攸昴㍡昲戱㜳㡤㤸挱㌸〷搶摤〸㈸づ㐵㘸戲ㄷ挶㈱㕣挹扤昶㑡挶てつ挵挵㌴慣㠴㉢攲㑣昲ㅢ昷㔱捤㉡ㅡ㘵ㄲ慣愶㘱㠷搱慡㌳攸攰㌳〲㑥愲㤱㜷晢挷ㄸ愷㍢搶晥扦捡昹㍦㌰戶㍡慢㍣づㄵ㠳捥ㅢ㔷昹晥㜱㔷㝦㝤换㥥挳慥㕣戳搱昹晦戸㕤攷㥤晤挴昷扢摣㌶㘶搱摣㙥搶昸挷搶㡣ㄱぢ攱㌱っ㜱㡣て搸㝣挸㠶捦㈴㌱ㄱ㐹扣挵㑢㔳ㄴ㕥戰㘳㠲㌳㔰㜸挱㡥㐰㈳㈲攱㡥敦㠴㤱㙦慦㙥㠲㠵㈷㝣挲㠹昱昰攰㉣㤷ㄳ昳㌱㙥㜲ㅢ捣㌶愰ㄶ㉣昹ㅥ㠷つ㡦㠲〴戴㌷㠴㡡㠶摦㔸㑢昵㘲㔷摤㑡昵㤳戶㥡㡦㤹搸挳㔱摢昰㥦愶㥡搵㈶㉡㠰㘰搵㠹㡢昳㘸㜴扡㠶昳ㄸ攵搱㘹㥣㉢攰攱㠵㌳㠶㐴㍤㜱㐶㥤㠱挲换㝦〴㑥㐲㈴摣昱㥤㌶戶ち㌸㔹㜹㈲㜱㠶攱攱攲㝣㠹㥢㝣〶㠶㙣㥣㉣㐷昱扤散〲㡡㡢㤱㜹㠰㕥愵晡㑣㔷扤㡡敡搷㙤㌵攰㈷挴㙥㡥摡㥥㥤㙦㔲㝤ㄶ㌴㉥㑥㤶㥤戸㌸捦㐷愷㙢㌸㉦㔰ㅥ愵㜰ㅥ㜰敦㥡ㄷ㠷㍣㜱摢㤸㠷㥦搹昶攸㍤㝦挹㡥ㄱ㤷挳挳ぢ攷㌰㠷㕡搱散ㅣ敡っㄴ㕥㑣㈴㜰㈵㈲攱㡥㈳㈱搸㉡攰㘴改㠹挴㌹ㄸㅥ㉥捥昵摣攴敢㌱㘴攳㘴㍤㡡敦〳ㅢ㄰收㕢㕣散攰〰戲攷㕢㍢搵㌷戸敡搵㔴㝦㙣慢㈵捥㝥㡥摡挶昹㜷慡㔹㙦攲攲㘴摤㠹㡢昳㔶㜴扡㠶昳㌶攵搱㘹㥣㜷挳挳ぢ㘷㕦㠷㕡ㄱ捥慤㥣㠱挲㑢㤳〴敥㐵㈴摣㜱㈴〷㕢〵㥣て愰㈳㜱㙥〹てㄷ攷㔷摣攴㠷㌱㘴攳㘴㐱㡡敦㙢ㅢ㄰㜰㠶㐵㙦〷㤰㡤昳㕢慡ㅦ㜱搵て㔱晤扤慤〶捥㤸昰㍢㙡ㅢ攷㡦㔴戳攰挴挵挹挲ㄳㄷ攷㕡㜴扡㠶㜳㥤昲㈸㠵ㄳ㥢㉢㙦挷扣ㄲ㠹慤㄰㌷㡦ㄱ捦挱挳ぢ㘷愵㐳慤〸㘷㠵㌳㔰㜸愱㤳挰ぢ㠸㠴㍢㡡〴戰㔵挰挹攲ㄳ㠹戳ㅣㅥ㉥捥㡤摣攴搷㌰㘴攳㝣〵㑢㍥㕥㤸摡摥㜷挶挴㙦晦搴昷㥤摤㌰㈲㕥㜷搵慦㔲㕤㘹慢㈵晣㥦ㅣ戵つ扦㍢搵慣㌸㜱㜱戲昲挴挵昹㌶㍡㕤挳昹㡥昲攸㌴捥㜶㜸㜸攱晣ㅥ㠹㝡敥㍢扦㜳〶ち㉦㥢ㄲ昸ㄸ㤱㜰挷愱㈵㙣ㄵ㜰戲晡㐴攲晣〶ㅥ㉥捥㙡㙥昲ㄷㄸ戲㜱戲㈴挵户㠵ぢ㈸㉥扥捣〳搴㠷敡つ慥晡㜳慡晢摡㙡昹㘴晦捣㔱摢戳㜳ㅢ慡扦㠴挶挵挹搲ㄳㄷ攷户攸㜴つ攷㜷捡愳ㄴ捥愲㝤攷捦昰昰挲昹戱㐳慤㘸㜶㝥攴っㄴ㕥㠴㈵昰㉢㈲攱㡥㐳㘳搸㉡攰ㄴ㐸㕤攲晣㄰ㅥ㉥捥ㅤ戹挹ㄵㄸ戲㜱戲㈶挵㌷挸〶㈴㕦慢摦㜳〰搹昳㙤〸搵㤵慥扡ㅢ搵挳㙣㌵㜰挶挵㕢㡥摡挶戹㌳搵慣㌹㜱㜱戲昶挴挵搹〳ㅤ摣扢昰㐶愹愷昲㈸㠵戳攸㡤㔲ㅦ㜸っ㈳㠴㠲㌷㑡慦㍢搴㡡㜰扥收っㄴ㕥搲㈵搰ㄷ㤱㈴捥摤戱㔵挰挹晡ㄳ㠹昳ㄵ㜸戸㌸㐷㜱㤳户挷㤰㡤㤳㐵㈹扥㤰ぢ㈸㈶㕥捣〳ㄴ愱㝡㠰慢敥㑦㜵捣㔶换㈷晢戳㡥摡㠶㥦愰㥡㐵㈷㉥㑥ㄶ㥦戸㌸㠷愰㠳㝢ㄷ㜰づ㔵ㅥ愵㜰㈲㥡扣戹晢捥攱昰ㄸ〶㔳㈱捥㈷ㅤ㙡㐵㌸搷㌹〳㠵ㄷ㠸〹散㡥㐸ㄲ攷㘸㙣ㄵ㜰戲〰㐵攲㝣〲ㅥ㉥捥㌱摣攴㈸㠶㙣㥣慣㑡昱㡤㜳〱㐵挵愳㜹㠰㙡愸㡥戹敡〸搵ㄳ㙤戵㥣㥤て㍡㙡㝢㜶㑥愶㥡㔵㈷㉥㑥㔶㥦戸㌸昷㐴〷昷㉥攰摣㑢㜹㤴挲㔹㌴㍢㙢攰㌱捣〳攷扤づ戵㈲㥣昷㌸〳㠵㤷㥢〹㑣㐴㈴㠹㜳㈶戶ち㌸㔹㠱㈲㜱晥〱ㅥ㉥捥搹摣攴ㄹㄸ戲㜱戲㉣挵户慦つ㐸捥户㍢ㅣ㐰昶㝣慢愵㝡愶慢㥥㑥昵㝥戶㕡扥戲摦攲愸㙤㥣〷㔰捤戲ㄳㄷ㈷换㑦㕣㥣戵攸攰摥〵㥣㜳㤵㐷㈹㥣㠸㈶㙦敥散㍣〴ㅥ挳㘰㉡㥣㥤㌷㌸搴㡡㜰㕥敦っㄴ㕥扣㈶㜰㈸㈲㐹㥣㠷㘲慢㠰搳㐴㕦攲扣づㅥ㉥捥㍡㙥㜲ㄶ㐳㌶㑥搶愵昸㑣ㅢ㤰摣㜷㕥攵〰戲㜱㘶愸戶㕣㜵㠶㙡换㔶换搹㜹㤹愳戶㜱捥愷㥡㜵㈷㉥㑥搶㥦戸㌸ㄷ愲㠳㝢ㄷ㜰㌶㈸㡦㔲㌸㡢㘶㘷㉢㍣㠶㜹攰扣搰愱㔶㠴昳〲㘷愰昰㔲㌸㠱挵㠸㈴㜱㌶㘲慢㠰㤳㌵㈸ㄲ攷㜹昰㜰㜱㌶㜳㤳㡦挱㤰㡤㤳㠵㈹扥㈳㕤㐰㌱㜱㔶ㅥ愰㔶慡㡦㜵搵㐷㔳扤搸㔶换戹㝣扡愳戶攱㉦愵㥡㠵㈷㉥㑥ㄶ愰戸㌸㔷愰㠳㝢ㄷ㜰慥㔴ㅥ愵㜰㈲㥡扣戹戳㜳ㄵ㍣㠶挱㔴㌸㍢㑦㜲愸ㄵ攱㕣改っㄴ㕥㔸㈷㜰㈶㈲㐹㥣挷㘲慢㠰㤳㐵㈸ㄲ攷㠹昰㜰㜱ㅥ挷㑤扥〰㐳㌶㑥㔶愶昸㑥搰〰晤㉥て搰ち慡㉦㜴搵攷㔳㝤㤲慤㤶㑦昶愳ㅣ戵㍤㍢㑦愱㥡㤵㈷㉥㑥㔶愰戸㌸㉦㐷〷昷㉥攰扣㐲㜹㜴ㅡ攷㙡㜸っ昳挰戹搸愱㔶㠴戳捤ㄹ㈸扣㑣㑦攰〶㐴㤲㌸捦挴㔶〱㈷慢㔰㈴捥ㄶ㜸戸㌸捦收㈶摦㠶㈱ㅢ㈷㑢㔳㝣攷扡㠰ㄲ愲㈹て搰昹㔴摦敥慡㙦愵晡㐲㕢㡤搹ㄹㄷ㐷㌸㙡㝢㜶㕥㑣㌵㑢㑦㕣㥣㉣㐱㜱㜱摥㡤づ敥㕤挰㜹㡦昲㈸㠵戳攸㝤攷㐳昰ㄸ收㠱搳㜲愸ㄵ攱捣㍡〳敢㈷㤷ㅤ㥦〹昴㤸㜶攱㌹㘳扥㕣昵摤愷慦〴ㅥ㐱㈴㠹昳㑡㙣ㄵ㜰㍥㡥扥挴㤹㠶㠷㡢昳㙡㙥昲㍡っ搹㌸㔹㥢攲扢搶〶㈴昷㠶㠷㌹㠰散昹戶㥡敡㈷㕤昵㕡慡㙦戰搵㜲㑦㝢戰愳戶㜱摥㐴㌵㙢㑦㕣㥣慣㐱㜱㜱㍥㠷づ敥㕤挰昹扣昲㈸㠵戳㘸摦昹㉡㍣㠶㜹攰摣捦愱㔶㠴㜳慥㌳㔰㜸〹愱挰敢㠸㈴㜱摥㡥慤〲㑥搶愱㐸㥣㜳攰攱攲㕣挳㑤㝥〷㐳㌶㑥ㄶ愷昸敥戲〱㐹㥣戳ㅣ㐰㌶捥扢愹㝥搷㔵扦㑤昵扤戶㕡攲㥣收愸㙤㥣昷㔱捤攲ㄳㄷ㈷㡢㔰㕣㥣敤攸攰摥〵㥣ㅦ㈹㡦㑥攳晣ㅣㅥ挳㍣㜰㑥㜴愸ㄵ攱㥣攰っㄴ㕥㤰㈸戰〱㤱㈴捥㐷戰㔵挰挹㐲ㄴ㠹㜳㍣㍣㕣㥣㡦㜱㤳扦挳㤰㡤㤳搵㈹扥挷㙤㐰㜲㙦戸户〳挸挶戹㤶敡敦㕤昵户㔴㍦㘹慢攵㑢搱ㅥ㡥摡挶昹㌴搵慣㍥㜱㜱戲ち挵挵昹㌳㍡戸㜷〱攷㉦捡愳ㄴ㑥㐴㤳㌷昷愵愸ㅢづ㐹っ㠳愹昰愵㈸收㔰㉢挲ㄹ㜵〶ち㉦㙦ㄴ愸㐴㈴㠹昳〵㙣ㄵ㜰戲ㄲ㐵攲っ挳挳挵昹ㄲ㌷戹㈷㠶㙣㥣㉣㑦昱扤慣〱ㅡ㤹〷攸㔵慡㝢戹敡ㅥ㔴扦㙥慢㈵晣摤ㅣ戵つ晦㑤慡㔹㝥攲攲慣㜶㍡挴㕤摤〷㥤慥攱㘴㐹㡡昴攸㌴捥晥昰昰挲㌹捣愱㔶㠴㜳愸㌳㔰㜸戱愴挰〰㐴㤲㌸摦挵㔶〱㈷㑢㔱㈴捥挱昰㜰㜱慥攷㈶戳㙣挴挶挹晡ㄴ摦〷㌶㈰昹昴摤挱〱㘴捦户㜶慡㠷戹敡㈱㔴㝦㙣慢攵慥愱㥦愳戶㜱晥㥤㙡搶㥦戸㌸㔹㠷攲捥捥攱攸㜴つ攷〸攵㔱ち㘷搱扥㌳〲て㉦㥣㝤ㅤ㙡㐵㌸户㜲〶ち㉦扤ㄴ㠸㈱㤲挴戹〱㕢〵㥣慣㐵㤱㌸户㠴㠷㡢昳㉢㙥㌲敢㐶㙣㥣㉣㔰昱㝤㙤〳㤲㌸㝢㍢㠰㙣㥣摦㔲㍤摡㔵敦㐹昵昷戶㕡攲昴㍢㙡ㅢ攷㡦㔴戳〰挵挵㌹挶改挸搹㔹㠳㑥搷㜰戲㈸㐵㝡㜴ㅡ攷㜴㜸㜸攱慣㜴愸ㄵ攱慣㜰〶ち㉦攴ㄴ㤸㠹㐸ㄲ攷慦搸㉡攰㘴㌱㡡挴㔹づてㄷ攷㐶㙥㌲㑢㐲㙣㥣慣㔰昱㠹㉡㌴昲扢㈲ㅣ敦晣㌱敦㜸㈷㐶挴㝥慥扡㤶敡㑡㕢㉤昷㥤㍦㌹㙡ㅢ㝥㜷慡㔹㠱攲攲㘴㈵㡡㍢㍢て㐱愷㙢㌸㔹㤵搲㈱㑥㝢捦㔹㔶收敥㍢㌳昰昰挲昹㍤ㄲ昵㍥摥改っㄴ㕥ㄶ㉡㘰㈱㤲挴搹ぢ㕢〵㥣慣㐶㤱㌸扦㠱㠷㡢戳㥡㥢捣㜲㄰ㅢ㈷㑢㔴㝣㕢戸㠰愲攲换㍣㐰㝤愸㙥㜴搵ぢ愹敥㙢慢攵散晣捣㔱摢戳㜳ㅢ慡㔹㠲攲攲㙣㜶㍡㜲㜶戶愲搳㌵㥣㉣㑢改㄰㘷搱㤳晤㘸㜸㜸攱晣搸愱㔶㌴㍢㍦㜲〶ち㉦㌲ㄵ㌸ㄶ㤱㈴捥〱搸㉡攰㘴㌹㡡挴昹㈱㍣㕣㥣㍢㜲㤳㔹㍡㘲攳㘴㡤㡡㙦㤰ぢ㈸㈱摥换〳㌴㠴敡㤳㕣昵ち慡㠷搹㙡捣㑥ㅣ敦㜴搴昶散摣㤹㙡搶愰戸㌸㔹㡢攲捥捥㔵攸㜴つ㈷敢㔲㍡挴㔹昴㌶晥㝣㜸㜸攱㝣摤愱㔶㠴昳㌵㘷愰昰㤲㔵㠱ぢㄱ㐹攲摣ㅤ㕢〵㥣慣㐷㤱㌸㕦㠱㠷㡢㜳ㄴ㌷㤹㔵㈱㌶㑥ㄶ愹昸㐲㌶㈰昹㕡晤愲〳挸㥥㙦ㄱ慡慦㜴搵㤷㔳ㅤ戳搵昲挹晥慣愳戶㜱㈶愸㘶ㄱ㡡㡢昳㙡愷㈳㘷攷㙡㜴扡㠶㤳㠵㈹ㅤ攲㉣㝡戲摦ちて㉦㥣㑦㍡搴㡡㜰慥㜳〶㡡㉥㠰㜵㍢㈲㙤敥〲㔸㍣〱㠹搵㉡㉦搲㔴㡤㔴㉡㜳㍣㜱㐵㡦㥣㙤㘶昹〹㑥㥡㔲摦搰㈰捦㌷搲ㄳ搷慢㘹㔹㘸戵捣挰㘵㤹㜰㤵㥡摡晡㐶攷㌴ㄶ戸㕣ㄳ㉦晦愱慥㠸㘲挸ㅥ㥤㝤戹搹㉤戸㐴㑡昷摣搴㔶㕣㑥㉢㕢搵戸㡦搹搶㘶戵㌴晤㉦㕣捣〶㘷㠰攱搹㐰㜱戳㉦㘳攳㜹昲ㄵ㥥㔵挵戳搴㐳ㄲㅢ戹㠹挷っ㕣㘸㠹㌵㌵攵扣捣捤扦㜷㘵㉤摦㘸㑣㍥㜵㜲愰慣㜶攱愶ち昱〴ㅥ㘲扢ㄶ晢昸戲㡤㑣㤹戵㔱挶ㄸ攸㘵㈱㠶慣晦㐲攳㌷挶搱挴ㄳ昰挸愶慣㜲つ愶㐰攱㠶昱㔴㌸㍣愱㘲㔹攵搲晡㙣摢〲摦〲慢㝥晥㠲㌶㥣昲愶〷户㔶摤㉡敥㠶㙢㐷挵㌱㝣㐲㜴㙦慣㌳㕢㕡捣攵㔵㡤㜵つ㔶搳晣戶〵㔵㜵㑢㔰ぢ㠴㡢㑤攱〵戹慡慡捡愸㐱㍥㌶㘴㍣慦㔸挴挲愸挶〴摤晡〸㉣㥣愹扥㠹戰㝡㙦晥㠳㥥㥢㍦㤹摢晡㈱昳㘵㡤㡤摣晣愹㌴㙤摡㝣昱ㄸ攲ㄲ㠱扡㠹戵攸挸ㄴ愶敢㈹戰ㅣ㐴㕡㘷攸搶ㄷ㘰㤵㠹捤㠴搵㍢戱㍦㜸㈶㌶㥢㔹攴㈷戶㉦㑤㕡㘲㉦㈱㜶㕥㘲慦慡ㄴ㙡昵ㄴ㔸㔸㈱ㄳ㥢慢㕢摦㔵㠹敤〷慢㜷㘲户㜸㈶㜶〰戳挸㑦散㈰㥡戴挴搶ㄷ㈶搶慥㔲㌸㐴㑦㠱㈵ち㌲戱㜹扡㜵㠳㑡散㔰㔸扤ㄳ扢捥㌳戱㍡㘶㤱㥦㤸㐹㤳㤶搸㔷㠵㠹㝤慢㔲挸攸㈹昰换㝥㤹㔸㔶户晥慡ㄲ戳㘰昵㑥散㌲捦挴收㌳㡢晣挴敡㘹搲ㄲ摢㔸㤸㔸㌷捣㝤㤹挲㐲㍤㠵敥捡摡愰㕢㝢挱㉡攷㔸㈳慣摥㠹㥤攷㤹㔸㌳戳挸㑦散㐸㥡戴挴慡ㄱ㍢㙦㡥昵㔱㈹戴敡㈹㙣愳慣㙤扡㜵㠰㑡㙣㌱慣摥㠹㥤敥㤹搸㔲㘶㤱㥦搸㜲㥡戴挴㜶㉣㑣㙣㠸㑡攱㘸㍤㠵㥤㤵昵ㄸ摤扡扢㑡散㔸㔸扤ㄳ㍢搱㌳戱攳㤸㐵㝥㘲㈷搰愴㈵㌶慡㌰戱㠸㑡㘱㠵㥥㐲㐲㔹㔷敡搶搱㉡戱㤳㘰昵㑥散㈸捦挴㑥㘱ㄶ昹㠹㥤㐶㤳㤶搸㤸挲挴㙡㔴ち慢昴ㄴ㈶㉢敢ㄹ扡㜵愶㑡散㑣㔸扤ㄳ㙢昱㑣散㙣㘶㤱㥦搸戹㌴㘹㠹捤㉥㑣慣㔶愵㜰扥㥥挲〱捡㝡㠱㙥㍤㔴㈵㜶㈱慣摥㠹ㅤ攱㤹搸挵捣㈲㍦戱㑢㘹搲ㄲ慢㉢㑣㉣愳㔲戸㕣㑦㘱扥戲㕥愱㕢ㅢ㔵㘲㔷挲敡㥤㔸摡㌳戱慢㤹㐵㝥㘲搷搲愴㈵搶㕣㤸㔸慢㑡㘱戵㥥挲㔲㘵扤㕥户ㅥ慢ㄲ扢〱㔶敦挴づ昶㑣散㈶㘶㤱㥦搸捤㌴㘹㠹ㅤ㔷㤸搸ち㤵挲慤㝡ち愷㈸敢㙤扡昵㑣㤵搸敤戰㝡㈷㌶挷㌳戱㌵捣㈲㍦戱扢㘸搲ㄲ㍢扢㌰戱昳㔵ち㜷敢㈹㕣慣慣昷攸搶㉢㔵㘲昷挲敡㥤搸㌴捦挴敥㘳ㄶ昹㠹㍤㐰㤳㤶搸搵㠵㠹慤㔶㈹㍣愴愷㜰㤳戲㍥慣㕢㙦㔷㠹㍤〲慢㜷㘲攳㍤ㄳ㝢㡣㔹攴㈷昶㌸㑤㕡㘲㙢ちㄳ扢㕢愵戰㔶㑦攱㍥㘵㕤愷㕢ㅦ㔱㠹㍤〹慢㜷㘲㝢㜸㈶昶㌴戳挸㑦散㑦㌴㘹㠹㍤㔶㤸搸㕡㤵挲㜳㝡ち㑦㉢敢昳扡昵〵㤵搸ぢ戰㝡㈷ㄶ昶㑣散㈵㘶㤱㥦搸换㌴㘹㠹扤㔴㤸搸慢㉡㠵㔷昵ㄴ摥㔴搶搷㜴敢扢㉡戱搷㘱昵㑥㙣㌷捦挴摥㘴ㄶ昹㠹晤㤵㈶㉤戱昵㠵㠹戵慢ㄴ摥搶㔳昸扢戲扥愳㕢㌷愸挴摥㠵搵㍢戱挱㥥㠹慤㘷ㄶ昹㠹㝤㐰㤳㤶搸㔷㠵㠹㝤慢㔲㘸搷㔳昸㔱㔹㍦搲慤扦慡挴㍥㠶搵㍢戱㝥㥥㠹晤㥤㔹攴㈷昶㈹㑤㕡㘲ㅢぢㄳ敢〶㠱㝣㍦昶㌹ㄶ捡㥤㡦〲愲扢戲㝥愱㕢㝢愱㈳摦㡦㙤挰㠲㜷㘲㕢㝡㈶昶ㄵ昴〵㠹㝤㑤㤳㤶㔸㌵晡昹敦挷㘰㤰㠹㝤㡢〵㌷戱㙤㤴昵㍢摤㍡〰ㅤ㤹搸昷㔸昰㑥捣敦㤹搸㡦搰ㄷ㈴昶㉦㥡戴挴㜶㐴㍦㉦戱㈱㌰挸挴㝥挶㠲㥢搸捥捡晡㡢㙥摤ㅤㅤ㤹搸慦㔸昰㑥慣摣㌳戱㡤搰ㄷ㈴㈶㜰㉤㔲㍤戱㔱㤰攴㈵ㄶ㠱㐱㈶搶つ㑡㌷戱㠴戲㔶㘸搶捡㌱戰㜶晡愳㍢㍦㐱昶挱㐱㡥〶㉢挳㑢㈵昳㠲扢挳ㅢ昰ㄱ扣ㄳ搷㌷慥挴㑡挵㌸慣㡣㌱っㅦ㝢㔸攰㕦㜵㡤㘳挵㝦攸㑤搰㝢㘲㌲㝡㑣搱攸㑥㡦愹捥㤸㔱愵晢㑦搷㍤慡㘷攸㍤㌱ㅢ㍤改㙦搰㘳㕦攵敦搷晤㙢㜵㡦敡戹㝡㑦ㅣ愰晣㝢搰攳㈰攵摦㔳昷㍦㐴昷愸㥥愷昷㐴㥤昲敦㐵て㔳昹昷搶晤㌳扡㐷㜵㔶敦㠹昹捡扦㥡ㅥ昵捡㍦愰晢㉦搴㍤慡ㅢ昴㥥㘸㔶晥㕢搰攳㐸攵扦愵敥摦慡㝢㔴户改㍤戱㔴昹昷愱挷㜲攵扦㤵敥㝦戴敥㔱㝤㡣摥ㄳ挷㈹晦扥昴㌸㐱昹㙦慤晢慦搰㍤慡㔷敡㍤㜱㡡昲摦㠶ㅥ愷㈹晦㙤㜵晦㔵扡㐷昵ㄹ㝡㑦㥣慤晣户愳挷戹捡扦㥦敥㝦扥敥㔱㝤㠱摥ㄳㄷ㉢晦晥昴戸㔴昹㙦慦晢㕦慥㝢㔴㕦愱昷挴搵捡㝦〰㍤慥㔵晥㍢攸晥慢㜵㡦敡敢昵㥥戸㐹昹敦㐸㡦㥢㤵晦㐰摤晦㔶摤愳晡㌶扤㈷搶㈸晦㐱昴戸㑢昹て搶晤敦搶㍤慡敦搱㝢攲㍥攵㍦㠴ㅥて㈸晦愱扡晦㐳扡㐷昵挳㝡㑦㍣愶晣㠷搱攳㜱攵扦㤳敥扦㔶昷愸㕥愷昷挴搳捡㝦㘷㝡晣㐹昹敦愲晢㍦愷㝢㔴㍦慦昷挴㑢捡㝦㔷㝡扣慣晣㜷搳晤㕦搵㍤慡㕦搳㝢攲㑤攵㍦㥣ㅥ㝦㔵晥㈳㜴晦户㜵㡦敡㜷昴㥥㔸慦晣㜷愷挷〷捡㝦愴敥摦慥㝢㔴㝦愴昷挴摦㤵晦㈸㝡㝣慡晣㠳扡晦攷扡㐷昵ㄷ㝡㑦㝣愵晣㐳昴昸㕡昹㠷㜵晦㙦㜵㡦敡敦昴㥥昸㔱昹㐷攸昱㉦攵ㅦ搵晤㝦搶㍤慡㝦搱㝢㘲愳昲㡦搱㠳慦㕣㜲晦ㅦ搷晤昹㉡㐵㉢愴搸晦昳搵挹敤〹昹戲〱戳㤱㠰㔹摤〲㝣昹㤰摦㠰㈴戱㠰㙦㐰攴㡢㐳㤱㡡㉦ㄲ㔲戵㠷慤㤲㉦〱㐵㉡扥ㄴ㐸搵㕥戶㑡敥攸㡢㔴摣攱㑢搵摥戶㑡敥捥㡢㔴摣慤㑢搵㔸㕢㈵㜷摡㐵㉡敥扣愵㙡扣慤㤲扢收㈲ㄵ㜷搱㔲㌵挱㔶挹ㅤ㜰㤱㡡㍢㘲愹㥡㘴慢攴㙥戶㐸挵摤慤㔴㑤戱㔵㜲㘷㕡愴攲㑥㔵慡愶搹㉡戹换㉣㔲㜱搷㈹㔵㌳㙣㤵摣㌱ㄶ愹戸㠳㤴慡㔹戶㑡敥晥㡡㔴摣つ㑡搵㍥戶㑡敥攴㡡㔴摣搹㐹搵ㅣ㕢㈵㜷㘵㐵㉡敥搲愴㙡慥慤㤲㍢慣㈲ㄵ㜷㕣㔲戵扦慤㤲扢愵㈲ㄵ㜷㑦㔲㜵愰慤㤲㍢㥦㈲ㄵ㜷㐲㔲㜵戰慤㤲扢㤸㈲ㄵ㜷㌵㔲㌵捦㔶挹ㅤ㐹㤱㡡㍢ㄴ愹㍡捣㔶挹摤㐵㤱㡡扢つ愹㍡摣㔶挹㥤㐲㤱㡡㍢〷愹㑡摢㉡昹搴㉦㔲㜱ㄷ㈰㔵㔹㕢㈵㥦攰㐵㉡㍥搱愵㉡㘷慢攴搳戸㐸挵愷戳㔴㉤㤰慡㠰㝡戲ち㍥㍦攵㔷㤳ㄷ晦㘰㝦㌵㌹ㅥ扥㔵戸挴㌹㥦㤲㜲攰愲㠲〱㍥ぢ攵挰㠵〵〳㝣攲挹㠱ぢち〶昸㕣㤳〳攷ㄷっ昰改㈵〷捥㉢ㄸ攰㌳㑡づ㥣㕢㌰挰㈷㤱ㅣ㌸愷㘰㠰捦ㅢ㌹㜰㜶挱〰㥦㉡㜲攰慣㠲〱㍥㍢攴挰㤹〵〳㝣㐲挸㠱㌳ち〶昸ㅣ㤰〳慢ち〶㌸敤攵挰改〵〳㥣改㜲攰戴㠲〱㑥㙥㌹㜰㙡挱〰攷戳ㅣ㌸愵㘰㠰㔳㔸づ㥣㕣㌰挰㔹㉢〷㑥㉡ㄸ攰㐴㤵〳㉢ぢ〶㌸㌷攵挰㡡㠲〱㑥㐷㌹㜰㘲挱〰㘷愰ㅣ㌸愱㘰㠰㤳㑥づㅣ㕦㌰挰㜹㈶〷㡥换ㅦ攸昱晦〰㍤〱㘹㍢</t>
  </si>
  <si>
    <t>CB_Block_7.0.0.0:4</t>
  </si>
  <si>
    <t>㜸〱敤㕣㜹㜸㕢挵戵搷挸搶戵慥扣㈹〹晢㙡㐸㔲㈸〹㐶戲㘵㕢〶㐲攲搸㔹っ捥㐲ㅣ愰〵㠲愳攵㉡ㄶ㘸〹㤲㥣搸散㍣㑡㕦ㄷ㑡㕡㤶搲搰㤶戵㡦㔷㤶て摡搲〵㜸ㄴ㕡愰㘵㜹㜴攳愳愵㐰㕦㔹晢㤵慤㄰晡搱扥昲ㅥ换晢晤捥扤㔷扡㕡散㉣㠴敦攵㡦摥㐴挷㌳㘷捥捣㥤昹㥤㌳换㤹ㄹ挹愵㕣㉥搷㠷㜸昸㤷㑦㍤〳晢つ㑦攴ぢ㐶扡扤㍦㥢㑡ㄹ戱㐲㌲㥢挹户昷攵㜲㤱㠹愱㘴扥㔰〷〱㙤㈴㠹昴扣㘷㈴㥦㍣换昰㡥㙣㌰㜲㜹〸㜹㕣㉥慦㔷㜷㈳摤㙢㝤晣㜶㐴㘷㉥扤㥥〴㔲㉥㕤㈳㘹㈰愱愸慥㤳昸㐰㥡ㅡ㐱㔶昷㉦㕣ㄱ㍤ㅤ㉦ㅥ㉥㘴㜳挶摣戶ㄳ捤攲攷〵㠳敤挱昶捥㔰戰户㍤㌰户慤㝦㉣㔵ㄸ换ㄹ昳㌲挶㔸㈱ㄷ㐹捤㙤㕢㌹ㄶ㑤㈵㘳挷ㄹㄳ慢戳㘷ㄸ㤹㜹㐶㌴搰ㄹ㡤㠴挲挱㔰㔷㔷愲户㌷摣搴㠴㤲㤷昷㉦㕣㤹㌳ㄲ昹㥤㔵㘶㌳换㕣搱扦戰㝤戹㔱搸㔹㘵戶愰㑣ㄴ㌹㤰㑤㐷㤲㤹㥤㔴愸㠷昰㜷づㄸ戱㈴昵㘴ㄸ戹㘴㘶㕤㍢慡㕤〶㌴㘲㍤敤㡢㠱㜸㉣㤲㉦昴ㅢ愹搴㉡㈳㐱ㄵ㌵愵㠹㤹㤱㌳㌲㌱㈳摦㤲㕥㌴ㅥ㌳㔲㔶㜲摥㥢㍥㌱㤲㕢ㅥ㐹ㅢ昵っ戴愶㑤扤つ挶㡤㑣㈱㔹㤸㘸㑥㥦㤰㌷㔶㐵㌲敢っ㡡㜸搲㑢挶㤲昱晡㝡㔵㕦敦慡㍢愴㔶㘵㐴㌷敤㡢㜳戱晥搱㐸慥㈰㌱㙡㉤㔸㑢搶㘱㈱㔲昱戲㙡搱㡡摡㉡㜲㔱㑤挳挹昴㜱㐶㉥㘳愴昸ㄲ㉡㙦㑥㠵㤰㘰㘲㐲㕦〴挷㙥つㄵ愳ㅡ慤慥挱愶昰㉤㝡㉢㠹ㅦ㐴㥢〶搲搸㠷扥㄰㔹㘷戴つ昵慤搶愷㌳㘹〶㠸慡㝦〳㕤慣㌲慢㝢㈴攲ㅥ㠹扡㐷㘲敥㤱戸㝢挴㜰㡦㈴摣㈳敢摣㈳愳敥㤱愴㝢攴㜴昷挸ㄹ挸㘹㍦摥㠶〶户昵扣戰㘷昰㠵㑤ぢㅥ㍢敥㉢搷㥦㜹晡敤㌳ㅥ㝢搵挳㕥搵㔵慢ㅤ㤵㄰昵攵昳㘳改昵散捥㤶晡愴敦愵〷昲㠵㤵㤱㕣㍡扦㜳昵っ㉤㙦㑤搱㝤昹昴挷慦㘸扣㘴愷㈸㕡摢ㅤ㌰捦㕢㥥捤愵㌱搸㉣㌳㈲㤹㜹㠱昶㐰㔷㜷戰㍢摣摤摤摢ㅤづ㠶〳㕤ㅤ㍤摤㜳㠷ぢ昱〱㘳〳搳〲ㅤ㤲ㅡ〸〴扡扡㝡㤰摥搵愳敦㠱㈲昴㍤㐱戴扤㐰敡㡥つ㜵敢㝢㤳戵て㠸㔲㝦㠲㡤搰㑥㍡扦晦搴㜳敥敦戴㉣扣戸昰㘰攰捥摣〳つ㡡㈳㈶㤵慣敤〷昲ㄱ慢戰㍦㡡搰て㘰㘱〷㠲搴㉤㐵ㄵ摡挸㍡〸㐴愹㍦㕡㔵戸愰㙢散攴㈵摦㍥㜳攰慥㔹攱敢㡥㌹㝢搹㤵㡡攳戵㔴㘱㈶〲ㅦ戱ち戳昸扥搹㈰摡㈷㐰敡㡥㐳ㄵづ㈱敢㔰㄰愵㥥戲慡昰捡㥥㝦晣昵搷て扡㝣搹挵敥ぢ㍦㌰㝥㝢敥㉡挵愱㐸慡㜰ㄸ〲ㅦ戱ち㜳昸扥戹㈰摡攱㈰㜵㐳愸㐲㍢㔹㐷㠰㈸昵㙢慢ち㡤㙢㡣㙢慥戸敡挵㘳㙦晤㔹㜴昱戴㤹㝢昹ㄴ晢㡢㑣㘴㐱ち㜷㠰㘸㥤㈰㌳散㑥㡦搱㉥㌱㤶㙡ㅢ㑡㈶っ㍤㐴㤱㉥㄰愵ㅥ戳捡扢昸㠳搳㜲㌳㍦㔷㜷散愶ぢ慦㍦㜸㑤敢ㄷ㤷㉢㑥㝢搲愴ㅥ〴㍥㘲㤳挲㝣㕦㉦㠸㜶㈴㐸摤㈰㥡㜴ㄴ㔹㐷㠳㈸昵愰㔵㠵ㅢ㕦㥤戸敤搴搰㈵ぢ敥㙢㝦昴㤶て㕥㍡慣㐵㜱搲㤵㈶ㅤ㐳攱昹㈰摡〲㤰ㄹ㡢昲㠵㘴㍡㔲㌰攲㙤㡢晢ㄷㅦ㤱挷㜸㙣攸㝤ㄴ㔹〸愲搴㡦慤昲㔶摣搹㝣搵㡣㔵愹ㄵ搷摥㌷敥㜵昵捦㑤㌵つ㈰昹㜸㙢㡣ㅣ挸㐵㌶㘲愲㈹捤㘱ㅤ敤攸ㄷ摢㌲㜹㘳敥㑥㜴㈵㝡ㄲ挱㘰扣㉢㄰改㡣㜸㌸捡㙥敢㤴戱ㅢ㘴㥢ㄲ㈷㈵㌳昱散㐶㜳づ㐹㉣㑥愶ち㐶㑥㈲慤〹晣㌱攷㐱㠹㌷㈷ㄶ㡤㘳〱ㄱ㌳愷㥢摤ㄲ晤㐶慥㠰㠹户㌰㔱ㅡ㥡昶㕢ㄸ挹ㅢ愵攸ㅣ慢散㠵搹戱㑣㍣扦㙦敤挴攱〲挰摢愷㌲慤㔴㐸㔵戶㘱㑣捡㐶㕥慡㜴㐰㘵戶ㄳ㈳愹㌱愳㙦㍣㘹㈶敦㕦㤱㡣改㌹ㅢ㥤㍣㜵㜱捥㌸戳㤸㕡㔵愳㍥㉣敦㌶㐸搹㔵慤㌴㤳捣㝡戵昵㡦㘶昳㐶㐶慡㌷㈷扤㌲ㄹ㍢挳挸つㅢ㕣ㅣㅡ㜱㘹敡敥㑣戲搶〸㜳㔶㘴搰㔰捣晡昱㠳㥤㕣〲㙤㘴攲㐶ㅣ昵㕤て㤴㈷㔶㐷愲㈹㘳㡦㌲ㄱ昳㥤㐸搸扢㡣扤㌸ㅢㅢ换昷㘷㌳㠵㕣㌶㔵㥥搲ㄷ摦㄰挱扡㈴扥㉣ㅢ㌷敡攵㜱㤹㔴戹敡敡㤴㜲ㅤ㕡㙢㘲㘴搹㜹㉥〱㥣㐶〲慢㤹㕡搸㘱㐴㕣㤵搴㕣㍡ㄴ㑢㐶挰㘱㘴㤴晦攴㤴㌵㜱ㅡ㈱愵〳㔳㑡搷㌰㔲㘶摡慢扣攳戵慦㠲㝥愰㠷㤴挱㕥改㥥㌵㜹㤱㈵扢摣㑡㑤ㅤ㕡愱㉦㐰改㈹㐰㤳㘲㡢戶昷昱ち扢摤㌳慣搶㉦摡㠰搵攷搲㐸㈶㥥㌲㜲㔳㝡㌲㡡㌵搲ㄷ㤱㉣㈶㔹㐲戲㤴㘴㄰挴昳㐳㡣㜱㤳㈲捡㘱㕢㡤慢〹捦挶㘴扣㌰慡㡤ㅡ挹㜵愳〵昰攰〱㜹扤〲㌷㐶搵敦㈲晥㄰㕣愰㤷改㔴改挷㤱っ㤱㉣〳昱昹㕣摡㜲晣㜵㘹㍥㝤〵晦慣〴㘹戵㤷摦㙤愶㘵晡㕣ㅥ㉥㉤户㝦〱㑣扦㑢㤷昵㌶ㅣ愲扣㈷㡤㜲昳㜵㜵戵搰㔸ㅡ挹㡦ㄶ搸ㄱ愷㑣㤴愵敥昱㉣㜴ㄵ㐸搳㌰挸昲愵㐶ち摤㜸㘷昹㔲ㅥ慥㤶户扡㘶愷搰ㅥ改攱㠹㑣㙣㌴㤷捤挰昹ㅣ㠸ㄴ㈲㝤㌱㌸㈶㜹ㄵ搱搲㐳搹晥戱㠲㤶㕥㥡挴㥦愶昴㉡㘳扤ㄱ㈹昴㘳㤸㉥㌴愷㠷攰搴挸㌸㍡ㄸㅦ昷愴㑤㝦㘴挰挸挷㜴㍡㉥㠳ㄸ㤶挶㌵㠴㌰捥㌶愵㌹搰ㄸ攳〵ㄶ摤㤰挶搲ㄸ收愴㐳㘸㡥攴㌲㐳捣搹㉣㍣㍢户捦㡡愱〴扦〴ㅤ愵㌴ち挳㉣㐹㈶㝣捣愰㤸㜶敢㉤㕡搹㠳㑥㈸㈴㔳昹㜶ぢ摥昶㠱㉣ㅣ㕢㐳摣㙦挲慥㘹㌰㌰㙤㑡㘵㔵㜶㜴㝡㍥㉢㘲㔱戳㔸㔴㘵㐹㉥㍢戶㥥㡢攲㥤㔵づ换㜲改慢㐱慥㝤晢㤶愳㘶㝦昳㡥て慤扦攷愳ぢ挹愳搳㌹搲㘹敦㡣攲㡦㍣晡㐹昸攳㥢㉡捤㐳昷愹收㐸㍢㠹㤳挶戵㜲㔳ㅡ慤㕤㥤㌳挴敢昴㑡㘴㘲扤搱㥣㍥㈹㥢㍢㈳㥡捤㥥㐱攵户㐸㉣㍦㙡ㄸ〵㜱攵㉣捦㤵㘱愵㔴㕤㕤㤹戳收昰昹攸〴㙡愷㠰㌴昷愵㔲㙤㜶㠹㜹敤㔴戰敡㌰愳㘸㙢㄰搸㝢挹搲㤱㔵慢㤷㡦〴㍡摢㠳㠱昶㡥㐰戰扢㝤㔹㝦晢㜸㉡㍦慥㙥㐰昳戹挸㝦收愵攸㜳㠷挴㙦㕢㜶搳㔵㥦㍤㝣昸㤵㤱晤搵昵㔶㐲㤵㝢㐷愷㘱㡡愵㑦㤹ㄳ挵挱愲㙣改㔳㌵愹㥢攳捡㍦㤷㉥扢摣搲愵㝣搹㜲搸㔶收敡㡡㠵换愴搳搴㍦㈷晥㕡㕢㤸收挴扦ㄶ㥤㐵㕤㡢㙥挷㠹ㅥ攱昲㐷㡦㈲慥挷㐸攲㈰㤸慥㘵昸挲㙣㥤㌰愳㡡㡥㍣㍢㥣扥㡥㘴ㄴ挴㐳㙦㝥敡㌹っ摤㤵扥㑣㍤㜷㕤㥡搳〳㐶㈲㠲㝤㑣㤹㜷㔴攴晦㜳㕡慡挷捥慦㘳㑥㥡扡ㄱ慣㍢ㅡ愱㔵㉥㘹换户搸戰昱ㄷ㕦㘲㘴㔶㘳散捤敦捣搹㘶㘷捥㕡㝡ㄲ敤戰ㅦ捦㔷㘱〸摢摥㈶㉥敡ㅡ㌶㜰挹㌰㌲攲昲戲㠵戲捣攳搶㑥昵㑣㤷〶搷愷㑦㤱愶戸〹挴搹㑥攷散愲攵㐰敡㘰㉣㍡攷ㄳ㜵〹㉡㔶㜳搶昸愲㤵㔰戵㘷挴㝤ㅥ搹㙥摡挰晣㥦㠷㔸㙤㉢ㅦ㐷戲㍥㐱㜲ㄶ㠸挳捡捦㌱愳㡡㝢㐵㘲攵攷㔲攸㍣㄰搵〶㈲晢㔶攷㈳㘰㍦敡〲扣㠳〰ち〸〷㠲㕤つ挲㐵攰晡昴㈹搲搴㐱㤰㈸㠲愰ㄳ〴ㄳ㠰つ㔶㍢慢愶捤㌱㉢愱㙡挷㙡ㄶ昲ち〰㤷㈰愰昲㄰慢つ挰愵㝣挷㈶㤲㉦㠳㌸〰戸捣㡣㉡敥㔴〹〰㤷㔳攸ち㄰挵敤㉡〱攰㑡〴散㐷㥤㡥㜷ㄴ〱攰搶㔶㌵〰㥢挱昵改㔳愴㈹㙥㠲搵〲㘰敤㘴〰㡣㔸〹㔵晢㘵摣攳ㄲ〰㙥㐰㐰慤㠱㔸㙤〰扥㠵㘴晤摦㐸㙥〲㜱〰昰㙤㌳慡收攲慦〰㜰㌳㠵㙥〱㔱敤㈰〲挰慤〸搸㡦㕡㡤㜷ㄴ〱㌸ㅣ散㙡〰敥〰搷愷㑦㤱愶㡥㠰㐴㉤〰㡥戵摡㔹㘵〱㠳㔶㐲搵㙥ㅤ㌷改㌸搶敡㜷㤱摣㑤㜲て挹㝦㤰摣ぢ愲晡㉤㔰晥〵ㄱ㝥㑡扥摡㝤㤴戹㥦攴㈷㈰づ㔰ㅥ㈰㙦㈵㜹㉥搵㠱㍦〲捣㐳㘴晥っ㐴㠵㐰愶攳攳搲㝦づ㌲改㙡戸㤳ㄲ㔵慢攱㐷挱昵改㔳愴㈹敥㈷㤶挰攱㥡搳散ㅥ㠱挹挰㌹挲㑡愸摡㝡っ㈳慦㔸挷ㄳ〸愸挳㉤㈰㄰㉥㝦昴㈷ㄱ搷㝦㑢昲㍢㄰〷㄰扦㌷愳慡ㄷ㝦〵㠴愷㈹昴っ㠸攲扥愳㔸挷戳〸搸㡦㥡㠵㜷ㄴ慤攳㐸戰慢〱㜸づ㕣㥦㍥㐵㥡㍡ㅡㄲ㈵〰㜲㉣㐵〶挸㝤㈶〳㘰㙦㉢愱㙡攳㤳晢㥤㘲ㅤ慦戰㤰㔷㐹㕥㈳㜹㥤攴つ㄰㌵挳〲㠵㝡攲愷㘴ㅤ㙦㔲收㉤㤲㉤㈰づ㔰晥㑡㥥㘵ㅤ昳ㄱㄶ㘰摥㈱昳㙦㈰慡て挴戴㡥扦㈳㌴愹㜵㉣㐰㘲㌵㌸敦㠲敢搳愷㐸㔳ぢ㈱㔱〲愷㘴ㅤ昴戹㙡捥ㅥㅦ㝥㘰㈶㔴敥攲㝡ㄶ愱愴㑡慦㔴㡥挶㡡晢㕢㡥〵㘸ぢ㠴戵挴〹㤹㘴㈱摦㤸攸ㅢ㉢㘴ㄷ㈷ぢ㔸㈱㌴㈵㐰㄰㤴㉣晢挸㔶㤰㈳搳㥣挴㠹㐹㘳㈳搷〶〷㔶㈷㘱ㅦ扤㝦㉣㕦挸㡡挳㝤㐰㜵晡㐰㜶㜹戶㌰㤰捣慦㑦㐵㈶㘶搵㐸㌶㔳㑥ㅡ㌵㌲搸㥢捣㘱㡢㜲㙢㐲搹昵敢㡤㜸㡤㍡づ㘷挷㜲㌱㘳㜰㘰㔷搸摤㔴收捥㠱ぢ捥㈹㔶㙡㙡昶攴ㅥ㠲〳昷㈶攸挶つ㠷㔶敤攰收ㄸ敤摥愵搷㘱㑥挷挵〰〵㔳搷㜹㐱〰ㄶ敦㔹㡣㠴愹㑤挴戱㕦摡〸㘱㕦〲㙡㌵㜹捤搶㠶晣㘰㈶㥦㡣ㅢ㍥㉢戶㉣㤹㘹戱㠲㉢挶ち㘵㈹㤱昱ㄹ㔶ち扣敥ㄵㄹ愸㍥ㄶ挹挵㜷〵慤㄰ㅦ慣搴㐴㈵㑡挳扦ㅤ〳摡㉣挶攵摡㘲㕦挴搸㜲㍥㍡扢挷挲㥡ㅢ㤳㌵㌷㐱㡡摤ㄱ〱挷㜶㌳挷戵㘶挲㕤㘴㝢ㄹ攳愹愵㘸挱㍣愴㙣ㄱ〹〳〶㡥挳晡㤴㌱愳㍣㉡㍥㠹㥥攸㡢收戳愹戱㠲搱㔲っ㐹㐷搷ㄳ慢㡣㔴㠴㐷〷㑤挵搰捡㔸〱㠷㉢挵昲㜸㉣戰敢㘸〸㠸搴㕢㕡㔲愲㈷㙤ち攳㉤㙦〴晢搰づ㙡ㄵ晡㑢挸昳收㝣㜵昵㘶㍥㌷捦㜷搹〱ㅦㅦ㤷㘷㈹㡡慦㜴㍡捡挷㕡攷搹〰㝢搲っ晢挸捡ㅣ攱㘴昰㙡戲㜹摣㤶㙦㑥挸戸㠷戳㌷ㅥ昴户戲敢愴㜰㠹愶㤰㡣㐵㔲愹㠹㤶挴㘰㈶㤶ㅡ㡢ㅢ㐳㤱愸㤱戲挷㙣ㅥ㙣敦ㅡ晡㤲㉢㐸愶慥愶挰挵〲㘵㄰昷㤰散㤳㠸ㅤㅥ收㜰ㅦ〹㥡㤲㈹ㄷ㘵昸㜴慦搵敦〶〱昶㜶ㅦ挴昰㐴㜵㝡改ㄸ㔱慥扦㘰㘸慢㘲㜱㑣攳愶㜴昱㉣㐷㝡㥣㐳㙣㈸㍢㤴挵㌹㕢摣挱㕡㥡㌴㔹扢㑣扦ㄲ㌵㘹㥡戶愳ㄳっ戰挲戳攵挳㑤て晣敤搰㔳㌷晤㝤晥愵㌳㝤㤷㍥㜵捤昳昳㕤捡散ㅣ挷㈱戵㜲㍢摢搱㌹㘴敥㤷㐱㤰㉢慤㔶㡥㘰收挲㘱㜵戲㤰㌲ㅡㄳ㤲㉥㘱㉦扢〴搱㙣㐸慣ㅥ挵搶昰㐰㜳㘲㐹㉥ㄹ㑦㈵㌳〶ㄷ㈱㌸昷攵㤵愳㈱㘳ㅤ㑥㈸㔷㘶昳㐹摥㤲㘹㑥慣捥㐵㌲昹昵㍣〱㠸㑤㑣㉦㡢㠹戲㍣㠹㠵挹っ㍡㤰昹㑥㠶㕢ㄳ挳愳搹㡤戸㌷㌷㤶捥㉣㠹慣捦敦ㄲ㡡㠲㌵㕢㡦搹慢摣捡敤㔶㕥户㜷㐷攷㉡㑤㐷㠹ㅡ㡥㠴㠱ㄸ㔶戵㉥㔷〷㡡㜷㤳㘰㘵挰㈱㙤〸愱㈹扡㉥ㄵ㘶ㅤㄵ戳敢戲㝡㘵㜷㡦㙡㥥㔳ㄵ敦ㅦ㜲㌸搶㝤挸搴搴〸㜲散㤲ㄳ〶㑢ㄷっ㍥搲つ㐱捦㌲㤴㍣挵慣㈰敤㉤㥥㘶敥づ攱ㄶ搳㙡挸愳ㄱ改愲㝣挶㉡㉤搱㤷㄰ㄹㅡ㈵㈶㔲㡡㌳戸ㄸ攷㑣㑤ㄸ〳㌰ち攳㝣づ挳㙦㡢ㄹ攱捡づ户㡣昲㔶㕡㝦㌶㥤㡥搰捡㠸昷㌰㠶㜰挳㉢换㙣っ㉡㝡〲㐴㑣搱㘲㐵挶挱㡡㡣ぢぢ㌳㌳㙦㈸㐸㤸㘵㘵搷㐵㜲挹挲㘸㍡ㄹ昳㌲挲㕢〴扢㠴㜹挲㠴敡〱愶晤㠸㡤㘲捤㕡戹〵㘹ㅥ㕦㐱摤敤㜰㈳〸ㅤ搵て㈳㜶换㜴慥㜶昰昸ㄷ收㉢攳扥摥㡣搲㍣㙥㔴〲㌳㠰㔹ㄵ挷㕡っㅣ戱㙣戵㠲〲昸攸㉤愰っ昰㔳捦㠳搱㈹㑦攴ㅡ㈰攰ㅢ捡㐶攲㡢㜱搱㈴㥢㙢戰㙥戴㝡愱㕡㡥㉥㌹㍦㑦㘱晢㜱㠵〱㔷㈳㌶㘰㐹㥣昳㤲㌱㡣昳捤㝡㥥摦㙡愶づ戹捥㜴㜹㍣㡤摥㕡敦ㅡ戴换㥡㘵㥤㔶㌹㉦敦づ㔶㤵晦挶昱㘱㍡愸㘸㤶摣晥㘹㐵㍢㜴㍦摢戴ち㑣戶愷㐲㘰ㅡ〵愶㠳㜸㔶㈳戱戲㤷㑣㝡㘲挹挲㍤㘹㥥愴㝡搳㙣づ㔶ㅥㅡ捥㔷㜱㈲ぢ㐸戴㐶敦㌰搲昵ㄹ㈸昶ㄷ㡦㍦㍥て㘱㤷攲㤱愰晤㝥て挲㍥ㅦ挱搳㜷攳晢㜷攷晢搷㈲扡ㅤ挷㈳㕣㌰改㐵㘷㔳搶扣㈵摦戲㌹攱㜴㈵㘷㈴㉣㥦搲攱㌹㔶昰㘴慤㠵㝥扥ぢ昹㠵㘸ㅦ㘰戳㝢捤㡥㑦挴㌰㝢摡㌸昶戵愲㈸㤰ㄳ慦㑢摢〳㠰捦㌰敦㍣戶〱㥢㐲㉥ㄹㅤ攳捣挸㐴ㄹ昵敢㑢愳扥攲㔹〹㐷㝥㝤㑦攴㔲㜱㠴㌸愰愲㍦㤹ㅤ㙣㙦㉡㙦慢ㅤ㉣挱ㅣ昸攸晢戰㄰㉢愲搶㈱㘰ㅢ〵㡢戰慣㜶㕦〸攸晢㔱㜰戴戶挰晥ㄴ㌸〰挴㤳㠴㐰攵㠸㔲㝥㕣〱慦㔹㠷㔰扤摣㘶收昹扥ㄷ㐷攵㜲㌱挰㈳摤慦搱㜱愰慦㤹㘷昹㕥攴㐱㈸㥤搷㠶㜹㐱㉥敥㌳㉤㡢收捥㐱挴敤慥挷〰愵㔵ㅥ摥㔶扤㤶㐵っㅢ㜲愴愲㥡㔱〵敤㐰㘴㙥攴㑥ち捡ㅦ攱㉤㔱扡攱搸挴昹㄰㝦攴㠱ㅦ㝥㄰㘴㕣㍥㤵〶戵㤱搱挸㌱扢换挱㐸搵㘷㠲愸つ㘰慥挵〷挱愲㠲戹改㙦㉡㜸ㄶ㐴戶㔹挱ㄳ挸㈶ち㥥捤㠲捦㐲慣㑣挱㠷㠰扢㜵〵㥦挳㥡攰愳ㅦ捡㐲慣㠸攲攱㠲摤っ㠷㠲㍦〹〱晤㌰ち昲攰愱㠶挰ㅣち捣愵挰昹㄰愰㤲戵挳ㄱ㉢㠲挷晢慤㌵挰㍢〲㌲〰敦㈲㐷愱づ昰〲㉣㌴挸㐲㉦㠱挰㕡㝣㄰㉣㠲㜷㈹㘲㈶㜸ㅤ㄰搹㘶昰㌶㈱㥢㠰搷挹㠲扦㡣㔸ㄹ㜸㕤攰㙥ㅤ扣换㔸ㄳ㝣昴㙥ㄶ㘲㐵搴攵〸搴挰愶〷〲㝡㤸㠲㔷搴ㄶ攸愵挰㤱ㄴ戸ㄲ〲〲摥㔱㠸ㄵ挱攳捤摣ㅡ攰捤㠳っ挰摢散㈸搴〱摥㌱㉣㜴㍥ぢ扤〱〲㙢昱㐱戰〸ㅥてㅢ㑣昰ㄶ㐰㘴㥢挱攳昱㠴㠰搷挷㠲㙦㐲慣っ扣㝥㜰户づㅥ捦㌳㈰攸搲〷㔸㠸ㄵ㔱㌷㈳㔰〳扣㐵㄰搰ㄷ㔳㤰〷ㅥ㌵〴㤶㔰㘰㈹〵㙥㠵㠰㠰㌷㠸㔸ㄱ㍣摥㈹慥〱摥㜱㤰〱㜸㜷㌸ち㜵㠰㌷挴㐲㤷戱㔰㥥㔹㜰ㄷ㔶㕢㡥㤸㘷挲㠸攴昲㉥㝤〵挲昰㡥㠹愶扥ㄲ㘱づ搶㜷㐳㘸㌱㍥昶攳㔸戵㘰〷改㜸㑢敡ㅥ㈴㉦愱〸攲㕢摢㤱㔰㍣㈰攱慥〴㉥㝢㐱㕣㕡㈱㙥昱㙡慢戰㝢㤱㌴挸㜴㜹戶㝣昸挲㔹扢摤扥㈴昲挹〵㐷摦㝥慦晦㥤㘷晥㘰㍢㙦㡡㠷㈸愶戲㑦㐰捥㈹ㅣ〶㜵㍦㈴㐵扦㈷㐲㔰晤〴㌱㔳扦㜸㌹㙢昰㈹㤰慤敢昷〱㘴㠳愰㑢晦㌴ぢ戱㈲㡡㘷㌳戶晡㄰戴愷㡥㤳㈱愰㥦㐲挱㥦搵ㄶ㌸㤵〲㙢㈸昰㜳〸㜰搱愳㥦㠶㔸㜱㥤昲愸㈳㥢㘳㥤㌲挲㙣㙢㤹敤〹〸慣挵〷挱愲昹㍦㠹㤸㠹㐸〴㈲摢㙣晥㍣㝦ㄱ㜸愲㉣㤸〷㌱㘵收ㅦ〷㜷敢昰昰挰〶㠲㉥摤㘰㈱㔶㐴㍤㡤㠰つ㡦㘳攰㑤㐰㐰㕦㐷挱㘷㙡ぢ㡣㔲㈰㐹〱ㅥ昲㠸昹㥦㡥㔸搱晣㜹晦扣㠶昹愷㈰〳昳㝦捥㔱愸挳晣搳㉣㌴挳㐲㕦㠱㠰㤸㝦㤶戱㔹㉥㝤㍤晥摡愶㝦㈶挲㌴晤㔷㈱㌴戹改攷㉣㈹㥥敡㙣戳改扦づ㘱搳昴昳挸㕥㌲晤㌱慢戰㌷㤰敥㌴㝤摦㔳㌷慥㥦㜷攴挸㠲晦昹昱收晤㠶㝦㔵㌲晤㌷㈱㘷㉡㝡〳㜲㑥㘵晡㙦㐱㔲㜴扢ㄱ㠲㙡ぢ㘲戶改戳改晡〴挸搶㜵晢㔷㘴㠳㈰づ昱㔹㠸ㄵ㔱敦㈰㘰敢ㄶ㐱摢昴捦㠶㠰㝥づ〵㜹㈸㔵㐳攰㕣ち㥣㐷〱ㅥ㔳㠹改㥦㡦㔸搱昴摦㜵㘴㜳㤸晥〵捣㜶㈱㠸㠷攷〵摢㜶㍥搱㠰愲晣㡥㐳㈳戹㉣㌲㉤㜱晣㔸㈴㠵敦㡦慤挰捥㘵㠱慣㕤挱㑦慤㌷昷㡦户扡㥡㤳㈶㥣戲愶ㄹ㉤慢挴愰㝣攵㘷戵㑤敥挶散搸晥戲捦㜳ㅥ㑥昰戶敤㉤㔰㐹挵㙤㤵㍡㜰㝣晡㐵㐸㘰㘷㐲攷㌲㑤攸㌳㔶㠰ㄹㄴ㑦㈰ㄸ搰㉦㈶戵ㅥて㜷㑢愷搸摦愹搸㥡㘵捥ㄹ㈵㙦㤴晢づ㜳㔲㜰㈶戶㘱㥢攷戳挸慢戸ㅢ换㌲捡敡愰戸〳㈴摣捦㔹〱㌶挷㐳㉦扥㜲㤹㕦戵㜱挰摤〶ㅣ㍡㘱ぢ㘱戸㌰㤱挲戶つ㠳㕣昶㥢㈱晡愹㘶㌲㉡㥤捤〱㤸晡捡晢㜵挵扣〳㈸慡㜱户㡡㙢昷㤲㑤㔲㔰ㅢ捦㐶愸㘸搲晣㙣㐱改づㄱ昳昰搱扥〰晥㙥换㤲戱㕣㌶㥦㑤ㄴ摡㠶戱ぢ搹挶㉦㘲㈴戰ㅦ摤攷ㄹ㐳㠹㌵摦挹㠶搵㘷昸㔵换つ扣㤶攴㍢㈳㤳摤㤸㤱摡㜸昲晣㍥ち摦愶㌷㌴昰㌵摣愵㤶㘷㈶㔰昴㜳㌷㠳㤹昵㑢㄰㘸慥昳户㔲ㄲ㡦㥦㕢〲ㄲ愰晦㉦〱敥〱昰㘹愵搷捥㔲㌸㝥敦搴挷㑦㕦㥦摡搴扥㠴㐰㔳晦挲ㄱ昱扦㔶攱㍢ㅢ摡愵攰㑣〳愷晣㝢愶摡㈶戰㕢挰㜶散㉣晡戹㔹挰㔲攴换㤹晡㔷㄰㤳敦㙡㉡昱㑥挹扦ㅣ㉣晣ㄷ㈱㐵敦㤴挶愳㔲〰㤷㉡㐳㠲㑢扢ㄲ㥣㐹昵愰㑥㠷ㄸ㜵㔱㡥㈵ㅤ㔷挱昲㉡ㄶ㔹攷愷㤳捡㤹㔵晢ㅡ〲戳晢ㄷ昶慦ㅡ改改㡣ㅡ㥤攱㤸ㄱ敤散づ㠵㝡㡣㜸愴㍢㘱ㄸ昱㔰㙦㈰㘲昴㜴ㅢ扤㔱㙤㜳㔱㌴搰㘳㈴㍡攳昱㜰㈲搶㘳㠴㘲昱㘸愴㈳ㄴ敡ち攲晢捣㤱㜰㈸搶ㄹぢ晢改晥戲㜸晤㙡〴昴慦㠳昸改昵ち敢ㅢ㘴㝤㤳㉣晡挰挲愲㠰㠸㝡づ㐲㘸慢㠳㤹攵㥡戲㍤㉡慡㘲㉡慥㡣晡㠶㠶慡挳攷昲㠱つ㕥慢っ㠲ㅣ〲㌵㡤搴戳ㄶ㌰㑤㍤㑥搹㤹㔰㉢㐷㡦㘰㘶㔱攲昵慣昷つ㈰㍥㍦㝤㕢㔶㐸扢ㄱ㠱改搰㍡慥挹搹ㄷ戱愵ㄷ搳㙣㜴㕡㡡㑥扢昰捦〴ㄱ㠵昰愶㠸㝣晤㔲扦㤹㠹㝢㈰慡㘶㈳㠴晦㉥晤㔶㉢挰户㈹扡戲㘲つ慢㔱㙦摢ㅡ㜴㕡〳㍢愰㕡㔵㔳昱㠷㈲㔹摥㜳〷㜳搷昹改扣㡡攲扦㠳㠰愹昸捥㘸㌴摣搹搳摤ㄵ敡〸㐵㐳㍤ㅤ挱㘸㌸㠱㉦㡦㜶㈵扡扢㘳搱㐰㙦㐷户昶摤愲㘸㐷戸㈷搲摤㘱昴㜶昴昶昶㠴㝡㝢㝡挳㕤㕤昱㥥慥㡥㐰㈸ㅣち挵㝢㠲扤㝥扡挵愲搲敦㈱愰摦〹攲愷㌷㉣慣敦㤳昵〳戲攸ㅢぢ㡢〲㍡㐵搵ㄱ㈰㔴扥㕡㡡㘶㔰㌱〲昰摤㑣扦〷挴攷て㠰㑡㐳〸戰㕥㠱㘶搰㑥ㄴ㌴て㈰㜴㍦愵搸晥挴慤ㄳ㈱晣㜷改て㕡〱㐱戳ぢㄱ㐱昳攸㥡㘸ㅥ㔹ㄳ㑤㝡戸㔲㠹㠷㤹扢捥㑦㙦㔶搰㝣〴〱ㄳ捤敥㔸㠷ㄱづ㜵㜵㜶〴㘲昱㔰挰〸㠵〳摤㜱愳户㌳ㄲ㡤㜷戲扦㈴戴㐷㡢愲愱㔸戸㌳㤲㐸〴挳摤㥤昱㔰㈸ㅡ敥敤挴㤷ぢ扢㠲㐶㈴搴ㄳて㜶昷ㄸ㝥晡挹㠲搳㘳〸攸晦〹攲敦戵㔹㡦㤳昵ぢ戲㡥戴㔹㐵㈹㌵て㉣㐱㌳攰㐴昳㌷捣昲〴㠸捦㑦㠷㜸㔲㌴改㈸㑢愲愰㌹㥢搰㍤捤慣戳㠸㘶ㅦ㐲昸敦搲㥦戵〲㠲㘶㍦㈲㠲收慣㥡㘸ㅥ㕣ㄳ捤〱㘴㤲昷㍣挷摣㜵晥㐵昸㈳㘸㍥㡦㠰㠹㘶戸戳㌷っㄳ㌴㍡㍢㘱㘱戰戴㜰㌷挶愴㐰㈴㠴㠱㈷ㅣぢ㜵挶戵ㄷ㡡愲㠱敥㔰㌰搲ㄳ㠸挵扡扡㍢㐳㍤戱㥥㕥搸㘳㈰㘸㠴挱づ㜶㠷攲㠶㥦㡥戳愰昹㈲〲晡㑢㈰㝥晡换挲㝡㤹慣㍦㤱戵搴㘶ㄵ愵ㄴ摤㘳㐱㜳㉦㈷㥡慦㌲换㙢㈰㍥晦㄰攸愴㘸㉥戳ㄳ〵捤戹㠴敥㙤㘶㥤㐳㌴㔷㈰㔴㠷㡦㑦㌵愳㙣㉥㥣〸愷㑦㝦㠷㍣㉣㠰㔶攲㉦晥攳慡㤶ㄵ㘰㐴ㅤ㙦㜳㉦㘶搴㝡搴㉡㐴戸〸搲晦㥢挹昴㡢昱扦㘲㠱㈲慥㉣戹敦㕡挹愲㍤扡戲愲㍤つㄵ㈸㡥㉣㕦㘰㜶㡥㉣昵攰㔶㑦㈹㥦㐶戲㌴晡㝤收慥昳㥦㉣攲㐰昰ㄴ㍢㐰㙦㤵㡦㝦㡤ㄵ㘸愵戳晡昱㑣捦㜴㜱搹㤶捡㤱㘱慤捤攷㥥戰敥㠶戲昵㈰㐲㤸㌷㉣㜸敡挱㐲搸㥣㜰攳〸〹㄰晦晢扥〳㠸攲㄰晢㉥戸搵㐰ㄸ挸㈴㐰㜸㔱ㄴ㠰㐸㈰㑥愳搲昸慢㈳愶ㄹ挷㍡扡㠳㠹ㅥ愳慢扢㈷搱ㅢ㌲ㄲㅤ搱㥥㠸㤱〸㐴㠲㌰收㥥㐴㈲ㄶ搷㝣㐵搱㜰㘷戸扢㌷ㅥ㡤ㄹ戱㐴㌴搴ㅤっ㐶挲攱慥捥㐸ㄸ搱㐰㑦㜷㑦㙦摣㑦〷㤸挵敢㡤愰㝡ㄳ㠸㝦搴㘶㌵㤳搵㐲㔶搲㘶ㄵ愵㔴ち㉣㌱攳户搰㡣攲㄰㍢㥤㔹㘶㠰昸晣㘹〸㑣㙡挶昴㠰㈵㔱捣戸㤷ㄵ搸㠷㔹挳〸愹昵㐸㌴捤昸㘵㤴㕤㌲攳晤㔹㉥捣昸㑣愴攳㍦戶扤挱㘰㐰㍥㌹㥢㕢㘶挶㜹㜰挵㡣摢㈸㍢㔶㔳㘶愳捤㍤搸㉡㑦捣㜸〲㕣搱摥㝦㌹戵㔷㌴攳㘷㙢㙡敦㉣㘴㤲㜶㝤〲㐵㐱㝢㘷㈳捥挷㑦㘷㔴〲攷摡〱㝡㥦㝣㕡改㜸㝥㍣㘶㝣〱㑡慥㘵挶ㄷ摡晣昹㜸扦㍥〷㔵搵㜹㔷㔴㕤〴㍥晥扢昴挳挱㘲㐶㝥晣㥦〱㑢摡搴㙥戶挹挶㔷㝤搶ㄶ㉦㜲㈸晥㌹㕢㍣㈰攲㥥㑢㄰㍦㙡昲㥢㝣㡥昵散ㅣ㜸㔵㘵摦㥥㕥㠴㙦㐳㑦愰ㄴ晣㠲㠲㌱㘱ㅥ㔱搴扢㡦摣戱戲戸㕣㙢㐲㔱晣㜸㝥〵攵㝤㠴㜲搰㈲挷〲㡥㈵ㅥ㠸㡦摥㠱慡慡慦㈰戱搶つ搵挷昰捡㥡㌷㔴ㅦ戵ㄲ㉡扦ㄵ攷扦摣〶㌲㉣㐰㉡㉥戶〹愶㝡ㄸ㌹搸〲㜹改㤱㐸昴㕣つ㜶捤㕢㍣㤵扦㡦攲晣〹ㄹ㝡㌵扢愷〷昳昰㍡昰ㅤ搷搵搹扥攲捦搸㑣戳扤㤱㌹昶昷㙢㘷㤷㌸昶㜵㌹㍢摢㡡㕣㌱ㅦ扥㉥ち㥦っ〹㜳昸㙤摣摤㑢㌱挷戹搲扥㈵㉥敥㐶攲挶㤶ㄱ户㑢捣扢㤴慡㜷搷愹捡愳㔷戹つ㘳㝤ㄹ㤲慢㜵㤶㠶㙦挹て挶㕢搰㠲㝤㙢㥣〵㉦㑣ㄶ攴㉥㐵㈳搲㤵㑥愷㐴㍢ㅡ㌰㘹昳㘶㉤㥢ㄵ敡昶㍣〸散戶昹ㅤ挸散搰㌵摦挸㑥攱搳㡦愱戲改㙡㄰㝢愵㙦收㑢ㄶ㤸㉦㔹㌸㉢搸愳敥挷㑢昸㈲戰㈰扤㤰搲昴㔵㙣㤶晡愶ㄵ㘱㘹慤搷㈳挲㙤愶ち㐷㜳ぢ晢㈷㥦〵㐲㕤㕥敢慦㝦㐱敢つ㜶㡥㌵敡愰换晡㍣捦㥦㕦㜹搵晡愴ㅦ摣昱换㤹て摣㌶晦摥㐷昶㍡晢愸昷攲昳搵捤挸㔱㌲捣ㅣ㑡㌴敦㤵摦㠳㑡搶㌴捣扢慤㠴捡㉦摥昸改㐷挸㠰戰ㄴ慤㙡慥㔳㜴〶挴㌰㝦㠴ㅣ㐵挳㍣㤶㑤收㙡摣〴㠸ㅥ㠲㌶〴㥥愵〵㜵㈷㠴㠹㠶〹攷㜲㑡㜳〱㙦㑡㝦㤷搲㉢㑤㘹㠱昳づ㑢ㅡ㉣挰戹㡡搲昴〰㡡㜰晥挰㡡〸㥣㜷㈳戲㝤㜰摥㘳攷搸㘶㌸㝦㡡ㅣ戵攰扣〵ㄵ慤〹攷捤㔶㐲攵搷㜸晣て愲㈴㠱昳㔳㘸ㄵ攰愴㌷㈰㜰晥㍢㜲ㄴ攱㍣㤹㑤收㥡摣〴㠸㉥㠲㜶㉡㜸㠰㔳〰扡戱っ愰搳㈸捤㈵扥㈹㑤㉦㐱㕢㙢㑡戳ぢ愸㙢㉤㘹ㄳ晣㈸愵ㅦ㠷㑣ㄱ捥㕦㔸ㄱ㠱昳㌷㠸㙣ㅦ㥣㜴ぢ㈴挷㌶挳昹㌴㜲搴㠲昳㙡ぢ戵慡敦挴㙣戶ㄲ㉡扦ㄴ攴愷㈷㈱㜰㡥愲㔵㠰㤳敥㠰挰㜹ㄵ㜲ㄴ攱㍣㥤㑤收愲摣〴攸㜹㠴戴㤴〹㤰挰㜹戹〵㄰㔸戰户っ愵㕦㉡㑡扦㐰改昵愶戴挰戹挹㤲㌶攱捣㔱㥡㍥㐰ㄱ捥㍦㔹ㄱ㠱㤳㑢晤敤㠳㤳㝥挱昶挱昹㌶㜲搴㠲昳ぢㄶ㙡㔵㜰㝥摥㑡愸晡㡡ㄱ㝤〷晣㜷改攳㘸ㄵ敢捦㡦㥦づ㠴㠰捣改ㄹ㈰㡢㤳㐰愹戲愵挰扢戶搴搹愶ㄴ搷昶愲㡡捦攰㙤㐵㔵㥣㑢戸戸㤶㉥㔵戸昴挵㡥昳㈷慢昰㜹㔶㐲攵搷㝥晣㕣㠲㑢搵㉥㌲㕦捡㜵戴扣昴ㅣ攷㑢㉦〶㔷㜱㌵㙢敡㥦㡢㙢敤㕦㐹慣敥㌴づ㘱㕢㝤㍥晤昳㤴收攲搸㤴收晡㕡晢愲㈹㉤晡㉦㔸搲愶晥扦㐴㘹㉥㥥敤〲ㄴㄷ搱㡣㠸晥戹㐶摥㍥晤㜳㐱扤㝤晡攷㘲扡〴㘷㘹戰捦愲ㄲ㌵㐷愷㡣㤵㔰昵㈵㈲㉥扡㐵晦㤷㈳㔰搴㍦㔷摥〲昲ㄵ〸㐰晦戲扡慥搲㍦搷搳㈲昵㔵㔳㡡㡢㘲㔱㐵ㄲ㙦㉢敡晦㙢攰㉡㉥㐲㑢ㄵ㉥改㍦㍥㔹㠵㘳㔶㐲攵ㄷ㝢晣㕣扢捡㑢慦㐱㐰扦㤶攴㍡㄰㥦攲昲㔵摥㍥㘲扤㝤ㅡ㉡散㜵搷㜹戸㔰摤摡㜵㉢挷㙦ㄷ戵㈲㥢㈷挱㙤戸挶㠴挹收摡㔲扥攲㤱㤲㥤攸㈶摣㑦捣攱搷㠳㠶㜰昳ㄶ户ㄲ昱㡢㝣搶㕥㉥㙥攴昲攲㡣㝤〳㑥㤷ㄸ㌳㙢㠹ㄵ㌹㕣㠹㙢㐸っ收㜱扦㌷敥挵㑦㜲ㄴ昰㙢㑥㤹㕤攱㔰〸㘷〳散㔲㜸捣ぢ㔸㌵户攵〷㤰㕣㜳㐹㈵㌷㤷摢㑢㜸搸ㄷ搹摤扣搶戸㘳㐷㐲摡つ愸㑥改㘷㘴㌶㜰捤㤹㜷慢㌵搰慡戸搳慦㜷散晤愱搴搷攵㜶改摦㠲慣㑥㜳㔲搲〶ㅣ㔳敢㌷㤱挵㠳㕢㈱㉥て㤷敤㤵㡤攲〱挹㘲收愸昸昱㥢挶㐶戶㜴㜸昳㍤ぢ摥敦㕣搳愷戸㌲愷昵㘸摦〶戱捦扡攳㡥㕢㘴昵敡㈴扢㕡慥ぢ㕣愵㙡摤〲㜹昹敥慦昴㉤㄰㥦㝥ㅢ㔹愵㙡㈹㉥散㔹㌵晢愹攷㡡㜳慡搵㉥㍢㘷㐳㝡㈴挲㕦㌱昵愶㐷㔲㐶㘶㕤㘱戴昸换愵㌸㠶挴慦慡攸户愳㄰扢㔰戵㄰㈱㤶慡摦攱攴㜲㔵㈷㡤晡づ〲戵ㅢ戵愲㘶愳扥挷愲㌸搶㤴ㅡ昵㝤戲ㅣ㡤攲愲搰搹㈸戵ㅣっ愹挲てㄱ挰㝦㜹搴㉡㥢晢㈳㈷㤷敢㈳愹搸㕤〸搴慥搸㤲㥡ㄵ扢〷昲ㄵㄵ扢㤷㉣㐷挵戸扣㉡慢搸㘹㘰㐸挵敥㐳〰晦捤㡡㐵㙤敥晤㑥㉥㔷ㅡ㔲戱㥦㈰㔰扢㘲昳㙢㔶散〱挸㔷㔴散㈱戲ㅣㄵ攳㐲愵慣㘲ㄹ㌰愴㘲㍦㐷〰晦捤㡡攵㙣敥挳づ慥㝦ㅣㄱㄹぢㅦ㐱㐰㝦㤴攴㌱㄰㥦攲戴㉤㘳㘱ㄷ敡挵㤱搸ㅡぢㄵ㘷㙡㌶㐵㘷㈷㜳慢㑥扢摡㘵㥤敡㤷ㄴ㈸敦㔴扦㈶换㔱㙤㑥敡慣㜶戱慢㜰㌶ㄶ㡣㥥㐰愰㌶㐶㠷摢㉦㉢敢㉡㑦㐲扥〲愳摦㤱攵㜸ㄹ㈷昳㌲㡣㌸㕦ぢ㐶扦㐷〰晦㑤㡣㌸㉦ぢ昷㘹〷搷捦㜹㑤㌰㝡〶〱晤㔹㤲㍦㠰昸ㄴ愷㌶挱㘸㘶〵㐶㥣捤ㅣㄸㅤ㘴㔷扢っ愳攷㔹㔰㌹㐶㉦㤲攵愸昶搷㄰㉦挳攸ㅡ㌰攴㡤晢㔹㙦㍣ㅡㄵ昷扡㌵挵㔹㑣ㄲ昶戵ㄲ收㐹㠲㔲搷搹〹晢㔸〹昴ㄸ昵㍦㠳敢攱挸户捤㐳㌲㘷昸ㅤ㍣挰㝥〵敦㔱ㅣ㔳㘵㤵昰慡ㄵ㘰㐴㜱㤴㤳〱昸㌵㜲㌹挰㠹捣敢づ㤹㔶づ㐸攴㝡昱㜱戵㜲㈰㉡挶搴昷㄰㤳晣㙦㤰捤戱㐴昲晦挵ち㌰搲捡㜱愳㤸愳㤵攳㐵㌱愶搸敦㈵晦㥢㘴戳换㑢晥户慣㠰攴扦捦㡡㤸敦㘷户㉥攵㘷昷㤴晣㕢挸㝥挸㑡搳摦戶〲㤲㥦扤戰㤸愳㤵扤慦ㄸ㔳散㜵愲戶㤶ち㝤戲㈷㑡㐲㜳㠵㍥搹㍢㈵愱挹愹捦扦戱㔴㜶㍡愹捣摦ㄹ㘳㝦攳㡢昴晦戶〲㡣㈸昶ㄵ㤱昹〷戹散㈶㈲昳慥㐳愶㤵㕤愲㔸挵㔶㜶㠵㘲㑣戱ぢ挸敢戵㡡ち戳㕢㐸㠲愷愲挲散㉡㤲㔰敦慣昰晢㉣㤵㍤㐰㉡昳〱㘳㌴㝥愹捣㠷㔶㠰㤱㔶㕡㉡慦挳扢挷㔵㙣㙤㝣敤摡㝦戴搶户敤㔳晦愹〵㑤㥢㥦㝦散挵换㥥㍣㜵摥㥦摦晢挶㌷㥥㝣昹戲挷摦扢㌷㍡敦攱ㅢ㙥㜸攸搸㙢ㅦ㝦㜱㝡攲㍡昷て晦㌱㜴摤㌹挱㌳捥㌹㌳㜱挲㘱㑢捥昹昴改挷〷㔷㑥㥢㔳㔷搷搰㜰挸㡣㐷昶㍡搴㝦挱㤹㜷愹㥦㍥扤㘷㐶㠹㜵ㄲ㈷摢㌱㐱搸攵愷㤵㑡㥦㔷㤸㌴戱㝣ㄵ晢慣㤲愲㥤㡡ㄴ扥㤳㐰㈹戱挲㉡㈹㕡愳㐸昱ㄷ愸㈱㈵戶㔶㈵㐵㥢ㄳ愹〶㔳㑡㉣慡㑡㡡㤶㈵㔲晣㌱昱收扡㔶㉡晥㘳㠵㐷㙣愹慡ㅡ戴㈹愹㐶愳㔹㔹戱愶㉡㈹㕡㤵㐸㌵㥢㤵愵搲㍦搶捡㡡ㅤ㔵㔵㠳昶㈴搵㘸㌵㉢㑢㤵㡡㐵㙥㜹捦㥣摡ㄶ㈲㡢ㄷ㔷㑡愹㐵㐹㜸慢㈲㠱㡡㤳㠴㌷㉢ㄲ愸㉢㐹昸㑢㐵〲搵㈳〹㙦㔴㈴㄰㌰㐹㜸扤㈲㠱ㄸ㐹挲㙢ㄵ〹慣戵㈴扣㕡㥥搰昸㝦摡㔷㕤摤</t>
  </si>
  <si>
    <t>㜸〱敤㕣㕢㙣ㅣ搷㜹摥㌳摣㔹敥㉣㐹㤱ㄶ攵㡢ㅣ挷㘶攲搸㑥㑣㤵ㄶ㘵㉢扥㈴慡捣㡢㜵㜱㈸㤱ㄶ㈹㌹㐱ㅡ慣㠶扢㘷挴戱㜶㘶攸㤹㔹㑡㜴っ搸㐸敤㕣搰㈶〱㜲㐳摤㌸㙤㘰ㄴ㉥晡搲愴㉦慥摤收㈵㐰㠰〴㠵㠳〶㐸晡㔰愰て㙥㔰㌴て㘹〳〱㜹挹㐳㠰昴晢捥捣散捥散㜲㠷昴摡㙥攸㠰㐷摥㥦㘷捥㙤捥㌹晦昵晣晦ㄹㄷ㐴愱㔰昸ㅤㄲ晦㌲ㄵ㤹戹㘵㜹㌳〸愵㌳㌵攷㌵ㅡ戲ㄶ摡㥥ㅢ㑣捤昸扥戹戹㘰〷攱〰ㅡ㤴慡㌶敡〳扤ㅡ搸㑦挹㜲㜵㐳晡〱ㅡ改㠵㐲戹㙣㘸愸攷㈰晣㡤㈵て〶㝢つㄷ〱㔶收㘶ㄷ㔷㥦挰愸换愱攷换㐳ㄳㄷ愲扥挷愶愷愷愶愷敥扤晦昰〳㔳㠷て㑤捣㌵ㅢ㘱搳㤷挷㕣搹っ㝤戳㜱㘸㘲愹戹摡戰㙢ㅦ㤳㥢㉢摥㘵改ㅥ㤳慢㠷敦㕤㌵敦㝢㘰晡扥愳㐷慤〷ㅦ㝣㘰ㄸ慦㉥㥣㥤㥢㕤昲愵ㄵ扣㑤㘳敡㥣昲㝤昳戲㘶㜳㙤㔲晡戶㝢㘹㙡㙥ㄶ晦愵收㡦愷晢愷㤶搷愴っ昹㙡改㑢户㈶〳〳ㅤ㠷㥣㤹㈰㘸㍡敢摣㍣挳㌹㠱愵搶捣㈰搴㥤㌹搹㘸ㄸ㑥㌲㙡搹㔹挴摥㌵捣捤㘱㘷㔹扡㠱ㅤ摡ㅢ㜶戸㔹㜲㔶㌰㔰㝤挴㌹ㅦ挸㜳愶㝢㐹㥥㌵ㅤ愹㍢㈷㥢㜶扤ㄸ愵挲挰㕤挹㄰改㠹愹攵㑦捤〴捥摣㥡改慢ㄹ〵摣㤸㥣戶㈷晣㕡戶敤敤扤挷攵搴搵ㅢ㌸收ㅤ扤摢愱收㠲改户㕡㑥昶㙥ㄹ㉦㍥㍢㠳㝢㝡户㑦敤㔱戶捦㠷㝡昷㔱㕢㤹㙤㉤㠶㘲晡㔶㍢㡡挵ㄸ㈵㠲㐱㠲㌲〱ㄱ㘸㔴〸㠶〸㠶〱㐴昱搷攰㤲㜴㐷㔶㘹㔵㔳慢慥㙡搵㥡㔶慤㙢㔵愹㔵㉤慤㝡㐹慢慥㘹㔵㕢慢㍥愱㔵㉦愳㑤㤲捡㠳㠳㕡㥣扥昵昲挳晡㐳㕦ㅦ㝦昸昹捦摦昷慦㝦扢昲扦㍦ㅤ摥㠷㐶㡦挵㤳㥡昷捤㉢㈰戵㌶ㄵㅦ㤹㍡捣㝦摢㜳〵㤸挲㍡㙡摤㙦㑤㑦搷㡦ㅥ㌶敦㌵㜵㉥㉢〷昹ㄹ㐲ㄹ㐳摢㘱敢㜱摢慤㝢㔷ㄴ敥㙥㤹㌵〳搹摥戸挹戸㙥搶㙢扡昵攰㍤㕢㔷㉥㠷㘶㈸㙦敥慣㙢て搲搵㙤ㄹ㙣㈵〳昵扥㕢㍢扢㕤㌰ㅢ㑤㌹㜳搵㡥慡摦摢㔱敤㉣昹摥㙡敦摡ㄳ扥㝣戲㔵摢㌵愳ㄹ〸戵つ㌵㜶搷㉡愳慡㘸㕥ㄳ㜳㙢㕥㈰㕤㌵扤㐹㘷挹慥㕤㤶晥戲愴㐸㤴㜵戵搴敢㔹ㄵ㜳晤攴愲㡢㠵㠲㕢敢敦㑦㤷㕡㡦㕣つ挱捣戲㡥昹慥㑢㍦摣㕣㌱㔷ㅢ昲㠶㑣㤳攸㥤愸㌸㤸㈹㍥攱搵㥡挱㥣攷㠶扥搷挸搶捣搴㌷㑣㐸㥡晡ㄹ慦㉥㡢挵㠲ㄲち㄰戸〳〳㐲ㄴ敥敥捤ぢちㄱ㈹ㄴ㤳㤱㙦捡㤲摤搴㌹慣づ慢㘸㐸搲愴昶㠱㙤〶攳㝣㤵㡣挹攱挰搴㥡愸㍦昸搲て㙥㌳㙣ぢ㜳敦㙣㘳㑤ㅢ㡦㔷晦挸㠶㜴挳㔳愶㕢㙦㐸㍦㔷晢〹捥挸ㄸ〵搰慦㐱㈰昴摣㍤慡㍡㜱㔵㙣敡㔷散㝡戸㔶㕡㤳昶愵戵㄰㘵搰㤰攵㌲户戶㉢ㄹ搷愱挸搸㑦㌰づ㔰愹ㄴ㑡〷搸愸㔴㐱㉡攸㤴㑥㌹扣㥣ㄱ攴散㤷攱攵㘱敢㠴摤〸㘵㈴㤴㐷㉤㘰㈴搲㙡ち㝤㈳㈴㔱摦慣㐵ち攳㠰㌵〷㉡㌵㙤㌷摣㙣昳㙤ㄷ㤷㐴㐴戴㈷ぢ㜶㥤㉣愰㈸挸捡㠳ㅣ㕥〳搱㜴㐸㠳晣挶㈹㈲㈲ㅢ攴㘸㜶㡣㥣㈵㌲戶捦㤱ㄱ㘸㥦㈶㐲戶㍥摣㕢㐶㤰搸扢㠹㤴㥤㝡昲攳㥥㌴摢捡㤶㡦愴搹昵搸㌸攳〶㠲ㅢ〹㙥㈲㌸〸㈰晥ㅢㄲ㡥㔲づ昹㙣㌲摥㠳㘷攳ㄶ㠲昷〲㐰㍥ㄹ㤴㌹戱愸愲つ戵ㄳ㍢㤲敤㐶㘰㈷㉢愳㌸ㄲ㐵戴㡣㕢㜶收㠸愳㄰ㅤ㕢㥤扢㐳搷ㄶ㤵㡥扤戳㌷㙤愶㤷㐳㡡捣㘹㥡㕥敢㌶㑤搳ㅢ挱愶㝤敡慤摢搰搵㤸㈰㜸ㅦ㐰挵㜸㍦㈱㤴ぢつ摥㥤㔹昴㌴㈹摦ㄵ㘶㔱㘴っ昵愹攰㘳㐲收ㄱ㈰㐷挸㜵ㅤ㕦昶㙣㘸㥡㠳㤳搶扢摥㠶㍥搴㥢扦㘳愴㜷攸捤㍤扤㐳㝦搱㥢戴愲㙦〷㝢㠹晦攸愹㘳敥㐰戵㜱㈷挱㕤〰ㅤ㍡㠶愷敦㌷敢㈹㔰㘶戱㤳挲摣㝥㝡㕤㤴㤵扢戲戹㉥㤵〶ㅡ戶㔶㑣晦㤲っ攱挱㌸㍤て㕢搸昳㝤搹挰愱戶慥ち㜸㝥戹㌱㕢ㄸ㥣昰㍤㠷攵㝢㌶㜲昰慥㔰っ挵愲㌶㔰攸戰㤱㜳㙣捤㤴捦㈹㐵㌹搴挱昷昶ㄶㄲ愹㑥㔹昲㘲扦晣昳攵㥥㈴改㐳㤲㝣〸摢㙡摣つ〰㈹㈱晥慤愷㐴㌹挴㘶㝦愴㥡㘵㉤㔶㝡昸㜲㑥㈷ㅤ㍥挴㉥㌹㌲ㄴ㌹㙣㘷攱㍦〸㐶㥣㘵摢㘹〹㡢㈱㘷㐹晡㌵昸ㄶ散㠶慣㐴㙥㔹㡡㥡㍤㔹昱㉥㤱ㄵ〳〳㕤攷改ㅣ晦㥡愲㤳づ㈹㤱换敤戹㤵㌹㘷昱㌶㔱搱つ㐹愱㤲攳ㅡ㙡㐹㈰㔲ㅥ摢敥㠹㤸㍥㐴捣㍤搸㌸攳㌰挱㌴挱ㄱ〰晤挷㤰㌴㍢摤㜸㠶挳〶㌷攸搲慥㔶ぢ㘵愲㐱戹〸㕦敦㈹慣㡥昲㌵ㅦ㈶戸ㅦ愰挳晣愱〳㌲㠷㄰ㄵ捡㔳㠴愸挲ㄸ搶〵㕢㕥㈱つ散戳㄰㔸㥡㙢〶愱攷㌰戲㌴㘲捤㝢㘷扤㜰摥づ搶ㄱ㠹ㅡ户攲捣攳㙢搲〵㜵昹戰㝤㍡捡扣昵㜵㔹㌷慣㘵慦〹搱㜶㝡㝥㌷ㅣ捣戱ㅤ戰㈵搵搹㕣ㄳ㐸晤㥤㡦㌱㠴挰㑥㉢㝦㉢扤戱㍢昲㝥昳搰㌷摡摥搱ㄵ㍢㙣挸㈱㉢㘲㍡收换ㄶ㜶ㄱ㤱㠳晡愰戵戲收㑢㌹㍦㘲㥤昴敤㝡挳㜶㈵㤱〱ㅢ㤳挱扡〵㜹〹㔱㠲㈵㡦㌱㐰捦ㅤ戱㔶㝣搳つ搶㑤〶ㄴ㌷昷㘷㥥㔴㔸㐴户㘶㙤㌷挰㙢ㄴㄶ㤹ㅦ戵㤶搷扣㉢㠸搸㌶ㅤ昷愴戹ㅥ散ち慣㤰攸愳愴㔰㈳㌴愱㘹愲慣㤵晢挵てて攴㠵〲㜹慦㐸愰㜰㔵搰改㌳捦搱摥戴敢攳ㄸつ敤㜴捥㘹ㄸ搱愳㔶攱㐰慥ㄴ㈶愷ㅡて戲捦㐳〰㡦㥥㍣㝦扡ㅤ㤹㝢㑢㌱㙢㥤㕥晥ㅣㄹ慦挸愲ㄵ〸愱㡦㙥㕦㐴㉡㉣㈳攵㠰〳㠱㜱㍥㜵㤲㕦挵㔲㙤㐸㝤晢摡搹ㄳ㠸㈴つ㕢ぢ收慡㙣㈰ㅥ敤㤸攱扥攸㠱㘶慣㘳㌶㠲戸㙥捥㜳ㅣ㤳愴㐵戲㕣慥㤹愴攰㤹㘶攸㥤戱㕤挳〲㔰昴ㄷㄷ㤹㔷㔱㘴㕥㔵㐵挳搶㌹㠶〶㔵㥥㘳㜹㤷㑣摦づ搷ㅣ扢㔶收〳挳㜷扢㠲㈶挱攴㤴扣㐹㑡㘴挶㐴㠷㌵㝦ㅥ㈶㕢㌰〵㜴㑦㐱㡥㜲敢㠸㝥㔰慥㈶㑡昸㈷晡㜴㉣㐱挰㈸㑦愹昱㔱㡣愶慢摢ㄱ㄰㌹㉡㕤㑢敥㘰㕣㝢〶㈵㤱㄰㈲搶㜳㐸〴㕥挱㤴㤰愷㡢扢㘴㥤㜷敤㄰搸㈳挶㑥搸攱㝣〰㤴〳㈰慢㡥户㌷㉢慣愶㍡㑤戶戴挲㙤摤㔵ㄹ㌵㜱㙢㜷㝤㕡㙦㝣㘰㡢敡㐸愳愴ㄴ挹㜶㡤㤴㘶搹㘲㡥扢㐹搵〸愵戸ㄳ㙤㈳昲摣愶敤㝤愷ㄴ㜹ぢ㡡㐹搱㑣挱昸㘳㐵㈸〸昴挶㍡㡡㍥晢㝣昲㐸㐵㙣㘸〳㔴愸愷愲戲㤱㌸㈴㜸ㅡ搷㑥敡戲ㄲ㍦㠱扦昷挵搹挵㘶㤸愹㌱慦㡥挷㌵㌳㡤挶愲ぢ㉢愱㘶晡昵㕤挲搲㔸㕢愴㘱ㄴ㜷昶慢晤愳敤㑤㌱㘲捣㠶っ㡢攴昸㠱挱㠶㘰慥㔴㐴㤵搶搹〸户扡㔵㕣收搳ㄹ㘹扡ち〳换㘱㝤㕥㙥㈸㌳慣㙤挹㡦慢づ慤搳愲㤲愳㠶㌵戳ㅡ㐰愵㠷㤴攳㜱㑥㌱戸㘱㥤愳㕢ち㤷ㄸ㈰㜶攳摣㔲㉤㐴㘸户㌵〰㑦〶扢〷㍢搸㤱㈸㜴㐲敢㡣ㄲ戴㤴㐳戸搹㐵㤰㜷晡挴㈸〴愹愵搲慦㡥㡢扦㝣㠱改敦㡥ㄷ㤲㑣捣㐴っ㜷攵㔸て㐰㙥㍡㌲㐹㉥ㅡ㑦〲收㤱㘴㔳㐲㙢㌸㈹愳㠹㌱㐲㤳捦て㜱㡢㠷戱慣㔱戲㑤〳昷摣㐲ㅢ摡戴戱戹捦㍡敤搶ㅡ捤扡㔴慡㌸㤱搵㑡㈳敦ち㝣愹㉢㠰ㄱ㌷攵散㑢扣㈹愷㜱㤴攲㤲㠹愴晥敤㙥攳㌸扡㉢㈱㠷㌱㈲搵挷〰㘴㡥㕢㑥〵挴扡敥㈹搰㍥摣摦扥挰愰㉥捦㐱愴㜵ㄵ㔱㤶㉤攰㍥㕥㉢㡡慣戸㉤搵㙣挱㕢昰㘸戳愷㡡㑥搹㔱搱慥挰ㄱ搶ㄹ〹扣㔲〹挶㐸㥦摣挱㐱ち搷攲攸敥戵㘷搴㘳攱ㅡ㔰愱㌰㈰ㄸ攳攵㈹愸㠰㕤〵㈳搱攰搶摡㔶户㘰昴㤷㤶户㌱〳㈰ㄸ〶愶㐱㡢㤶㤱㠱㌳㠷晣昶〶捥㙤㘸㤵ㄳ㈱㑤〷㔳ㄹ愳ㅣ㠷挳ㅥ㐸〳㌷昱㈰扤攲㐱〹㠵〷搴挵戰攴㙥攲愴㠳㈳㤰攷摦搰㔱戸㘴㠶戸晥攲ㅥ散㈸㥥愹搷㘹敥挲㍦户㉢戰㡡慢ㅢ㤱㌹㝡愰攳㔲㤶㕡ㄳ敤扢摢㍢㉡攲换㠲㐷收愷㑥㤹㘱㙤㙤㌹摣㡣㉥㙥昵㑢ㄲ晡昷攰㡦搸昲敤戴㤹㡢㉥㉦愲㙥㜰敦㉢㤷㕤敦㡡慢收愵〷扣昵〷ち挱ㄵ捡㐱㑥戲㔲昸ㅤ晥愹愴ㄵ昴㝦挶㠸㍢㤹㌶〷㘸㍢㐸㌸㡥㑡㤱㌴㤸㐰㍥㠷㑥㘰扢户㙥つ㤰㑥づ㜴搰㠹ㄲ〴㝢㠴攲㕥㝡摢〸㐵晣ㄳ搰㑡㘲㠹㡥攴搸昳㤷挱晡攲㌵㤴㄰攱㜸㡥挵㠸晥㍥攴㜲㔰愷〴㜹㝣挵㠳ㄷ㐲晥㜰戰㤴㜰昳㤶散昴晦挰捣攲搵㑥ㄴ摤㑡ㄴ晤㘳ㄷ㡡〴慦㠱㈸晥㝤ㄴ㤹㈴改っ捦扥愹㐰㌸搷戴㜷〰㝤挷㉦晣晥ㅥて愰ぢ㌱㜱㈸ㅢつ愱戶㍢昰摣㌲ㄱ〶扡㑣〴〶敦㤵㠹㜰〶ㄹ挱㈸㝥㘴㈲挴㍥㤰㐵ㄴ㙣㙦㈲㌰戶㤷㘳〸愶㐲慤㈹户〶㑦㘰㌷㌸昴㡦㥤挲挵㕢ㄹ㈰㥥て愵ㄵ捣挱㈳㜵㘳㜷昱㤲改㥢捥㐱㔵㝥搲㤷㔰㘶晥ち㙥㜲慢㉥散㜱昳㤶㌵慡搳ㄶ扥㡡挴换扥攷㑦搹搹晤㜵㘰㉡㑡㤱晢㕥㤴㐵改㉤㜸㑡〴捦つ㠵㑦ㅦ昸晢㤳晦昹搴㜳挷㜹㕢㉤愶㔵晤㙥攴晢〹搹搳㥥㐰㔰㌷㜵㔱攴㝡㝥㤸㜳〶㥦㈸搹敢つ㌹㙢晡捡ちちっ㈷挹㐶㠴㤷㈲捣㠸昸㜶㠳㠹㠹㝢て㤱㠹㌹搵攱敥㔴ㅦ㌶㈹ㄷ攱㔴㙡攲捡愷㤷㠴つ㐵㑦㐵搶愷戵愹㝦ㄷ慡攸㑤㑥㈴㙢㈵昲搴挹㈴挴㜷㍡㜵摤㔱敡扡攸㈰挳戰㝦㈲愵㄰㝦㈰㠵愴て㌲扣㄰愰愴搴㌹㘴昴㝢〰㜲㈲㙢㥤㈱㕥晡〳昶㠴㠰㙣㕤晡敢昳㈳ㄶ散㈲戰㤸昸攲晢㍤搱搲ㄶ㑤㔴ㄳ㐳戵捡愶㔹㐶㐶ㅤ㕥㔸㌰㥤㤴㘶㉣㥤㈳㈸摤戱㍢㡡㉦ㄹ㜱愲挰㕢挴搸扡㐳㕦㕢挵㜹挴㙤攲收〷昴㑣㐹㈹っ㜷㍦㡢㜱㈰㔵㌱扡愸㘹㈵㉡㈲ㅣ㡤戲慤㑥㐳㜱ㄵ㜴㤶㝢㄰愷㔲〴晦昸愵㄰敢㈷摢㐳㕦摦㔹㐳ㅤ攷づ㘲㠱晣挱晥扡㌵㠷戱昱㔶㜲っ㈴散㡥㕡㤵愳敢攱攷搱㠵㡢㉥〸愳㥤㔵捦攲㈸晥㈴㥣㌵愰㜵改㝦㐶慦ㄵ㘷㕤㘰㙦㠶戱㌳晡晦攳㈸搸㔶晦ぢ挶摥ㄴ㈲㍦ㄱ㘷昸愰㌳㝥戲㙤挸㠶㍢〲捦㌶㠲㌷敡㘰㙣愸㉣㐳摥㔱㙥ㄹㅦ慦㐶搵㑡㠲挳敦㔵散扣ㅡ搱敡㑢摢㜶愸愷〰㘴㙣㐸㝦ㄹ㈲愸㘷晦慣摣㑡㑥户愵㑦愲攳㠱㌳㜶捤昷〲捦ち㈷㤶ㄱ昴㥤攰户㘷ㄶ㙣㥥ㄹ昱㌷㥤㐲敤㜶散挴昰愷搰攷散㈲〴昶㔹ㄹ扥㕤戱㐸㐶ㄶ㜶ㄶ挹攰㜷㐸㘳愹昰ㄲ戵㐳㜰㥤昵㔸搳㙣攰搳搵㐵昸㍡㐳ㄶ敤ち㘵ㄷ㜹㥣㍢㙦㘸㜰敢㜰㐷敢㘳昰〷挹挶ㄴ㠲㘳㙡〹㥦晣ㄴ昷戵㜳て戲㙤攳戵〵㙣搹㥦捦慤愲扦〴㥣敥散㉤㔹㤲攱㍢昹㐵㜲挵愸ㄲ攲搲晥㜱晣摤戹㠳㤶愳㡤㠳捥攳て扡改〸㥢㙣挰㝤戶㠳攸昷㐵㜴ㄵ㌳〴昸ㄹ㘶㥣攱㠳愰㤷㡦慣㈸晥ち换㈲〳㈰㕦㈸搵〰㝡㔳昵㡢㕢㔱昵㔸㈲㤰〵捦ㄸ㈴挷㡡昸㈶ㅡ㜲扢愲㘵㠳㈵戸㙣愱捥ㄲ挸ㅢ㐹て攴ぢ㠲㘷〹㌵㤱扦㐰㠷搶㐴㙣㤴昶㥥挸㌷戶㥡㠸愰ㄵ愰ㄶ㥡ㅥ㝦㉣搱㈲㐶〳搵㠶㐳攰ㄲ㜸〰愳ㄴ㡢㤴㌵愵㈸戴昰ㅡ㌱㠳昴㤳昸敦ㅢ挷㝦晣㍡搳晦ㅣㄷ㑡㄰愲㉡㍢㜹ち㐲㌵昹㉦愷㈷敦愳戴昷攴扦戸搵攴挷㈸㈳㌹ㄳ㈳〴ㄸㄹ㄰㔵晣㔱㡢㘹㈲挳㝤攴㑦㕣㈴挰㉦㌳㡢㌱ㄳ㈵慡敦ㄵ㘴搰㤷ㅢ慥㕡㕤㐵㈶改慢㜳晤㌹ㅦ昷㈸晢㠸ㄷ㈱改换㈹㐵捥搸㔲愴ㄵ换㑥散㠵摤ㄵ戲〱㑢攲搷戲㍤㐵㝡愹捦〸扦昸㕣㠲㤸㔳愷㤲㉦愷戴㌸收〴挲㠸㉣㔲搲て㌷㔲㝣㌶㘹晣て慦戴㕤愶愸㐰〲昵㐴㡤㐹㘷慡昱昳㐹攳㈳昸㉡㑢戵㈹昰〶〱搳ㅢ㐹㘳搲愳㙡晣㕣搲昸㤷㐷づ戶ㅡ㈷㜴ㄸ㡤慣㤳㐸㜲㙣㕤㘵晤愷扥搰ㅥ㐵㜳摤愲晥ㅣ戲愲㘲㑡㑥ㄵ㍡㙥㈸つ㍡㡣换㈰㍥扥㤱㕥挰摤㈶㕣〱㠱㤰㡤晥㔷〹愷㜱攷㘹摥っ㑤㝣〲扤㠱㘰戳㙦愸㈷㜶㉥㔹㡢㍥ち〶慤搳〱捥㔴昵㕤㐵㈲㌰〷㡡搱晥㙥攳㤴捦㌱ㅤ摢晢㤱〴挹㌴摥㈱改㑦㜹愸挰㑡㔱㝣㈶挱㙣攱搹㌶捤ㄸ捦〰㌹㤰㡥㠰捣ㄸ捦〲㐶㠱ㄸ摥㔶㉥㡣㤱晦ㄵ㜳㝦㠶ㄵ㝦㑡昰ㅣ㐰㐵㤰搹㐹〷愵攷〱㐶㤳晦㔱挵挴㠶昲㤷㘸攲愹攴㘵㘹㌲㌲㍥挷づ㥦〷ㄸ㠰晢㔶挴㐴㔸㌱扥㠰㤲昴㑢㈹㌸搴㑢晦㡣ㄵ㝦㑥昰㐵㠰㡡捥挹敥㜸搷戸愶㍥㌵搷㤷搰㔵㍣㑢㠰㥦昱攵㌸挳〷㥤晢昰㤱摥戶㌲㡦挲挹㠷晤〸㜵㘶扥攰㝦〴㕦攴㙦㜲搱〳昸ㅦ㤲攸捡戰㉦㙡て昵㌷ㄶ㤹㠰㌶戹晡慤㘳戳摦挲㌸㕣㔷㍢㠲挲ㄱ愹㔴捡㕡㐹㄰摦㕣戰昰昰〶扥攵㤸慡㄰㠲㌴愰㉡摣戸攲㌸ち㡣慦戲㈹㜱㑣㍣ㄹ㕦攳ㄳ㔱慢㌶昱敢㜱㠶て㠲㜸㔵摤㥦㠸扢㈷㉦㈴慥㔵㠵摤昱㐲攲㕦㔵慣愵㕦昸〲〷㔳挸㐲㈶慢㤵㠸㌴㐵㐳摦㐴㘶㘴㘰㤴㜳㝢ㅣ㍦敤慡愸㕤慣㕦扣昸㥢搱攲挴捤挵㡦㍦㍣晣挲ㅢ晦昲昳慦晣散㑦㡥晤攲户㉦扥昸戳晦晡捡敢扦晤摥敡戱ㅦ扥昴搲てㅥ晤敢搷㝦扥摦晡戶昶捡㙦ㄶ扥晤昴昴攵愷㥦戴捥摦㝤昲改㑦㍣昱搸昴搲㜵㤳〳〳㠳㠳㜷㡤晦攸愶て㡥㍤晢攴慢攲晢晦㝥愳㉢搴㜲昱㠲散㌴戸㙣㌵㡤㙦㈱㠳㘹㜰挶敦攸㌴戸㕣戵㔱慢昱㐶捤愲愰っ㥦〶㈷愰㉡捣㙣挵搰晦〱慣㜴戲挰</t>
  </si>
  <si>
    <t>8e266b25-6825-4863-a512-728a457920a5</t>
  </si>
  <si>
    <t>㜸〱敤㕣㕢㙣ㅣ㔷ㄹ摥㌳摥㕤敦慣敤搸㡤搳㑢摡搲ㅡ㑡㉦搴挱㡤搳㠶戶㐰〸扥㌴㤷攲挴㙥散愴㈰㐰㥢昱敥㤹㜸㥡㥤ㄹ㜷㘶搶㠹㑢愵㔶㔰㙥攲㈶㤵㡢㈸㤴㕢㠵㄰扣㜰ㄱ㔲㘹㠱ㄷ㈴㈴㄰㉡ㄲて昰㠰挴㐳㐱〸ㅥ㐰㈸ㄲㄲ㐲〸〱摦㜷㘶㘶㜷㘶搷㍢㜶户㉤戸挸㈷摤摦㘷捥㙤捥㌹晦昵晣晦㤹收㐴㉥㤷晢㌷ㄲ晦㌲攵㤹戹㜶㜱摤て愴㍤㌱攳搶敢戲ㅡ㔸慥攳㑦㑣㜹㥥戱㍥㘷昹㐱ㅦㅡㄴ㉢ㄶ敡晤㐲挵户ㅥ㤲愵捡㥡昴㝣㌴㉡攴㜲愵㤲慥愱㥥㠳昰㌷ㄲ㍦攸散㌵㤸〷㔸㥡㤹㥥㕦㝥〰愳㉥〶慥㈷昷㡤㥤〹晢ㅥ㥡㥣㥣㤸㥣戸晤捥晤㜷㑤散摦㌷㌶搳愸〷つ㑦ㅥ㜲㘴㈳昰㡣晡扥戱㠵挶㜲摤慡扥㑤慥㉦戹攷愵㜳㐸㉥敦扦㝤搹戸攳慥挹㍢づㅥ㌴敦扥晢慥㐱扣㍡㜷㜲㘶㝡挱㤳愶晦ㄲ㡤㔹攰㤴敦㤸㤵㔵㡢㙢㤳搲戳㥣㜳ㄳ㌳搳昸㉦㌱㝦㍣摤㌹戱戸㈲㘵挰㔷㑢㑦㍡㔵改敢攸㌸㘰㑦昹㝥挳㕥攵收改昶ㄱ㉣戵㙡昸㐱挱㥥㤱昵扡㙥挷愳㤶散㜹散㕤摤㔸ㅦ戴ㄷ愵攳㕢㠱戵㘶〵敢㐵㝢〹〳搵㠶散搳扥㍣㘵㌸攷攴㐹挳㤶〵晢㘸挳慡攵挳㤴敢扢㌹ㅥ㈲㌹㌱戵晣㠹㈹摦㥥㔹㌱㍣㌵㈳㥦ㅢ㤳搱昶㠸㔷㑤户扤愱晢戸㥣扡㝡〳挷扣戱㝢㍢搴㥣㌱扣㘶换昱敥㉤愳挵愷㘷㜰㕢昷昶㠹㍤㑡昷㜹㕤昷㍥㙡㉢搳慤挵㐰㐴摦㙡㐷戱ㄸ扤㐸搰㑦㔰㈲㈰〲昵㌲挱〰挱㈰㠰挸晦ㄵ㕣㤲散挸㉡慤㘲㘸㤵㘵慤㔲搵㉡㌵慤㈲戵㡡愹㔵捥㘹㤵ㄵ慤㘲㘹㤵〷戴捡㜹戴㠹㔳愹扦㕦㡢搲ㄷ晥昱㤷㙢㔶ㅦ晦搷晣㜷扦扥晢扥扦㍤ㅤ㝣㘵㜰ㄷㅡ摤ㄷ㑤㙡搶㌳㉥㠰搴㕡㔴㝣㘰㘲㍦晦㙤捥ㄵ㘰ち昳愰㜹愷㌹㌹㔹㍢戸摦戸摤㈸㜰㔹ㄹ挸㑦ㄱ捡〸摡づ㥡昷㕢㑥捤扤愰㜰㜷敤戴攱换搶挶㡤㐷㜵搳㙥挳愹昹搷㙣㕣戹ㄸㄸ㠱扣扡扤慥㌵㐸㐷户㐵戰㤵昴搵晢慥㙢敦㜶挶愸㌷攴搴㐵㉢慣㝥㔵㕢戵扤攰戹换摤㙢㡦㜸昲挱㘶㙤挷㡣愶㈰搴搶搴搸ㅤ慢っ慢挲㜹㡤捤慣戸扥㜴搴昴挶敤〵慢㝡㕥㝡㡢㤲㈲㔱搶搴㔲㉦㘷㔵挴昵攳昳づㄶち㙥慤扤㈶㔹㙡摥㜳㌱〰㌳换ㅡ收扢㉡扤㘰㝤挹㔸慥换㉢㔲㑤挲㜷愲㘲㙦慡昸㠸㕢㙤昸㌳慥ㄳ㜸㙥㍤㕤㌳㔵㕢㌳㈰㘹㙡㈷摣㥡捣攷㜳㑡㈸㐰攰昶昵〹㤱扢戵㍢㉦㈸㐴㈴㔰㑣㐶扥㉡㑤㜶ㄳ愷戰㍡慣愲㉥㐹㤳摡㙢㌷ㄹ㡣昳㔵㌲㈶㠳〳ㄳ㙢愲晥攰㑢㙦搹㘴搸㈶收㕥摥挶㥡㌶ㅡ慤晥㥥㌵改〴挷っ愷㔶㤷㕥愶昶ㄳ㥣㤱㍥っ㔰戸〴㠱搰㜵昷愸敡挴㐵戱㕥戸㘰搵㠲㤵攲㡡戴捥慤〴㈸㠳㠶㉣㤵戸戵ㅤ㐹扦っ㐵晡㙥㠲㔱㠰㜲㌹㔷摣挳㐶挵㌲㔲慥㐰改㤴挱换㈹㐱捥㝥㈹㕥ㅥ㌴㡦㔸昵㐰㠶㐲㜹搸〴㐶㐲慤愶搰㌷㐴ㄲ昵㡣㙡愸㌰昶㤸㌳愰㔲挳㜲㠲昵ㄶ摦㜶㜰㐹㐸㐴㍢戲㘰摢挹〲㡡㠲戴㍣挸攰㌵㄰㑤㥢㌴挸㙥㥣㈰㈲戲㐱㠶㘶挷挸㘹㈲㘳晢っㄹ㠱昶㐹㈲㘴敢晤摤㘵〴㠹扤㤳㐸搹愹㉢㍦敥㐸戳㡤㙣昹㔰㥡㕤㡥㡤搳慦㈰戸㤲攰㉡㠲扤〰攲て㤰㜰㤴㜲挸愷㤳㝥つ㥥昵㙢〹㕥〵〰昹愴㔳收㐴愲㡡㌶搴㔶散㐸戶ㅢ㠲㥤慣㡣攲㔰ㄴ搱㌲㙥摡㤹㐳戶㐲㜴㘴㜵㙥て㕤㥢㔷㍡昶愶敥戴㤹㕣づ㈹㌲愳㘹㜲慤㥢㌴㑤㙥〴㥢昶愸户慥㐷㔷㝤㡣攰搵〰㘵晤㌵㠴㔰㉥㌴㜸户㘶搱搳愴㝣㐵㤸㐵愱㌱搴愳㠲㡦〸㤹㐷㠰っ㈱搷㜱㝣搹戱愱㘹づ㡥㥢慦㜸ㅢ㝡㕦㜷晥㡥㤰摥愶㌷㜷昴づ晤㐵㉦搰㡡扥〱散㈵㝥搳㔵挷摣㠸㙡晤㈶㠲㥢〱摡㜴っ㑦摦㉦搴㔳愰捣㘲㍢㠱戹摤昴扡㈸㉢㜷㘹㝤㔵㉡つ㌴㘸㉥ㄹ摥㌹ㄹ挰㠳㜱㝣ㄶ戶戰敢㜹戲㡥㐳㙤㑤ㄵ昰晣㜲㘵扡搰㍦攲戹㌶换㜷㙣㘴晦ㄵ愱ㄸ昲㜹慤㉦搷㘶㈳㘷搸㥡〹㥦㔳㠲㜲愸㠳㙦敦㉥㈴ㄲ㥤搲攴挵㝥搹攷换ㅤ㐹搲㠳㈴㜹ㅤ戶㔵扦ㄵ〰㔲㐲晣慡慢㐴搹挷㘶慦㔷捤搲ㄶ㉢㍤㝣ㄹ愷㤳㌶ㅦ㘲㠷ㅣㄹ〸ㅤ戶搳昰ㅦ昸㐳昶愲㘵㌷㠵挵㠰扤㈰扤㉡㝣ぢ㔶㕤㤶㐳户㉣㐵捤㡥慣㜸㠵挸㡡扥扥㡥昳㜴㠶㝦㑤搱㐹㥢㤴挸攴昶捣捡㡣戳㜸㡢愸攸㠶愴㔰挹㜰つ㌵㈵㄰㈹㡦㙤㜷㐴㑣て㈲收㌶㙣㥣扥㥦㘰㤲攰〰㐰攱攷㤰㌴㕢摤㜸㠶挳晡搷攸搲慥㔴㜲㈵愲㐱戹〸㥦敢㉡慣づ昲㌵㙦㈰戸ㄳ愰捤晣愱〳㌲㠳㄰ㄵ捡ㄳ㠴愸挲ㄸ收ㄹ㑢㕥㈰つ散㌲ㄱ㔸㥡㘹昸㠱㙢㌳戲㌴㘴捥扡㈷摤㘰搶昲㔷ㄱ㠹ㅡ㌵愳捣晤㉢搲〱㜵㜹戰㝤摡捡摣搵㔵㔹搳捤㐵户〱搱㜶㝣㜶㍢ㅣ捣戱ㅤ戰㈵搵搹㕣ㄳ㐸扤㥤㡦㌱㠴挰㑥㉢㝦㉢扤戱㕢昲㝥昳搰㌷摣摡搱㈵㉢愸换〱㌳㘴㍡收㑢㈶㜶ㄱ㤱㠳㕡扦戹戴攲㐹㌹㍢㘴ㅥ昵慣㕡摤㜲㈴㤱〱ㅢ㤳挱扡㌹㜹づ㔱㠲〵㤷㌱㐰搷ㄹ㌲㤷㍣挳昱㔷つ〶ㄴ搷㜷愷㥥㔴㔸愴㘰㑥㕢㡥㡦搷㈸㉣㌲㍦㙣㉥慥戸ㄷ㄰戱㙤搸捥㔱㘳搵摦ㄶ㔸㈱搱㠷㐹愱㐶㘸㐲搳㐴㐹㉢昵㡡ㅦㅥ挸㜳㌹昲㕥㥥㐰攱㉡㔷愰捦㍣㐳㝢搳慥㡦㘲㌴戴搳㌹愷㐱㐴㡦㥡㠵㝤㤹㔲㤸㥣慡摦捤㍥㙦〴戸昷攸改攳慤挸摣㡢㡡㔹ㄷ攸攵捦㤰昱㡡㉣㥡㠱㄰晡攸㜶㠵愴挲㌲㔲づ㌸㄰ㄸ攷㔳㍢昹㤵㑤搵㠶搴户慢㤵㍤㠲㐸搲愰㌹㘷㉣换㍡攲搱戶ㄱ散ちㅦ㘸挶摡㐶摤㡦敡㘶㕣摢㌶㐸㕡㈴换挵慡㐱ち㥥㙡〴敥〹换搱㑤〰㐵㝦㔱㤱㜱ㄱ㐵挶㐵㔵㌴㘸㥥㘲㘸㔰攵㌹㤶㝢捥昰慣㘰挵戶慡㈵㍥㌰㝣户㉤㘸ㄲ㑣㑥挹ㅢ愷㔸㘶㡣戵㔹昳愷㘱戲昹ㄳ㐰昷〴攴㈸户㡥攸〷攵㙡愲㠸㝦愲㐷挷ㄲ〴㡣昲㤴敡㙦挶㘸〵㜵㍢〲㈲㐷愵㑢昱ㅤ㡣㑢㡦愰㈴ㄴ㐲挴㝡〶㠹挰㉢㤸㄰昲㜴㜱ㄷ捤搳㡥ㄵ〰㝢挴搸ㄱ㉢㤸昵㠱㜲〰㘴搵昱昶㙡㠵搵㐴愷昱愶㔶戸扥戳㉡愵㈶慥敢慣㑦敡㡤搷㙥㔰ㅤ㙡㤴㠴㈲搹慣㤱搲㉣ㅢ捣㜱㍢愹ㅡ愱ㄴ㜷慣㙤㐴㤶摢戴戵敦㤴㈲㉦㐲㌱㈹㥡挹改㙦㔱㠴㠲㐰㙦愴愳攸戳捦㈶㡦㐴挴㠶㌶㐰㤹㝡㉡㉣ㅢ㡡㐲㠲挷㜱敤愴㈶换搱ㄳ昸㝢㔷㤴㥤㙦〴愹ㅡ攳攲㘸㔴㌳㔵慦捦㍢戰ㄲ慡㠶㔷摢㈶㉣㡤戵㠵ㅡ㐶㜱㘷慦摡㍦摣摥〴㈳㐶㙣挸戰㐸㠶ㅦㄸ㙣〸收㑡㐴㔴㘹㥤つ㜱慢㥢挵㈵㍥㥤㤰㠶愳㌰戰ㄸ搴㘶攵㥡㌲挳㕡㤶晣愸敡搰㍣㉤㉡㌹慡㥢㔳换㍥㔴㝡㐰㌹ㅥ攵ㄴ㠳敢收㈹扡愵㜰㠹〱㘲㌷捡㉤㔴〳㠴㜶㥢〳昰㘴戰㝤戰㠳ㅤ〹㐳㈷戴捥㈸㐱㡢ㄹ㠴㥢㕥〴㜹愷㐷㡣㐲㤰㥡㉡晤攵戰昸摣ㄳ㑣摦㌸㥣㡢㌳ㄱㄳ㌱摣㤵㘱㍤〰戹挹挸㈴戹㘸㌴づ㤸㠷㤲㑤〹慤挱戸㡣㈶挶㄰㑤㍥㉦挰㉤ㅥ挶戲㠶挹㌶㜵摣㜳ぢ㉣㘸搳晡晡㉥昳戸㔳慤㌷㙡㔲愹攲㔸㔶㉢㡤扣㉤昰愵慥〰㠶摣㤴戱㉦搱愶ㅣ挷㔱㡡㑢㈶㤲㝡户扢昵挳攸慥㠴ㅣ挶〸㔵ㅦ〳㤰ㄹ㙥㌹ㄵ㄰敢戸愷㐰晢㜰㜷敢〲㠳扡㍣〷㤱搶㔱㐴㔹㌶㠷晢㜸捤㈸戲攲戶㐴戳㌹㜷捥愵捤㥥㈸㍡㘶㠵㐵摢〲㐷㔸㘷㈸昰㡡㐵ㄸ㈳㍤㜲〷〷挹㕤㡡愲扢㤷ㅥ㔱㡦戹㑢㐰㠵挲㠰㘰㡣㤷愷愰ㅣ㜶ㄵ㡣㐴㠳㕢㙢㔹摤㠲搱㕦㕡摥晡ㄴ㠰㘰ㄸ㤸〶㉤㕡㠶〶捥っ昲㥢ㅢ㌸搷愳㔵㐶㠴㌴ㄹ㑣㘵㡣㜲ㄴづ㝢㈰つ摣挴㠳昴㤲ぢ㈵ㄴ散㔱ㄷ挳攲扢㠹攳㌶㡥㐰慥㜷㐵㕢攱㠲ㄱ攰晡㡢戳户慤㜸慡㔶愳戹ぢ晦摣戶挰㉡慥㙥㠴收攸㥥戶㑢㔹㙡㑤戴敦㙥㘸慢㠸㉥ぢㅥ㤸㥤㌸㘶〴搵㤵挵㘰㍤扣戸搵㉢㐹ㄴ㝥〸㝦挴㠶㙦愷捤㥣㜷㜸ㄱ㜵㡤㝢㕦㍥敦戸ㄷㅣ㌵慦㠲捦㕢㝦愰㄰㕣愱散攷㈴换戹㝦攳㥦㑡㕡慥昰〳㡣戸㤵㘹㜳㠰㤶㠳㠴攳愸ㄴ㑡㠳㌱攴㌳攸〴戶㝢昳搶〰改㘴㑦ㅢ㥤㈸㐱戰㐳㈸捥戹㤷㡣㔰挴昷㠱㔶ㄲ㑢㜸㈴挷㥥㝦つ慣㉦㥥㐵〹ㄱ㡥攷㐸㡣ㄴ㕥㡤㕣〶敡㤴㈰㡦慥㜸昰㐲挸晦て㤶㘲㙥摥㤰㥤晥ぢ捣㉣㥥㘹㐷搱㜵㐴搱昷㍡㔰㈴㜸つ㐴昱敦扤挸挴愹挰昰散ぢち㠴㜳㑤㍢〷搰㤷晤挲敦晦昰〰㍡ㄷㄱ㠷戲搱㄰㙡扢ㄱ捦㑤ㄳ愱慦挳㐴㘰昰㕥㤹〸㈷㤰ㄱ㡣攲㠷㈶㐲攴〳㤹㐷挱收㈶〲㘳㝢ㄹ㠶㘰㈲搴㥡㜰㙢昰〴㜶㠵㑤晦搸㌱㕣扣㤵㍥攲昹㔰㕡晥っ㍣㔲㔷㜶ㄶ㉦ㄸ㥥㘱敦㔵攵㐷㍤〹㘵收㉤攱㈶户敡挲ㅥ㔷㙦㔸愳㍡㙤攰慢㠸扤散㍢晥㤴慤摤㕦〷愶挲ㄴ扡敦㐵㐹ㄴ㕦㠴愷㐴昰摣㤰㝢捦㥥㙦ㅥ晤敤㐳㡦ㅤ收㙤戵㠸㔶ぢ户㈲摦㑢挸㥥昶〴㠲扡㠹㡢㈲㤷昳挳㥣ㄳ昸㐴挹㕡慤换㘹挳㔳㔶㤰慦摢㜱㌶㈴扣〴㘱㠶挴户ㅤ㑣㑣摣㝢〸㑤捣㠹㌶㜷愷晡戰㐹戹〸㈷ㄲㄳ㔷㍥扤㌸㙣㈸扡㉡戲ㅥ慤捤挲户愱㡡㕥攰㐴搲㔶㈲㑦㥤㑣㐲㝣慢㕤搷ㅤ愴慥ぢて㌲っ晢挷㔲ち昱〷㔲㐸昲㈰挳ぢ〱㑡㑡㥤㐲愶㜰ㅢ㐰㐶㘴慤㍤挴㑢㝦挰㡥㄰㤰捤㑢㝦㍤㝥挴㠲㕤〴ㄶ㘳㕦㝣慦㈷㕡摡愲戱㙡㘲愸㔶搹㌴㡢挸愸挳ぢぢ㈶攳搲㤴愵㜳〰愵㕢㜶㐷昱㈵㐳㜶ㄸ㜸ぢㄹ扢㘰搳搷㔶戶敦㜱ㅡ戸昹〱㍤㔳㔴ち挳搹捤㘲ㅣ㐸㔵㡣㉥㙣㕡づ㡢〸㠷挳㙣戳搳㐰㔴〵㥤攵散挵愹ㄴ挱㍦㝥㈹挴晡昱搶搰㤷户搷㔰挷㌹晤㔸㈰㝦戰扦慥换㘰㙣扣㤵ㅣ〳〹扢愵㔶愵昰㝡昸㘹㜴攱愲㜳㐲㙦㘵搵戳㌸㠸㍦㌱㘷昵㘹ㅤ晡㥦搱㙢挵㔹㘷搸㥢㘱散㤴晥㝦㍢ち㌶搵晦㠲戱㌷㠵挸㜷㐴ㄹ㍥ㄴㄸ㍦搹㌴㘴挳ㅤ㠱㘷ㅢ挱ㅢ㜵㌰搶㔵㤶㈱敦㌰户㠸㡦㔷挳㙡㈵挱攱昷捡户㕦㡤㘸昶愵㙤㍢搰㔵〰㌲㌶㔴昸ㅡ㐴㔰搷晥㘹戹ㄵ㥦㙥㡢敦㐴挷㍤㈷慣慡攷晡慥ㄹ㡣㉤㈲攸㍢挶㙦捦㑣搸㍣㔳攲慢敤㐲敤〶散挴攰扢搱攷攴㍣〴昶㐹ㄹ扣㔴戱㐸㐶ㄶ戶ㄶ挹攰㜷㐸㈳㠹昰ㄲ戵㠳㝦㤹㜹㕦挳愸攳搳搵㜹昸㍡〳ㄶ㙤ぢ㘵ㄷ㝡㥣摢㙦㘸㜰敢㜰㐷敢㙤昰〷挹晡〴㠲㘳㙡〹敦㝣㌷昷戵㝤て搲㙤愳戵昹㙣搹㥢捦慤㕣㜸ち㌸摤摡㕢搲㈴挳㜷昲㡢攴戲㕥㈱挴愵晤挳昸扢㜵〷㉤㐷ㅢ〵㥤㐷ㅦ㜴搳ㄱ㌶㕥㠷晢㙣ぢ搱敦戳攸㉡愶〸昰搳㡤㈸挳〷㐱㉦ㅦ㔹㔱㝣ㄱ换㈲〳㈰㥦㉢㔶〱扡㔳昵㤳ㅢ㔱昵㐸㉣㤰〵捦ㄸ㈴挷戲昸㍣ㅡ㜲扢挲㘵㠳㈵戸㙣愱捥ㄲ挸敢㜱て攴㜳㠲㘷〹㌵㤱捦愲㐳㜳㈲ㄶ㑡扢㑦攴㌳ㅢ㑤㐴搰ち㔰ぢ㑤㡥㍦ㄲ㙢ㄱ扤㡥㙡摤㈶㜰〸㕣㠰㘱㡡㐵捡㥡㘲ㄸ㕡㜸㤶㤸㐱晡㐵昴昷昹挳㍦㝦㡥改捦㠷㠵ㄲ㠴愸㑡㑦㥥㠲㔰㑤晥ㄳ挹挹㝢㈸敤㍥昹㡦㙤㌴昹ㄱ捡㐸捥㐴て〰㠶晡㐴〵㝦搴㘲ㅡ挸㜰ㅦ昹ㄳ㘷〹昰㑢捤㘲挴㐰㠹敡㝢〱ㄹ昴攵㠶慢㔶ㄷ㤱㠹晢ㄶ戸晥㡣㡦㝢㤴㝤挴㡢㤰昴攵ㄴ㐳㘷㙣㌱搴㡡㈵㍢昲挲㙥ぢ搹㠰㈵昱㙢搹慥㈲扤搸㘳㠴㕦㝣㌰㐶捣戱㘳昱㤷㔳㕡ㄴ㜳〲㘱㠴ㄶ㈹改㠷ㅢ㈹㍥㄰㌷晥捥搳㉤㤷㈹㉡㤰㐰㍤㘱㘳搲㤹㙡晣晥戸昱〱㝣㤵愵摡攴㜸㠳㠰改昹戸㌱改㔱㌵㝥㉣㙥晣愷〳㝢㥢㡤㘳㍡っ㐷㉥㤰㐸㌲㙣㕤㘵晤㈷扥搰ㅥ㐶昳㠲㐹晤㌹㘰㠶挵㤴㥣㉡㜴㕣㔷ㅡ㜴㄰㤷㐱㍣㝣㈳㍤㠷扢㑤戸〲〲㈱ㅢ晥慦ㄲ㡥攳捥搳慣ㄱㄸ昸〴㝡つ挱㘶㑦㔷㑦散㕣㌴攷㍤ㄴ昴㥢挷㝤㥣愹㙡摢㡡㐴㘰づ攴挳晤摤挴㈹㥦㘱㍡戶昶㈳づ㤲㘹扣㐳搲㥢昲㔰㠱㤵扣㜸㙦㡣搹摣愳㉤㥡搱ㅦ〱㜲㈰ㅤ〱㤹搱ㅦ〵っ〳㌱扣慤㥣ㅢ㈱晦㉢收㝥㉦㉢摥㐷昰ㄸ㐰㔹㤰搹㐹〷挵昷〳っ挷晦愳㡡戱㌵攵㉦搱挴㐳昱换㤲㘴愴㝦㤰ㅤ㍥〴搰〷昷慤㠸㠸戰慣㝦ㄸ㈵挹㤷㔲㜰愸㤷㝥㠴ㄵㅦ㈵昸ㄸ㐰戹挰挹㙥㜹搷戸愶ㅥ㌵搷挷搱㔵㍣㑡㠰㥦晥㠹㈸挳㠷〲昷攱㑤摤㙤㘵ㅥ㠵攳て晢ㄱ敡㑣㝤挱㝦て扥挸㕦攷愲晢昰㍦㈴㈹㈸挳㍥慦扤戱户戱挸〴戴挹搵㙦ㄵ㥢晤㈲挶攱扡㕡ㄱㄴ㡥㐸愵㔲搲㡡㠲昸收㠲㠵㡢㌷昰㉤㠷㔴㠵㄰愴〱㔵攱㐴ㄵ㠷㔱愰㝦㤲㑤㠹㘳攲㐹晦ㄴ㥦㠸㕡戵㠹㥦㡥㌲㝣㄰挴慢敡晥㐰搴㍤㝥㈱㜱慤㉡慣戶ㄷㄲ晦慡㘲㈵昹挲㈷㌸㤸㐲ㄶ㌲㘹慤㐴愴㈹ㅡ晡㍣㌲㐳㝤挳㥣摢晤昸㘹ㄷ㐵昵㙣敤散搹扦て攷挷慥捥扦晤慤㠳㑦㍣晦戳摦㍤晥换㜷ㅤ晡攳㍦㥦㝣昲㤷扦㝦晣戹㝦晥㜰昹搰㑦㥥㝡敡挷昷㝥改戹摦敤㌶扦慣㍤晤昷戹㉦㍦㍣㜹晥攱〷捤搳户ㅥ㝤昸ㅤて摣㌷戹㜰搹㜸㕦㕦㝦晦捤愳㍦扤敡㤶㤱㐷ㅦ㝣㐶晣攸搷㔷㍡㐲㉤ㄷ㉦㐸㑦㠳换㔶搳昸〲㌲㤸〶㘷晣戲㑥㠳换㔵ㅢ戵ㅣ㙤搴㌴ち㑡昰㘹㜰〲慡挲㐸㔷っ晣〷㝥㘹戴戹</t>
  </si>
  <si>
    <t>㜸〱捤㝤〹㝣ㄵ搵昵㝦㙥㤶㐷收戱㍤㐵㔴〴㠱㠰ㄱ㄰㡡〹晢㈲戲㈴㉣㠱〰㑡〰㐵搰昰㐸㕥㈴㤰〵摦㑢㠰㠸慤ぢ㙡㐵㜰㕦〱敢㐶㐱ㄱ户㔶㜱㠳㙡ㄵ愵愲戸搷摤扡㌴搵㡡㑢慢戵㕡ㄵ慢晦敦昷捣摣挷扣㤹㍢㔹晡敢晦昳改昰㜲戹昷㥣敦㍤㘷扥摦㤹㜹㜹㙦收捣㈴㑤愵愵愵晤㠴㠵晦㜳挹㘴愷㕢㐹㐳愲㉥㔶㍤戰愰戶慡㉡㔶㔶㔷㔹㕢㤳ㄸ㌸㍥ㅥ㡦㌶ㄴ㔷㈶敡㌲〰〸㤵㔶挲㥦挸㉡㑤㔴㥥ㄹ换㉥㕤ㅥ㡢㈷〰捡㑡㑢换捥戶搲攱敦攲晣㐴昴挰攲㉣㉢㤳つ㔰㘹㔶㠸㑤ㅢ㌶搹㙣㉣㌶㘱㌶㙤搹戴㘳搳㥥㑤〷㌶ㅤ搹㐴搸ㅣ挴收㘰㌶㥤搸ㅣ挲愶㌳㥢㐳搹ㅣ挶收㜰㌶捣㙦ㅤ挱愶㉢㥡㜶摤搰捣㉥㤸㌰㜳搱ㄲ戰㈹愹慢㡤挷〶昴㥣㙢慦昳㤸晣晣㠱昹〳〷て捦ㅢ㌱㌰㙦㐰捦㠲晡慡扡晡㜸㙣㑣㑤慣扥㉥ㅥ慤ㅡ搰昳㠴晡㐵㔵㤵㘵搳㘲つ戳㙢㤷挶㙡挶挴ㄶ攵つ㕥ㄴㅤ㌲㈲㝦挸搰愱ㄵ㈳㐷㡥㘸㜷㈴㈲捦㈸㤸㜰㐲㍣㔶㤱昸㙦挵散捥㤸㌳ぢ㈶っ㥣ㄱ慢晢㙦挵散㠱㤸〸㔹㔸㕢ㅤ慤慣昹㉦〵捤攲㌶ㅤ㕡ㄸ㉢慢攴挶㡦挵攲㤵㌵愷て挴㙡愷〸㡤搱昰㠱攳ㄳ㠹晡敡㘵摣㡦ち㘲㔵㔵戳㘲ㄵ戲搱慢ぢㄳ㜵㈷㐴攳搵㠹㜶搵搴㉦ㄶ㡦搵㤴挵ㄲㅤ慡㈷慥㉣㡢㔵㌹挰㐴㜶昵摣㘸㝣㐶戴㍡㤶挹㑥挷㙡㝢ㅢㄶ㤵挷㙡敡㉡敢ㅡ摡㔷捦㐹挴㘶㐵㙢㑥㡦ㄱ㤲㔵㍤戹扥戲㕣㘵㘶攲㤵㤶搱挷戴㘶戲愱戰㍥搵〵㡢愳昱㍡ㄹ㜱ㄳ收㥢戰慥摤㐵㔸愴慣ㄷ㜷愹㥥㥥㔹摣㘶㈵㤵搵搳㘲昱㥡㔸ㄵ㤳㜰㑢昶昷㠰㐴㈰㝢㍢㈴㤵搲㜴戸㤵㔴㕢攷攰㈳ㄷ㘶〹昵㐴搳㜵㐶㙤扣ㅡ㍢攴昴㔸戴㘶㑣摥㠰㤲扡昲挲搸昲㌱㜹〳昳㠶づㅡ㘱攵〰㘰昵㈲戴㌷㥡㡣㠹昹㈳慣愳㘸捡㐵愳㌲摦挲搱敤㡥挹㈳㉣扤㌴㥡㕥扡㈸扤戴㉣扤戴㍣扤㌴㤶㕥㕡㤱㕥㝡㝡㝡改攲昴搲捡昴搲㈵改愵㑢㠱搱㑢㜶㥢㌶改捥㔲晡搵㥡慦㑡收慡攲换敦晢晣㠵㈵慦㡤扤㔲昱㠰㤶昷㠳㍥攸〴慦攳昰㈱㔶㕦〰慣㝥㘸㐲挷㜰捥㤴晣㘱㔶㝦㥡〶愰㔱敡ㄵ慣㈳搷昳㠳㐳㜷㑣扢㜷㔲攳搴挷㘶戶㈹敥晦㔹㙤㠹攲㥢㠵㈴ㄸ㠸㑥㜰〲㠸㜰㉣愳攵愱〹攵㜳捥㈴㠸㌰㠸愶挱㘸㤴摡敢㈴搸㍢攷收晣㠵て慣㥣扡攱戳搲㜷㘷扤㜹捤挹㡡㙦㐴㤲㘰㈸㍡㍤摣㉡晦㡣敡扡㤵〶㡢㘱㡣㌸ㅣ㑤㘸〴攷ㄵ㠰挵㐸㥡㐶愱㔱敡㈹㈷挹㠶ㅦ愷慣改摡敥挷㘹敢摥㈸摥㜷敦晣㐷捥㔷㝣愳㤳㈴挷愱ㄳ捣〲〹挶㌰摡昱㘸㐲㘳㌹㘷㉡ㄲ㡣愳㘹㍣ㅡ愵ㅥ㜵ㄲ㡣㥤㕦㜷摤摣攳㥦㉣摣搲㝢挶㘳㙦㡣扡戱㡤攲昱㈴〹ち搰〹㑥〰㤹ちㄹ㙤㈲㥡搰㈴捥㤹っ㤹㈶搳㌴〵㡤㔲て㍡〹晥㥡㜳㔴昸戲ㄳ晦㌹㘳㙢敤㍦㥥ㄸ昳晣搲㉢ㄴ摦愰㈵挱㔴㜴㠲ㄲ攴㡦捣ㅦ㙣㑤㘳戴㘲㌴愱改㥣㌳㉤㝦㠸㌵㠳愶㤹㘸㤴扡搷㐹昰搱㐳㑦㑥㍣攱慥扣愲㉢〷て户戶散㍢昹㉥挵㌷㝦㐹㜰㈲㍡㐱〹昲㠶㐲愲㔹㡣㔶㠲㈶㌴㥢㜳愶㐱愲㌹㌴捤㐵愳搴㔶㈷㐱晡㜹户㝥晤昴昱戳愷晥㝡搵㐷㍢㜷扤戰㘸愲㙡㑢㌰㝥㐲㈷愳㘹㜶㐳捦〳挸㍡㠵昰昹㘸㌲ち㤱㘴〱㑤愷愲㔱敡㔶㈷挹㥡敤㌳戳㍥晤扡晦㠴㕦㜵搸㜹攵て㐷摦㜶㥥攲㉦㉥㐹㔲㡡㑥㤳㉣ㄶ〲㘰㐵搱㠴ㄶ愱挱敥㍡捣㉡愳愹ㅣ㡤㔲ㅢ㥤〴户摥扦戶敡昱㐵ㅢ愷摤昳攵㘵㉦昵㈹慢晤㑣昱㤷愲㈴愸㐰愷挹〴愷㌳摡㘲㌴愱㑡捥㈹㐶㠲㈵㌴㉤㐵愳搴搵㑥㠲晥㈷㙥㝦㘸挳晥〷愷摤戶晢换㠲戱㍤㍥ㅥ慤昸ぢ㔷ㄲ㔴愳ㄳ㥣〰㝢㔲つ愳搵愲〹㉤攳㥣㐲散㐹㘷搰ㄴ㐷愳搴㈵㑥㠲㤷㍢つ搸昳搲㌹㠷㡦扢㌳㍡敢慡攷㡥㥤搴㕤昱㤷戹㈴愸㐳㈷㈸㠱散㐹昵㡣戶ㅣ㑤㘸〵攷㑣挱㥥戴㤲愶〶㌴㑡㕤攸㈴㔸㌶㜳㥡㍡㝦搴㡥愲㥢㠶㕤㜸㔵㠷〱㌹㐳ㄴ㍦㈸㐸㠲㔵攸㌴㤹攰㉣㐶晢㌹㥡搰㉦㌸㘷ㄲㄲ㥣㑤搳㌹㘸㤴㍡摢㐹㘰㑤㥦㝤搹摤㈷㍥㕤㜴晢㈳㝤敦昹㙣㜱摤㡤㡡ㅦ㐲㈴挱㜹攸〴㈵㤰㕤㜵㌵〰搶昹㘸㐲ㄷ㜰捥㘴㙣㠳ぢ㘹晡㈵ㅡ愵㔶㍡〹㝡㉦㌹攳㥦㔷ㅥ戱㜸收㌵㤷㝥搹㑦㕤搹攵㌶挵て㌸㤲㘰つ㍡㑤敤慡㈲搳挵㡣戸ㄶ㑤㘸ㅤ攷ㄵ㠲挵㈵㌴㕤㡡㐶愹㌳㥣㈴㡦㕥ㅤ扥昰扤敤昹ㄳㅥ㝢戲㑤㔵晤扦㜷㑦㔶晣〰㈵㐹㉥㐷㈷㠸㠵㈴戸㠲搱慥㐴ㄳ扡㡡㜳㡡㤱攰㙡㥡慥㐱愳搴ㄲ㈷挱搳㔷ㄷ扦摦㌸昹攳攲㉢㑥ㄹ晦挶敥㔵换〷㈸㝥㌸㤳〴搷愱搳㘴㠲敢ㄹ㙤㍤㥡搰〶捥㈹㐲㠲㡤㌴摤㠰㐶愹㌲㈷㐱捥㡥散挲㑥敦捦㉡扡攴昱㕦㜷㕢㕡昹㜵㔷搵㤹㘰晣㠴㙥㐴ㄳ㤴㐰㝥㐱摥〴㠰㜵㌳愱户愰挱摢昶〸敢㔶㥡㌶愱㔱㙡㠱㤳㘰搹㡤㑦㝤昲㠷㤳㌶㑥㝦散㜷㘵㥦搷㕣昲昷㍥㡡ㅦ㉡㈵挱㘶㜴㥡摡づ戲戱户㌰攲㙤㘸㐲户㜳摥㐴㙣散慤㌴摤㠱㐶愹㌹㑥㤲戳㑡昶㥦㜶搲㕤ㄵㄳ敦㠹散敤戳敥㠲㔳㍥㔲晣搰㉡㐹敥㐴㈷㠸㠵㙣㠷扢ㄸ敤㙥㌴愱㝢㌸㘷㌲㘴扡㤷愶摦愰㔱㙡㠶㤳攰戹㝢ㅥ散㍢敢挵ㅦ㘶慥㥤戲㜴挷㡤换扥㕢愴づ㈷ㄸ㍦愱晢搰㌴㤹攰㝥〰慣敤㠴㍥㠰〶扦㝣㠶㔸て搲昴㄰ㅡ愵㈶㍢〹㝡挴敥敥摤敦㥥㑦㡡㙥㔹㜷散攸㉦挳㝦㔰慡ぢ挱昸〹㍤㠲愶㈹㤹㠴挵づ㠰慣㥤㠴晦づつ㘴ㅡ㘲㍤㑡搳㘳㘸㤴ㅡ攷㈴㔹㜵敥慢慦扥扡愲㝢挱摤㐷㍤昶㡢慢㙦昹㝤愹㍡㠲㘰晣㠴ㅥ㐷ㄳ挴㐲戶挳ㄳ〰㔸扢〸㝤ㄲつ昶愶㘱搶㔳㌴敤㐶愳搴㐸㈷挱ㄳ㤳戲㜷㜶摦昸攰戸ㅢ昶㜷ㅢ搱㈷昷戵戱慡㉢挱昸〹㍤㡤㘶㐰ㄳㅦ〴挰㘲搰搰挱昹㜹挳㠷攵てㅡ㤶㌷㘲挸㜰㙢て㘶㔸捦㜰敥戳㘸戰㝢つ戱昶搲昴ㅣㅡ愵〶㌹ㄹ晢㝣㜴昴户〷㝦㝤搸㤴戵㌳㉥㕦晤摣㌹〷搷戶㝢〱敥ㄳ㥤て㝢㠵昱攸ち㝣㝣㍥昰挹㝣搰㐰㝣晣㘸挹㔷ㄲ㝣㈳愹ㄸ㕡㌱扣㈲㍦扦㝣㘸㕥㜴㜰㌴㉢〷㘱㕢晡搹㤷敦㤵敤㉡㑥慡慣㈹慦㕤㈱ㅦ㠶扢㑤㠸㈶㘲〷㍥ㅢ昷㜷㝣ㄳ㙡敢㙢捡ㄳ㕤捤捥㤲扡㘸㕤散〸慦敦㐰㄰摦戴ㄲ㝣㔵㠸㈵㈴㕦㜷敦戴戹搱慡晡搸昸㤵㤵戶晢㐸㡦ㅢ㕦ㄴ㙡ㄷ〵㝢㈷挵㘳㘷㈴扤扥㌵ㅡ㡦㙦戲换㈵戶㡦愵敤戲搷慢㘷挱攲摡㐴慣㐶㔶慦㝦昵〹㤵㘵㑢㘳昱㤲ㄸ扦〷挷捡㠵㙡㘷扡㥣㙦㉢晤㘷搶㠰㈸扥㝦㤴昷㜲㕢㉢㈶慥慣㡢搵㤴挷捡戱扥换㘲昱扡㠶搹搱㐵㔵戱㐳㔳㈰㜶㑥㌸扡愴㤸㈷搵㤶搵㈷ち㙡㙢敡攲戵㔵愹㥥昱攵换愳昸㠶㔴㍥扤戶㍣㠶㉦㌸㤹㕣搲㔴㕡㐶㠶㔲㘹挷㤸扥㘵㌰㙥㘲愰㙣〸搷㈶㍥ㄲ摢晣昰搴摤㙥攰㉣戰〳㡢慡ㄸ昷挹昴愳㥡〹㈶㜱ㄹ愶㕦㌰搰挵㠹㈷つ㠸敥ㅢ㡣㤶㜵㑣㙥戹晦扦攰昴昴㑥づ晢㠹换昱㉤㜲㑡戴愶扣㉡ㄶ㙦昲㤴㠷攲ㅡ㔹㉦愲挹㍡ㄶ㐷㜳愰㝡㤹㐰愸㤵慡㈱㙢㐵㘵㜹摤攲搰攲㔸攵改㡢昹㌱〷愷㐵戲戳㈹慤㙦戱㕥㠶挹㝡㠵捤ㅦ搱㠴挳㘹愱㔷〹ち㠵慤搷散㜱㔶㉦晣摦晡敦愷改㤸㘵挹昷㘱㥣扣㐸㘴㔵㑦慡㡤㈷㌲㌲㑣㉣愷㐴ㄳ㡢敢戸㝢㌶敤㘴扣搷搹扣㠱㈶敢㈸㌴捤㝥晤敤〸㔰㈶扦攵户慦㉥㡣㔵㐴㜱㙥㐵㡥㙥ㄵ捤慡戶扦慥ㄷ挶ㄲ㘵ㄶ扦搷ㄷ攱㔸㔹ㄹ㐲て〷㝦扢㙡敥晤戱㤵㜵㠵搱扡㘸㥢㙡㥣㈱挰㔶戲〰敡㉦戳散ㅥ㘷戶ㄷ㥢㥥ㅤ㜶㐶㠸㄰㤱慥㉢㑡㕢㌱搸㤱㜰攰攰㜸㐹换㜰摡愶㐹㘰摤扢㠳㐴挸扢愳愷㝥搳挷〹㠸昲挹戱㥡搹つ换㘲〹挲戳㐳㑤㑡改㍤扣ㄸ㙣㘶搹愲㌹㜵㤵㔵㠹㠱㔸搳挹昱摡晡㘵晦捤㌸㡣㘵扤㠹㐶㉦㔹㐷㘳㉦㙥㌹㈷挸㤵搶㘶㌹户㑤㘹㘹㕡㌶愳搱㘲昵㘶挳扤ㄵ挱㝥挲㝦戲㔸㝦挲㝦攱愶㝣㔹戹㐰戴收慣㐸ㄶ昰敤慡愱搰散㜸㑣捥昳㘴换〰㙡户慦㍥愹㌶扥㜴㔱㙤敤㔲敥㑦ㅤ㘴㤴㔸ㅣ㡢搵昱摣㐹㕢攷㕣㤱㥣ㄳ㔲㉡㈳㈳攵㈴㠸敢㈴㑢て挴て㝤㠰愶晤昸慡慡㥥㍡㘲㈲昴㘷㤸㌲㜰ㄶ㈷搴㠸捥愱㤳愷㤴㑥㥥㍥戱㜴㝡戴㘱㔰㕥晥戰搲戹㠳〶慥慣㑡慣㔴摤挰㥤㘷㉥㜲㤷ㅥ㝤㘹敥攲戲㈹㥢て㡥㕦㍣戱愱攷㘶搵搵㜱昸捥㤹昴㐵戴ㅣ晣㔸ㅦ愱㔱㕤〰攳㝢ち晡愹㡢昵㌱挶搶㍥㌶㥦愰挱㍢㠳㘸㡤㌷㠶捦散愱敡㠷晦昹收㘰㝤捥收㙦㘸㔴㝦㌴㍣㌴慤扦愳搱㡢㡡㈰㍥户戸㙣戵㘳㘰昶㙦戵慦㘰つ㕢㑤昸搴〰㈰戸攵㉣㉡㘵㔱ㅢ㡢扡愸㄰〲ㅢ〵挸㜲ㅣ扥㜳㍡挷㘲㥡〸昰〳攷㘷〰㘶ㄶ攰㐷收愰㌰ㄶ昷㌷㤷〰改昶㔰攵挱㈷〲㘴挰㘰昱捣戵ㅡ〴㤳〸㤰㠵㤱㕥搴昷㍦扡〴挸㠷搹㉦㠰挵㤸㔶ㄳ㍥㌵ㄸ昳㑣〲㝣㠱攰㐶〱晥敥㌸㝣攷㥣㠶㈱㔲づ搷攲㘰慥昲攷㠰㤹〵㌸〴㙥慢㌳㥢㐳搱戸〴㌸摣ㅥ慡攱〸㈲〲㜴㈱攸〸㌴㙡㈴㑣㈲㐰㔷㡣昴愲晥攲ㄶ㘰〴捣㝥〱㝡㌰愶搵㠴㑦㡤挲㍣㤳〰㙦〵〹昰愶攳昰㥤てㅢ㠳㐸㌹㕣㡢扥㕣攵搷〳〵㌸〶㙥慢㍦㥢〱㘸㕣〲っ戴㠷敡㜸〴ㄱ〱㡥㈵㈸て㡤ㅡ〷㤳〸㤰㡦㤱㕥搴昳㙥〱挶挲散ㄷ㘰㈸㘳㕡㑤昸搴㜸捣㌳〹昰㘴㤰〰扢ㅣ㠷敦㝣㕤㈱㈲攵㜰㉤㡥㐷㔲昵㜸愰〰攳攰戶挶戳㤹㠰挶㈵㐰愱㍤㔴ㄳㄱ㐴〴㤸㐸搰㈴㌴㡡愷昳㐴㠰挹ㄸ改㐵㍤攴ㄶ㘰ㄲ捣㝥〱愶㌱愶搵㠴㑦㑤挱㍣㤳〰㜷〷〹㜰㤷攳昰㥤㑦㥣㠶㐸㌹㕣㡢搹㕣攵㙤㠱〲捣㠵摢㍡㠹捤挹㘸㕣〲㥣㘲て㔵㌱㠲㠸〰昳〹㕡㠰㐶捤㠰㐹〴㌸ㄵ㈳扤愸㕢摤〲㑣㠷搹㉦㐰㤴㌱慤㈶㝣㙡㈶收㤹〴戸㍥㐸㠰敢ㅣ㠷敦㝣攷㉣㐴捡攱㕡㉣攱㉡㕦ㄳ㈸㐰ㄵ摣㔶㌵㥢ㅡ㌴㉥〱㤶搹㐳㔵㠲㈰㈲挰ㄹ〴挵搱愸㌹㌰㠹〰〹㡣昴愲搶戹〵㤸つ戳㕦㠰ㄵ㡣㘹㌵攱㔳㜳㌱捦㈴挰㜹㐱〲㥣敢㌸㝣攷㘳攷㈱㔲づ搷攲ㅣ慥昲搹㠱〲㥣〷户戵㥡捤昹㘸㕣〲㕣㘸て搵㈹〸㈲〲晣㤲愰㡢搰愸〵㌰㠹〰㙢㌰搲㡢㕡敥ㄶ㘰㍥捣㝥〱㉥㘱㑣慢〹㥦㍡ㄵ昳㑣〲㔴〵〹戰搴㜱昸捥ㄵ㉦㐴愴ㅣ慥挵戵㕣攵捡㐰〱慥㠷摢㕡捦㘶〳ㅡ㤷〰㌷搸㐳ㄵ㐵㄰ㄱ攰㔷〴摤㠸㐶㤵挱㈴〲摣㠴㤱㕥搴㐲户〰㡢㘰昶ぢ戰〹昸戰搵㠴㑦㤵㘳㥥㐹㠰戹㐱〲捣㜱ㅣ扥㜳搹㍣㐳㥤挳戵戸㤳慢㕣ㄲ㈸挰摤㜰㕢昷戰戹ㄷ㡤㑢㠰摦摡㐳戵ㄸ㐱㐴㠰晢〸扡ㅦ㡤㕡〲㤳〸戰ㅤ㈳扤愸愹㙥〱㉡㘱昶ぢ昰㌰㘳㕡㑤昸搴㔲捣㌳〹㌰㉥㐸㠰戱㡥挳㜷慥扤〶㤱㜲戸ㄶ㑦㜰㤵挷〴ち昰㈴摣搶㔳㙣㜶愳㜱〹昰戴㍤㔴戵〸㈲〲散㈱攸ㄹ㌴敡っ㤸㐴㠰㘷㌱搲㡢ㅡ攲ㄶ㘰ㄹ捣㝥〱㕥㘰㑣慢〹㥦㡡㘳㥥㐹㠰㘳㠲〴攸攷㌸㝣搷〲敡ㄱ㈹㠷㙢昱〶㔷戹㑦愰〰㙦挱㙤扤捤收ㅤ㌴㉥〱摥戵㠷㙡㌹㠲㠸〰敦ㄱ昴㍥ㅡ戵ㄲ㈶ㄱ攰〳㡣昴愲扡扢〵㔸〱戳㕦㠰てㄹ搳㙡挲愷ㅡ㌰捦㈴挰㈱㐱〲㜴㜲ㅣ扥㙢ㄵ㘷㈱㔲づ搷攲㙦㕣攵㠳〲〵昸〲㙥敢㑢㌶晦㐰攳ㄲ攰㥦昶㔰晤ㅣ㐱㐴㠰慦〹晡〶㡤㍡ㅢ㈶ㄱ攰㕦ㄸ改㐵㘵扢〵昸〵捣㝥〱昶㌳愶搵㠴㑦㥤㠳㜹㈶〱㝥晣㜷挰㐷攱㝦㍢づ摦戵㤴搵㠸㤴挳戵挸㑣挷㉡敦〷捣晣㔱㌸〴户搵㠶㑤㌶ㅡ㤷〰㘱㝢愸捥㐷㤰㕥っ搴㤶愰㜶㘸搴㠵ㄸ㡡〰敤㌱搲㡢晡〷㜲㈴扦っ㕤〰戳㕦㠰㠳㠰て㕢㑤昸ㄴ㉦攰㤸〴昸㌸㐸㠰扦㍡づ摦戵㥥㡢ㄱ㐹〴㌸㠲慢晣㘱愰〰摤攰戶㡥㘴搳㥤㙢㜷攰摢㘰㑦㝢愸搶㈲㔰㉦搲挹㈱愸ㄷㅡ㜵〹㠶㈲㐰㙦㡣昴愲摥㜱ぢ戰づ㘶扦〰㝤㠰て㕢㑤昸搴愵㤸㘷ㄲ攰攵㈰〱㕥㜲ㅣ扥敢㔰㔷㈰㤲〸㤰挷㔵㝥㈱㔰㠰㐱㜰㕢㠳搹っ攱摡ㅤ㄰㘰㤸㍤㔴㔷㈲㔰㉦搲ㄹ㑥搰〸㌴敡㙡っ㐵㠰㤱ㄸ改㐵敤㜶ぢ㜰ㄵ捣㝥〱挶〰ㅦ戶㥡昰愹㙢㌰捦㈴挰捥㈰〱㜶㌸づ摦㜵戲敢ㄱ㐹〴㤸挴㔵㝥㌸㔰㠰㈹㜰㕢㐵㙣愶㜲敤づ〸㔰㙣て搵㝡〴敡㐵㍡搳〹㥡㠱㐶㙤挴㔰〴㤸㠹㤱㕥搴扤㙥〱㌶挰散ㄷ愰〴昸戰搵㠴㑦摤㠰㜹㈶〱戶〴〹戰搹㜱昸慥攳摤㠴㐸㈲挰〲慥昲愶㐰〱㑥㠳摢㉡㘵戳㤰㙢㜷㐰㠰㐵昶㔰摤㡣㐰扤昰㘳㤵ㄱ㔴㡥㐶摤㡡愱〸㄰挳㐸㉦㙡㠳㕢㠰㕢㘰昶ぢ㔰〹㝣搸㙡挲愷㌶㘱㥥㐹㠰换㠳〴戸捣㜱昸慥㌳㙥㐱㈴ㄱ㈰捥㔵扥㈴㔰㠰㍡戸慤㝡㌶换戹㜶〷〴㔸㘹てㄵ慦㍥昶㈲㥤〶㠲捥㐴愳戶㘲㈸〲慣挲㐸㉦敡㝣户〰户挳散ㄷ攰㙣攰挳㔶ㄳ㍥㜵〷收㤹〴㌸㌳㐸㠰〶挷攱扢〶㝡ㄷ㈲㠹〰ㄷ㜱㤵㔷〴ち㜰㌱摣搶㕡㌶敢戸㜶〷〴戸搴ㅥ慡扢ㄱ愸ㄷ改㕣㐶搰攵㘸搴扤ㄸ㡡〰㔷㘰愴ㄷ㔵攳ㄶ攰ㅥ㤸晤〲㕣〳㝣搸㙡挲愷㝥㠳㜹㈶〱捡㠳〴㈸㜳ㅣ扥㙢戴昷㈳㤲〸㜰㈳㔷㌹ㅡ㈸挰捤㜰㕢户戰戹㤵㙢㜷㐰㠰㕦摢㐳戵ㅤ㠱㝡㤱捥㘶㠲戶愰㔱て㘲㈸〲摣㠶㤱㕥搴挹㙥〱ㅥ㠰搹㉦挰㌶攰挳㔶ㄳ㍥昵㄰收㤹〴㤸ㄱ㈴挰㜴挷攱扢㠶扣〳㤱㐴㠰晢戹捡搳〲〵㜸〰㙥敢㐱㌶て㜱敤づ〸昰㠸㍤㔴㍢ㄱ愸ㄷ改散㈰㘸㈷ㅡ昵㈸㠶㈲挰敦㌰搲㡢㥡攰ㄶ攰㜷㌰晢〵㜸ㅣ昸戰搵㠴㑦㍤㠶㜹㈶〱㐶〴〹㌰摣㜱昸慥㙦㍦㠱㐸㈲挰㌳㕣攵愱㠱〲散㠵摢㝡㡥捤昳㘸㕣〲扣㘸て搵㉥〴敡㐵㍡㉦ㄱ昴㌲ㅡ昵ㄴ㠶㈲挰㉢ㄸ改㐵つ㜰ぢ昰㈴捣㝥〱㕥〷㍥㙣㌵攱㔳扢㌱捦㈴㐰慦㈰〱㜲ㅣ㠷敦晡晢ㅥ㐴ㄲ〱摥攷㉡昷〸ㄴ攰捦㜰㕢㡤㙣晥挲戵㍢戰〷㝣㘴て搵㌳〸搴㡢㜴晥㑡搰挷㘸搴㕥っ㐵㠰㝤ㄸ改㐵ㅤ敡ㄶ攰㔹㤸晤〲㝣づ㝣搸㙡挲愷㥥挳㍣㤳〰敤㠲〴㘸敢㌸扣攵〰㔹㉦㈲㔲㉢㉥攳戶攵ち㔷捣慤㡣慤攰㜵愷づㄵ㈸㠴㉤愸㑦搴搵捡㐵戲昶ㄵ㠵戵㌳㙡敢ち㉢ㄳ换慡愲つ㥤㉡㥣捥㐹㡢㘳㌵戸㠴ㅤ挷㤵㙣㡦慤㜶搹戲㔸戹㔵㔱㔲㕢ㅦ㉦㡢ㄵㄵ晥㉦㕣攲〶㍦㙣㍡戹扡㥤慥戰晣㘷㔷㙤ㄱ㐲㘱㉦挱㤲㤶昵㌲〲㝡㉦扥㐹㌹慥敢㐲戹㜴㈳〰㜶㍣愰攸散捡扡慡㔸摢ち戹㐸㉤晤散ち愸㠸扡㠰昲㌶ㄵ戳ㄷ攳愲㔴㘱晢㡡挹昱捡昲慡捡㥡ㄸ㌷挶㈱㌶戴㌸㜶㍡㙡〰㑥愸㑤㔴戲昲戹㝤挵散㜸戴㈶戱㡣㤷㌳换ㅡづ㑥ㄹ挹㜵捦慣㡡〹㤵㌵〹愴㤱慤挸㝥挷㡡㤲挵戵㉢㔰㠴㕦㕦㕤㌳㌹扡㉣昱㍦戱㔵ㄴ㌷㡢㉣戲㘹㔴扡㑡㑦㔷搹改搹晦改昶〹㝤㠳㘳慣㤳㕤㙦搳ㄳ晢㘹㕤扣㜲㔱㍤〵㤳ㅣ㠳搰㘶戲㤱㙤㤸㤶昵ち㝡摥ぢ㤷慥㑤攸愹㍡攰扡愶ㄴ㤷ㅢ㉦㠰㈷敦㙣㌸ㄲ㜰敢㕦㔸㥤㜶摦愲㤹㍡㜹㑥搱㠱㝡㥣晦搳㙤〲㔹㝦㐴攴ㄶ㤷㍦㜴〶戸㠳扤ぢ戱㈴㠲㝢ㄴ㡥㑣散〹ㅣ㜹㜷换㜰㠵㘰戸㠷㜶㌸搰㥤㠴㉢攸敤㉡㡡愳㡢㘲㔵戸昰㕦ㅤ慤敢㘰て㔸㠱㠱㌲昲㠴攳㉢愸慤慥㡥㜲㤷㘳㌱㝣㐹㔹戴㉡㤶㕤㌱扥扥慥㜶㝡㘵㡤㔵㠱㐶昶㑢挷ㄴ㕤〹㔳㜴愵㝤㠹扥㘲ㄶぢ㠲愴捦㔸戵愷㐷攳㤵㜵㡢慢㉢换戲㌹㘰搱捥晦挴扥㡡㠳㍦ㄳ㘲敡㐵扦㤷㜸慦昹摢㔷摥戱戹〷愲㑣㠶搲㜱昳㘳㡦㑥㔷㈱晣㔳晦㘱扤〸摥㜸攴ㄷ㡡昵㍤愲㘵攱〷〶攷攰昹㐲㉥挵挲昲挵搹戰挸㥢㤳㝡㡤〰晣㔸晢〱㘵㠷㍦㤹慦愳㘹戲㤸愰つ〰攱攲摡㘸昹愴㘸ㄹ㙥㙣㘹攳摣搶㤲㡤㑤换户㥡㜸㠴攵ㅤ〵愸ㄸ㐲㈵搲昲捡昲㔸㍣㥢㠶ㄲ摣戶㤳挹挲㤰㤰扤つ㜱愱㍢㈳㉤㉢慢㙤戶㈹㔷㤱㡥㜵㤴㜳搱摣㝤㕢㔰㤱㉦晥㘷㈷㡥攰㐵㌴搰捡㐰㙢晤〰㍡搶扦挹改つっ挹挷〳昸㤱㠰㥦搰㘴扤〹愷㜷摢愴㔶㕡愰ㅥ挳〲㈸㔳㙥〸㘱つ㐸㌶敡㈵愴㜸㈴㑢㠸戴㜵ㄵ㝤㠴散㝡㡦㙣捣㐱慦㍡ㄱ㉡挱㕥ㅥ㉢て摢敦慦㉣㉥攱收㐸㑦捦挴愶づ㜹ぢ收㝣㘹ㄹ愲㈴㈶搵㈰慡㍢㔶㈱挴㘲挱戶㍣㔸㄰扦㤴户㕣扣ち㉢慥㘵晦㠴晦㘴〹㠷慤㜴㉡㄰㔶㝦㐲慢㠹㠷㘸〹㜳慢㔹㤰ㅣ攷扤搰愸㡦㌰攴慦㝦㜴昵㉦㉢昵㌱㐶晣㠵㤵ㄶ攲㝤㌶㉤㝤㠳㔴晢㌰㠳㙦㤲㔶㠸㠱㍦㐱㡦敦㍤挹㝤㌱ㅢ搶收昷挵捦㌸〳㍦ㄶ㙦摢搲晢愲晡ㅣㄶ㑤〳㕤扤㠱戹㤹慤戶〴晥捤っ㘸㐷㐰㝢〲晥づ〰㌷㜲愸〳㐶㐹昱㜸㉦㠸㐱扣〸㌰㄰敦㉢㔷㔰㤷㜸〷㌱攸挱っ晡〳〰㕥昱㝥㠴捤ㄶ慦ㄳ㈰㉤ㄶ㡦摢㑥挴㍢㠴㠱挹㍣㐵扣㐳㘱㙤㕥扣㜴㑣ㄳ昱づ㤳㈰昶㐰戱㐴挱㈰摥攱挰㔸㕤〸㘴昹㠲〱㜰〴〱㕤〹㘰㐵㠳㠸搷つ愳愴㜸扣捦挵㈰㕥㜷㘰㈰ㅥ慢ㅡ㜴㔰㤷㜸㍤ㄸ戴㈷㠳戲〲挱㉢ㅥ换づ㙣昱㜲〰㘹戱㜸㉣㔴㄰昱㝡㌱㌰㉢ㄶ㔲挴㍢ち搶收挵㘳㘵〳㕥戸㜷㠹㐱搰㤱ㅦ㤶㌷㘸ㅡ戰改㍤敦㘸㘰慣㍥〴戲昴挱〰攸㑢㐰㍦〲㔸つ㈱攲ㅤ㠳㔱㔲㍣摥扦㘳㄰㙦〰㌰㄰慦㠷㉢愸㑢扣㥦㌱攸㐰〶㘵昵㠲㔷㍣㤶㉣搸攲ㅤぢ㐸㡢挵㘳㤱㠳㠸㤷挷挰慣㜶㐸ㄱ㙦㄰慣捤㡢挷慡〸扣㜰㥡㤴㐱搰㤱ㅦ㤶㐶ㄸ戴ㄹ〲㡣㌵㤴㐰㤶㑤ㄸ〰挳〸ㄸ㑥〰㉢㈹㐴扣ㄱㄸ㈵挵攳扤㐹〶昱㐶〱〳昱㔸㑤愱㠳扡挴ㅢ捤愰挷㌱㈸㉢ㅦ扣攲㡤㠳捤ㄶ㙦っ㈰㉤ㄶ㙦㍣愶㠹㜸挷㌳昰〴㡣㔲挴ㅢ〷㙢昳攲戱愲〲㉦㤴㕢㌰㠸ㄶ㡦㘵ㄵ㥡〶㙣㝡捦㥢〰㡣㔵㐰㈰㑢㉥っ㠰㐲〲㈶ㄲ挰㉡っㄱ㙦ㄲ㐶㐹昱㜸摦㤵㐱扣㈹挰㐰㍣㔶㘲攸愰㉥昱㡡ㄸ㜴㉡㠳戲㙡挲㉢ㅥ㑢㈵㙣昱愶〱搲㘲昱㔸㕣㈱攲ㄵ㌳㌰慢㉣㔲挴㥢〱㙢昳攲戱ㅡ〳㉦摣攵挵㈰攸挸て㑢㌲㌴つ搸戴㜸㈷〰㘳㥤㐸㈰换㌵っ㠰㔹〴㤴㄰挰ちづㄱ㙦㌶㐶㐹昱㜸㑦㤹㐱扣戹挰㐰扣愸㉢愸㑢扣㤳ㄸ昴㘴〶㘵挵㠵㔷㍣㤶㔹搸攲捤〳愴挵攲戱㌰㐳挴㍢㠵㠱㔹愱㤱㈲摥〲㔸㥢ㄷ㡦㤵ㅣ㜸攱收㌲〶㐱㐷㝥㔸捥㘱搰收㌴㘰慣㔲〲㔹敡㘱〰㉣㈴㈰㑡〰慢㍦㐴扣㐵ㄸ戹挴㌳ㅥ戶攵挰㐰㍣㔶㠰攸愰㉥昱㘲っ㕡挱愰攷〰攰ㄵ敦㍣搸㙣昱㑥〷愴挵攲戱愸㐳挴㕢捣挰慣敥㐸ㄱ㙦〹慣捤㡢挷㉡㄰扣㜰㕦ㅢ㠳㘸昱㔸ち愲㘹挰愶昷扣㉡㘰慣㙡〲㔹㈶㘲〰搴㄰㔰㑢〰㉢㐷㐴扣㘵ㄸ㈵挵攳㝤㠰㠶㍤㉦づっ挴㘳昵㠸づ敡ㄲ㉦挱愰扣㙤㕥戱搲挳㉢ㅥ换㍢㙣昱敡〱㘹戱㜸㉣〸ㄱ昱㤶㌳㌰㉢㐳㔲挴㕢〹㙢昳攲戱㠲〴㉦㕣㉦㘰㄰㜴攴㠷㘵㈴㥡〶㙣㕡扣㌳㠱戱㔶ㄱ挸ㄲㄳ〳攰㉣〲㝥㑥挰㑤〰㠸㜸扦挰㈸㈹ㅥ敦㜱㌴㠸㜷づ㌰㄰㡦㤵㈷㍡愸㑢扣㜳ㄹ昴㍣〶㘵㤵㠸㔷㍣㤶㠶搸攲慤〶愴挵攲戱㤸㐴挴㍢㥦㠱㔹㔵㤲㈲摥㠵戰㌶㉦ㅥ慢㑦昰挲摤㝣っ㠲㡥晣戰〴㐵搳㠰㑤㡢㜷ㄱ㌰搶ㅡ〲㔹㥥㘲〰㕣㑣挰㕡〲㔸戱㈲攲慤挳㈸㈹ㅥ敦摦㌴㠸㜷㈹㌰㄰㡦㔵㉢㍡愸㑢扣换ㄸ昴㜲〶㘵㠵㠹㔷㍣㤶㤵搸攲㕤〱㐸㡢挵㘳㈱㡡㠸㜷㈵〳戳㈲㈵㐵扣慢㘱㙤㕥㍣㔶慥攰㠵㥢〸ㄹ〴ㅤ昹㘱昹㡡愶〱㥢ㄶ敦㕡㘰慣敢〸㘴㘹㡢〱㜰㍤〱敢〹㘰戵㡢㠸户〱愳愴㜸扣㌷搵㈰摥つ挰㐰㍣㔶扣攸愰㉥昱㝥挵愰㌷㌲㈸慢㔳扣攲戱㈴挵ㄶ敦㈶㐰㕡㉣ㅥ㡢㔸㐴扣㥢ㄹ㤸搵㉣㈹攲摤ち㙢昳攲戱敡〵㉦摣扦挸㈰攸挸捦㝢㘸㌵つ搸戴㜸扦〶挶摡㑣攰晢㘶挰ㄶ〲㙥㈳攰〳〰㐴扣摢㌱㑡㡡挷晢㙥つ攲摤〱っ挴㘳戵㡣捥敡ㄲ㙦ㅢ㠳摥挹愰慣㙣昱㡡挷㜲ㄶ㕢扣扢〰㘹戱㜸㉣㠰ㄱ昱敥㘶㘰㔶挲愴㠸㜷㉦慣捤㡢挷㡡ㄹ扣㜰摢㈴㠳愰㈳㍦㉣㥢搱㌴㘰搳攲晤ㄶㄸ敢㍥〲㔹㔲㘳〰摣㑦挰㜶〲㔸㘵㈳攲㍤㠰㔱㔲扣㐹㘶昱ㅥ〲〶攲戱搲㐶〷㜵㠹昷㌰㠳㍥挲愰㤹㌸㉤攲ㄵ㡦愵㌰戶㜸㍢〰㘹戱㜸㉣㥥ㄱ昱㜶㌲㌰慢㘸㔲挴㝢ㄴ搶收挵㘳戵つ搶ㄹ㜷㙢㌲〸㍡昲挳㤲ㅢ㑤〳㌶㉤摥敦㠱戱ㅥ㈷㤰攵㌸〶挰ㄳ〴散㈲㠰ㄵ㍡㈲摥㤳ㄸ㈵挵攳晤搲㠶㍤㙦㌷㌰㄰㡦㔵㍡㍡愸㑢扣㍦㌰攸搳っ捡㡡ㅡ慦㜸㉣愳戱挵摢〳㐸㡢挵㘳攱㡤㠸昷っ〳戳〲㈷㐵扣扤戰㌶㉦ㅥ㉢㜵㐴扣攷ㄸ㐴㡢㤷〳慢愶攱ㄲ敦㜹㘰慣ㄷ〸㘴㈹㡦〱昰㈲〱㉦ㄱ挰敡ㅥㄱ敦㘵㡣㤲攲昱㍥㜰㠳㜸㝦〴〶攲戱挲㐷〷㜵㠹昷㉡㠳扥挶愰慣挶昱㡡挷ㄲㅣ㕢扣搷〱㘹戱㜸㉣摡ㄱ昱摥㘰㘰㔶敦愴㠸昷ㄶ慣捤㡢挷㉡ㅦㄱ敦㙤〶搱攲戱搴㐷搳㜰㠹昷づ㌰搶㥦〸ㅣ㘱〶扣㑢挰㝢〴戰㌲㐸挴㝢ㅦ愳愴㜸扣挷摤㈰摥㥦㠱㠱㜸慣づ搲㔹㕤攲㌵㌲攸㕦ㄸ㤴㤵㍣㕥昱㔸扥㘳㡢昷㈱㈰㉤ㄶ㡦〵㍦㈲摥㐷っ捣捡㥦ㄴ昱㍥㠶戵㜹昱㔸㈱㈴攲敤㘳㄰㉤ㅥ换㠴㌴つ㤷㜸㥦〰㘳㝤㑡㈰㑢㠸っ㠰捦〸昸㥣〰㔶ㄵ㠹㜸㝦挳㈸㈹ㅥ敦摦㌷㠸昷〵㌰㄰㡦㤵㐵㍡愸㑢扣㉦ㄹ昴ㅦっ捡㉡㈰慦㜸㉣晤戱挵晢ち㤰ㄶ㡢挷㘲㈱ㄱ敦㥦っ扣㄰愳ㄴ昱扥㠱戵㜹昱㔸㕤㈴攲晤㡢㐱戴㜸㉣㌱搲㌴㕣攲㝤ぢ㡣昵ㅤ㠱攵㘶挰昷〴散㈷㈰〶㠰㠸昷〳㐶㐹昱昸㙣〲㠳㜸㍦〲〳昱㔸㤵愴戳扡挴晢㠹㐱搳㜰愹㐳戱㠲挸㉢ㅥ换㠶㙣昱㜸㌵愴挵攲戱搰㐸挴挳ㄹ昲㌴挵㡡愳ㄴ昱㜰敦㜱ぢ挴㕢㠹㘹㈲㕥ㄶ㠳㘸昱㔸㥥愴㘹戸挴ぢ〱㘳戵㈱㤰愵㑢〶㐰㌶〱㝣㡡㤸㘲㌵㤳㠸ㄷ挶㈸㈹ㅥ㥦戹㘰㄰慦ㅤ㌰㄰㡦ㄵ㑤㍡愸㑢扣昶っ摡㠱㐱㔹㝤攴ㄵ㡦㈵㐷戶㜸ㅤ〱㘹戱㜸㉣㔲ㄲ昱㈲っ捣㙡愵ㄴ昱づ㠶戵昹㍤㡦㔵㑤㈲㕥㈷〶搱攲戱戴㐹搳㜰㠹㜷〸㌰㔶㘷〲㔹昶㘴〰ㅣ㑡挰㘱〴戰ㄲ㑡挴㍢ㅣ愳愴㜸㝣㥥㠴㐱扣㈳㠰㠱㜸慣㠶搲㐱㕤攲㜵㘵搰㙥っ捡捡㈵慦㜸㌷挳㘶㡢㜷㈴㈰㉤ㄶ敦ㄶ㑣ㄳ昱扡㌳㌰㉢㥤㔲挴敢〹㙢昳攲戱㈲㑡挴换㘱㄰㉤摥㘶㔸㌵つ㤷㜸扤㠰戱㝡ㄳ挸㤲㈹〳攰㈸〲㜲〹㘰ㄵ㤵㠸㜷㌴㐶㐹昱昸慣っ㠳㜸㝤㠱㠱㜸慣愴搲㐱㕤攲昵㘳搰㘳ㄸ㤴㔵㑦㕥昱㔸敡㘴㡢搷ㅦ㤰ㄶ㡢挷攲㈸ㄱ㙦〰〳㍦㠴㔱㡡㜸〳㘱㙤㕥㍣㔶㔳㠹㜸挷㌲㠸ㄶ㡦㈵㔵㥡㠶㑢扣㍣㘰慣㝣〲㔹㙥㘵〰っ㈲㘰㌰〱慣挰ㄲ昱㠶㘰㤴ㄴ㡦捦〰㌱㠸㌷っㄸ㠸昷戸㉢愸㑢扣攱っ㍡㠲㐱㔹㌱攵ㄵ㡦㘵㔲戶㜸㈳〱㘹戱㜸㉣慣ㄲ昱㐶㌱㌰㉢慣㔲挴㍢づ搶收挵㘳㈵㤶㠸㌷㠶㐱戴㜸㉣挷㌲㘸㜳㍣㌰搶㔸〲㔹慡㘵〰㡣㈳㘰㍣〱慣摥ㄲ昱㈶㘰㤴ㄴ㡦捦㌷㌱㠸㔷〸っ挴㘳〵㤷づ敡ㄲ㙦㈲㠳㑥㘲搰昷〱昰㡡挷ㄲ㉢㕢扣挹㠰戴㔸㍣ㄶ㘵㠹㜸㔳ㄸ㤸搵㔹㈹攲㑤㠵戵㜹昱㔸挵㈵攲㑤㘳㄰㉤ㅥ㑢戹㌴つㅡ㥤㙢换挵挰㔸搳〹㘴㤹㤷〱㌰㠳㠰㤹〴戰昲㑢挴㍢〱愳愴㜸㝣㔴㡢㐱扣㔹挰㐰㍣㔶㝦改愰㉥昱㑡ㄸ㜴㌶㠳戲㔶㐴㔶㜶づ㐷㤸挳摦搲㔹扣摥敦扤㡣敤㉢㌱㤰っㄵ㉣㌶㈸愹㙢愸㐲㠱〷扢扣慣㙤昷㜸㠱㍥㉣㌶㕣㙣慦㡤攳攲㘰愶昷愹ㄳ挹戹㉦㈰㘹摢㐳㍣㑦昴㤰㘹昴戰㤶㈱敢㡥晤晥愷㔶㈴攷㜳挵て摣摥捦㌹㕣㐲㈷㘱ㄵて㤹㕥㔹ㄶ慦㑤搴㔶搴昵㉣㐱昱㔲㑦㍥㈱愵㈲㉤㉤㙦㝣搶敤㠸㘸捣㐹㘲㤹㌵㝣ㅡ攳㜲㍥㌱㈰扣戴愶㜶㐵㡤慣㑤㔶㠲て㡡ㄱ扤摡戴㘱㥡㌰昳㜰改つ昱㈲慣㝢攰㘴㙢ㅥ摡昶ㄹㄱㄶづ㜰㠹戰㜸㐰㍡慣ㄴ㤰づ慢〵戸㘴愵㐳昰㤶㕥扡㘷㙣戵㐸㤵愹㜲ㄵ换㙣搳㐶攵㝡ㅥ㐷攲扢攴㥦㝣㥥㐳㈸挴㉢晥㔹㕢㐰戹㘵㤳㔲ㄵ攵㘴敥ㄸ搶㝣慣㠲戵〰㑤㌸㤲〱〳㔷㈸㜴㉡摡づ〵ㄳ㑡㕤㤵㑢愱搳㘰㙢〷㥢㤴㌴攰㘹㤹㠹㔰㈹㉣〷挱㤲晡昴换搰㐲㤸て㠶ㄹて㈹搰㡦㉤攰㉥ㄴ挹㜴愲㕢㌹㑣摢㡢㑤ㄹ愰㔶㈳㝡㉡〴愷㙣㠴ㄸ㑣散㘰㡣ㄳ〲㘸戹攳慡つ㘰挹摤〵㐶摣㜹ぢ〸㌷户扡ㅥㄶ㙥昲搴㑤㘶㘱ㄲㄱ㔶㈵㕡㙣戲㌰㐳㘱㠹戴搵㥤㜶扡搳摥改愸〸㍡摣㙣敡㕡㠴愳愴㜴㔸㑢ㄱ挰慡㐲ㄳ㡥ㅣ〴㠳〴愵㌴ㄶ戵戰㐸摦㈲搹挸挱摡搹㤷戳晡戱㐹搰搹㠸㥥㍡〴㑥㘱㔶て㔳㤲搹愱戰ち戳㡢㤱捣捦散㈲㔸晤捣づ搳㜹ㅡ㄰ち捣づ挷㤸㑢愴㡢敥ㅣ愱㍢㕤㥤㡥敡㡥㡥㌰扢搰捤㙣ㄵ㔷敦㉣㌴攱㐸て〰搰挱㠵ㅥ摡㍣捣㝡㙡攷戱㐴攴戱㔹㑤㔸㈳㝡慡ㄷ㥣挲散〲㤸㤲捣㡥㠲㔵㤸㥤㘹㘴戶搲挸㉣㔷攷㔹㠳㔰㘰㜶㌴挶㕣㈲㝤㜴愷慦敥昴㜳㍡㙡〰㍡挲㙣戹㥢搹㕡慥摥㍡㌴攱挸捦〰㐰挷捣㙣愰㜶づ㈳㘲㌸㥢慢㌸戵ㄱ㍤㤵〷愷㌰扢〶愶㈴戳㐱戰ち戳㈵㐶㘶㡢㡤捣〶敢㍣敢ㄱち捣㠶㘰捣㈵㌲㔴㜷㠶改捥㜰愷愳㐶愱㈳捣㉡摣捣㌶㜲昵㙥㐰ㄳ㡥㡣〶〰ㅤ㌳戳攳戴㜳っㄱ挷戳搹挴愹㡤攸愹攳攱ㄴ㘶㥢㘱㑡㌲ㅢ〷慢㌰㍢挵挸散㘴㈳戳昱㍡捦㔶㠴〲戳〹ㄸ㜳㠹ㄴ攸㑥愱敥㑣㜴㍡㙡ち㍡挲㙣慥㥢搹㌶慥摥㥤㘸挲㤱㈲〰搰㌱㌳㥢慡㥤㠵㐴㑣㘴㜳ㅦ愷㌶愲愷㡡攱ㄴ㘶摢㘱㑡㌲㥢〱慢㌰㥢㙡㘴㌶挵挸㡣搷㡢㘵㈵ㅥ㐶ぢ㘶㈷㘰捣㈵㜲愲敥捣搲㥤ㄲ愷愳收愲㈳捣㈶戹㤹敤攰敡敤㐴ㄳ㡥㥣〴㠰〴㌵ㅤ㘷㈷㙢攷㌴愴㤱〷㤵㕡扢㌸戵ㄱ㐳㜵ち㥣挲散㈹㤸㤲捣ㄶ挰㉡捣㐶ㄹ㤹㡤㌰㌲攳挵㕣㔹㠹㍤㘸挱散㌴㡣戹㐴㑡㜵㘷愱敥㐴㥤㡥㉡㐷㐷㤸つ㜳㌳㝢㤶慢户ㄷ㑤㌸ㄲ〳㐰㠲㥡㤸㔵㘸攷㉣愴㤱㈷愴㕡慦㜰㙡㈳㠶㙡㌱㥣挲散㔵㤸㤲捣㤶挰㉡捣㡥㌱㌲敢㙢㘴戶㔴攷㜹ㄳ愱挰慣ち㘳㉥㤱㙡摤愹搱ㅤ㕥㑡攵愲攲攸〸戳愳摤捣摥收敡扤㠳㈶ㅣ㐹〰㠰㡥㜹㙦慣搳捥㜹㐴昰㠶㝦慢㤱㔳ㅢㄹ㝡㌹㥣挲散㐳㤸㤲捣㔶挲㉡捣㡥㌰㌲㍢摣挸慣㐱攷搹㠷㔰㘰㜶㈶挶㕣㈲慢㜴攷㉣摤攱㜵㑥㉥敡ㅣ㜴㠴搹愱㙥㘶㥦㜲昵㍥㐳ㄳ㡥㥣ぢ〰㍡㘶㘶攷㘹攷㐲㈲愲㙣扥攲搴㐶昴搴昹㜰ち戳慦㘱㑡㌲扢㄰㔶㘱ㄶ㌶㌲换㌶㌲攳㌵㑡㔹㠹敦搰㠲搹㐵ㄸ㜳㠹慣搱㥤㡢㜵㘷慤搳㔱㤷愲㈳捣㐲㙥㘶晢戹㝡㍦愰〹㐷㜸㜹㔱㠲㥡昶挶换戵昳㜴愴㤱〷搱㕡ㄹ㔹㥡搹㤵㜰ち戳㉣㤸㤲捣慥㠶㔵㤸㝤晦扤改㌷昵户戰摥㡥㔵㐹晤っ挲ぢ㠸戲ㄲ㝣戰㍣㤸㕤㡢㌱㤷挸㜵扡㜳扤敥慣㜷㍡敡〶㜴㠴搹㌷〸戹〵㈱改戰摡㜲昵摡愱〹㐷㜸敤㉦㤰搹㡤摡挹ㄲ㜵㜹〲慥搵㠹㔳ㅢ㌱㔴㌷挳㈹捣㍡挳㤴㘴㜶㉢慣挲散ㄳ㈳戳㡦㡤捣㌶改㍣㕤㄰ち捣㝥㡤㌱㤷挸㘶摤搹愲㍢扣㝣挷㐵摤㠱㡥㌰晢挸捤慣㉢㔷慦ㅢ㥡㜰㘴ㅢ〰㠱捣敥搴捥㝡挴㤲㐷敦㕡扤㌹戵㤱愱敦㠶㔳㤸攵挲㤴㘴㜶㉦慣挲散㉤㈳戳㌷㡣捣㝥愳昳昴㐳㈸㌰晢㉤挶㕣㈲昷改捥晤扡挳㙢㙢㕣搴㐳攸〸戳搷摣捣晡㜳昵〶愰〹㐷ㅥ〶㈰㤰搹㈳摡挹㍢敥攵㤹扦搶㘰㑥㙤㘴攸㥤㜰ち戳愱㌰㈵㤹㍤ち慢㌰㝢挶挸散㘹㈳戳挷㜴㥥㤱〸〵㘶扦挷㤸㑢攴㜱摤㜹㐲㜷㜶㌹ㅤ戵ㅢㅤ㘱戶摢捤㙣㌴㔷敦㌸㌴攱〸㉦㘹〵㌲㝢㕡㍢㔷㈳㡤㍣㙣搸㉡攰搴㐶っ搵㌳㜰ち戳㠹㌰㈵㤹敤㠵㔵㤸㍤㘲㘴昶㤰㤱搹㜳㤸㈴㉢㔱㠴㔰㘰昶㍣挶㕣㈲扣㐸㈵㥤ㄷ㜵攷㈵愷愳晥㠸㡥㌰㝢挰捤㙣ㅡ㔷慦ㄸ㑤㌸挲敢㑤㠱捣㕥搳捥㡢ㄱ㕥㥥㜰㙣㤵㜰㙡㈳㠶敡つ㌸㠵搹ㅣ㤸㤲捣摥㠲㔵㤸摤㘱㘴㜶扢㤱搹摢㍡捦㍣㠴〲戳㜷㌰收ㄲ攱ㄵ㈴改扣慢㍢敦㌹ㅤ昵㘷㜴㠴搹ㄶ㌷戳昹㕣扤〵㘸挲㤱㐶〰〲㤹晤㐵㍢㜹昳扢㍣㕡搹㉡攳搴㐶っ搵㐷㜰ち戳ㄸ㑣㐹㘶ㅦ挳㉡捣㌶ㄸ㤹㕤㙦㘴戶㑦攷愹㐴㈸㌰晢〴㘳㉥㤱㑦㜵攷㌳摤昹摣改愸㉦搰ㄱ㘶搷扡㤹㉤攵敡㔵愱〹㐷扥〴㈰㤰搹㍦戴㤳㜷戵换㌳㥤慤〴愷㌶㘲愸晥〹愷㌰慢㠷㈹挹散ㅢ㔸㠵搹挵㐶㘶ㄷㄹ㤹晤㑢攷㘹㐰㈸㌰晢ㄶ㘳㉥㤱敦㜴攷㝢摤搹敦㜴搴㡦攸〸戳ぢ摤捣㔶㜱昵捥㐲ㄳ㡥昰搷㐰㈰㌳㝡挴㜹ㄳ搲㔸㌷戳㔹捤愹㡤攸㈹戹㐴㐲搳〵㌰㈵㤹昱ㄲ㠹㌰㍢搳挸㙣愵㤱㔹㤶捥戳〶愱挰㡣ㄷ㐵戸㐴㜸㘱㐴㍡扣ち㈲ㅤ换改愸㜶攸〸戳攵㙥㘶㙢戹㝡敢搰㠴㈳扣挶㐱戰昱㥢㈷慦㝤㠸㜳ぢㄱ扣㠷摣扡㡡㔳㠵㤹㕣扦愰改ㅡ㤸㤲捣㜸晤㐲㤸㉤㌱㌲㕢㙣㘴搶㐹攷㔹㡦㔰㘰挶㉢ㄶ㕣㈲㥤㜵㠷㤷㈸挴挲换ㄴ㕣ㄴ慦㍥〸戳ち㌷戳㡤㕣扤ㅢ搰㠴㈳㕤〱㈰搸挸慣㥢㜶昲〶㜳㜹㜴戶戵㠹㔳㠵㔹㜷㌸㘵㙦摣っ㔳㤲㔹㑦㔸㠵搹㈹㐶㘶㈷ㅢ㤹昱ㄲ〳㕥㘹搶㔶㠴〲㌳㕥㑥攰ㄲ改慤㍢扣㝥㈰㤶㕣愷愳㜸㘹㐰㤸捤㜵㌳摢挶搵扢ㄳ㑤㌸搲て〰㠲㡤捣㜸搵㐰㥣昷ㄳ戱㥤捤㝤㥣㉡捣〶挰㈳捣戶挳㤴㘴挶㌳晦挲㙣慡㤱搹ㄴ㈳㌳㥥晦㤷㍣て㈳ㄴ㤸昱㕣㍦㤷〸捦昷㑢㠷㈷昷愵㌳搸改㈸㥥户ㄷ㘶㤳摣捣㜶㜰昵㜶愲〹㐷㜸敡㥥㘰㈳㌳㥥搲ㄷ㈷㙦〹㤷〷㠵㕢扢㌸㔵㤸挹㘹㜹摡㥦㠲㈹挹散㌸攰㠵搹㈸㈳戳ㄱ㐶㘶㘳㜴㥥㍤〸〵㘶挷㌳㈹㤶〸㑦挶㑢㘷㥣敥昰散㍢ㄷ挵㤳敡挲㙣㤸㥢搹戳㕣扤扤㘸挲㤱㠹〰㄰㙣㘴挶昳敤攲㝣㠲㠸㕤㙣㕥攱㔴㘱㈶攷捣㘹㝡ㄵ愶㈴㌳㥥㌳ㄷ㘶挷ㄸ㤹昵㌵㌲㥢愶昳扣㠹㔰㘰㔶㡣㌱㈳㠶摥挲㌸户㘰㐲挱慣搲昲晣挱㜹攵㡢㠶て㡦㤵つㅥ㌲㘴挸㠸㡡ㄱ㈳㠶挴昲捡㉡㘲戱攸愲㈱ㄵ㘵ㄵ挳㈲㜲㔲㥤慢昳㌶收㐴㜸ㅡ㥤ㄱ慣㜷㌸㤲昳改摡愷㜸慥㕣㌴改攵搶攴㍤〰慤昷搱㠴㈳㈵㝡㜵㑣摦ㄲ㜸ㅡㅤ慦戴〳捦㔰户晥捡愹搴㈴㌲㐷㍢昷挱搴㍥㈳㙢ㅥ挶愳㍤㘷㙤捤㌷㝦昶昷㍥㝦㝢㈲㥥愷捤慢捥昸㝢㈱戱〶晢㕥戱捣昴㔱晦㔹㉣㥥ㄷ收慤愲晣挹㍡ㄴ慣晦て㜱愸敡㠱㜳敦㡣搸〳㍦搶愷㈰摣㜱㍥攸攲㝦摣㙡㤶戲㝣㌱搶ㄹ㡥戳晦捦㜶晥㡦㡣敢戸㐰捦㌸㔵攵㕣㌹㍥敢晤戳㙦晡昲㡥搱戹扦扡攷㈷攷晦戳㥤㤹㘹㤳㜲敢搳㌷㘴㙦ㅢ慢捡㌰㈳ㄷ㔶敢〳㌶㝦㘶㈳扢攳㐱愰昵ㄶ㙥㘶昳㍤搶㌶攲㌸扣㡦戵㡤挴㄰〹㉦㍣愶㑡㌶㤶慡挴㠰ㅢ㑣㜵挰っ慡㈴挴扥㈲戱愵㌰户㡥㔸㤵㥥搱ㅣ戱㤹昷㕣ㅤ扢愸散慥戱㉡㠱ㄹ㈶㘲㤶戳晥㍥㘲搹㡥挳晢戸摡㐸㍤㈲攱㠵戲づ㥢㔸〳〶㐲㉣攴㈶戶㥦挴㔶挱搵㍡㘲㘷改ㄹ捤ㄱ㑢㙥戱搵㤸㘱㈲愶㠲㠸愵㌹づ敦㘳㘸㈳ㄷ㈰ㄲ㕥㘹ㄶ晦〸㔲晢っ戵〶〳㈱昶攳㜷慥㉤㤶〱㘷挷戵㜰戵㡥搸㍡㍤㈳㠸搸㠶昵㕣戶㍥㤶摣㘲㔷㘱㠶㠹搸㜷㔸㥢户㑣扢攲户㡥挳晢㜸搹挸㌵㠸㠴ㄷ㑡㐵㙣㘲敢㌱㄰㘲摦戸㠹戵㈵戱㡤㜰戵㡥搸つ㝡㐶㄰㌱㈴㤶㈵㐹㙣ㄳ㘶㤸㠸㝤ㄹ㐴散ぢ挷攱㝤㙣㙣㘴㌳㈲攱㠵扦㠳㘷ㄳ摢㡡㠱㄰晢㥢㥢㔸㈷ㄲ摢〶㔷敢㠸摤愹㘷㌴㐷㉣戹㉢摥㠷ㄹ㈶㘲晢㠲㠸㝤散㌸扣㡦㠳㡤㙣㐷㈴扣㜰㉢愴㑤散㘱っ㠴搸㐷㙥㘲㕤㐹㙣〷㕣慤㈳戶㔳捦㘸㡥搸搸摤敦㙣㍦晦慣愷挷慡㕤㤸㘱㈲昶㐱㄰戱昷ㅤ㠷昷㌱慦㤱愷㄰〹㉦㍣㤵捤㈶戶〷〳㈱昶慥㥢㔸㙦ㄲ㝢ㄶ慥搶ㄱ摢慢㘷㌴㐷㉣戹㉢扥㠲ㄹ㈶㘲㙦〶ㄱ㝢挳㜱㜸ㅦ摦ㅡ㜹ㄵ㤱昰挲㌵㌸㥢搸㥢ㄸ〸戱搷摣挴晡㤳搸摢㜰戵㡥搸㍢㝡㐶㄰㌱摦㥢㐷㈳㘶㤸㠸扤ㄴ㐴散㐵挷攱㝤㉣㙢攴㐳㐴挲ぢㄵ㉤㌶戱㝤ㄸ〸戱攷摤挴〶㤳搸愷㜰戵㡥搸㘷㝡㐶㄰㌱㈴㤶㈵戹挵扥挲っㄳ戱㍤㐱挴㥥㜶ㅣ摥挷慤㐶扥㐶㈴扣搲慣㤱㌶戱敦㌰㄰㘲扢摤挴㐶㤳搸㝥戸㕡㐷散〷㍤愳挵挴㌲㤰挰㐴散昱㈰㘲扦㜷ㅣ摥挷愸㐶戲㄰㐹㠸㡤户㠹㔹ㄸぢ戱㐷摤挴ち㐸慣㉤㕣㜸戵攲㈳㔵㍢㍤愳㌹㘲挹㜷挵㑥㤸㤱㑢㥤㍤ㅦ愹ㅥづ㈲昶㤰攳昰㍥ㅥ㌵搲ㄹ㤱㠴㔸㤱㑤慣ぢ挶㐲散〱㌷戱㘹㈴搶ㄵ㉥扣㕡㐱慣㥢㥥搱ㅣ戱攴扢㘲㙦捣挸㌵㄰晢㑤㄰戱㝢ㅤ㠷昷戱愷㤱㕣㐴ㄲ㘲㈷摡挴晡㘱㉣挴敥㜶ㄳ㉢㈱戱晥㜰攱搵ち㘲〳昴㡣ㄶㄳㅢ㡣ㄹ戹〶㘲㕢㠳㠸摤敥㌸扣㡦㌳㡤っ㐵㈴㈱㌶捦㈶㌶ㄲ㘳㈱戶挵㑤㙣㍥㠹㡤㠶ぢ慦㔶㄰㍢㑥捦㘸㡥㔸昲捤愳〰㌳㜲つ挴㙥〹㈲㜶戳攳昰㍥愶㌴㌲ㄱ㤱㠴㔸搴㈶㔶㠴戱㄰扢搱㑤慣㡣挴愶挱㠵㔷㉢㠸ㄵ敢ㄹ㐱挴昴摢㝤㜲㔷㉣挱㡣㕣〳戱昵㐱挴慥㜷ㅣ摥挷㡦㐶收㈰㤲㄰慢戴㠹捤挳㔸㠸㕤敢㈶戶㤴挴收挳㠵㔷㉢㠸㉤搰㌳㠲㠸㈱㥡㉣㐹㘲㘵㤸㤱ぢ㤳昷捤攳㡡㈰㘲㤷㍢づ敦㘳㐵㈳㌱㐴ㄲ㘲㘷搸挴㉡㌱ㄶ㘲㤷扡㠹㈵㐸㙣㈹㕣㜸戵㠲㔸㤵㥥搱㘲㘲〹捣挸㌵㄰㕢ㄳ㐴散㈲挷攱㝤㕣㘸愴ㅥ㤱㠴㔸㠳㑤慣〱㘳㈱㜶愱㥢搸㉡ㄲ㕢〵ㄷ㕥慤㈰㜶㤶㥥搱ㅣ戱攴摢晤㙡捣挸㌵㄰㍢㌷㠸搸㌹㡥挳晢ㄸ搰挸〵㠸㈴挴捥戵㠹慤挱㔸㠸晤挲㑤㙣㌵㠹慤㠵ぢ慦㔶㄰㕢愷㘷〴ㄱ搳挷㔸昲捤攳㉡捣挸㌵㄰㙢〸㈲戶搲㜱㜸ㅦ敦ㄹ戹〶㤱㠴搸ㅡ㥢搸㝡㡣㠵搸㜲㌷戱戵㈴戶ㄱ㉥扣㕡㐱散〶㍤㈳㠸ㄸ愲挹㤲㍣挶㌶㘱㐶㉥㑣摥㘳散㡣㈰㘲换ㅣ㠷昷戱㥤㤱捤㠸㈴挴慥戰㠹㙤挵㔸㠸搵戸㠹㕤㐵㘲摢攰挲慢ㄵ挴敥搴㌳㕡㑣散㍥捣挸㌵㄰慢っ㈲戶搸㜱㜸ㅦ挷ㄹ搹㡥㐸㐲㙣扤㑤散㘱㡣㠵㔸㠵㥢搸㐶ㄲ摢〱ㄷ㕥慤㈰戶㔳捦〸㈲愶㜷挵攴ㄶ摢㠵ㄹ戹〶㘲搱㈰㘲ぢㅤ㠷昷㌱㥢㤱愷㄰㐹㠸摤㘲ㄳ摢㠳戱㄰㍢捤㑤㙣ㄳ㠹㍤ぢㄷ㕥慤㈰戶㔷捦〸㈲㠶㘸戲㈴㡦戱㔷㌰㈳ㄷ㈶敦慥㌸㉦㠸搸挹㡥挳晢昸捣挸慢㠸㈴挴戶摡挴摥挴㔸㠸捤㜵ㄳ摢〶㘷搶摢㜰攵㤹㑥㝤㌶昵〷捦㌱㌱慤㜳㜵㔱〲攵愸戱㜸㘲㜶敤昸攴㕦㕤㍦㐸㤷愹昶搷㝦㙥㉥昷㠰㘵晣愲〴ㅥ㕦㔸ㄷ搳搳㘶挶㤳昳昰攷摢㔰ㅦっ㐷㝦晥㜱扡捥〷㐶慥㘷㜸㜵㍤㘰㉤慡㐹攰て㈹挶捡㜵挴〴㥥㘹㤵㤹㥥愱㡣㡦搵㜳晥扥㍡ㅦ摡挵㘸昸㔳㡡㐵攵㍣晦搸搵昰〴戳〹㤵㜵昲〴挰㙥昰㉢㡢攷挸㐳㜷㠱㙤㘸捣㔱搳㡦捡ㅦ㤲㌵ぢ晡戵㌸㐷敡改㕣㘶捣挰て㥥㈲㡣㠰敡ㅤ㠴㘶㌴㥡㍡昲〴㌹㕥慤搸扢摥搷㌳㠲昶㉥㝤搸晣攱㘷愳收敤㍦ㄳ愷㌱㜸㈶㍤ㄷ㌹扣㝢搷㜴㘷㈷昲㥤〳㉤㜶ㅣ扥㘷㤳敥㐳愴收㥥㑤敡晡慢㥥ㅤ㤱㌴慢㠲愵挸㙤㉢㙣㌳捦㤹愳㥥扤戲慡㑡㑡挱摢攱㔱㠲㜱晣㕤捤㘲㍣㌱ㄳて㄰㉣愹㜴晥㔶㕢ㄱ㥥愴挹㈷戳改㠷搵㔹㌲攲攴㔰挵捣㌸㥥㕥搷愶愲㈸㠱㈷㥤㤶㘷攳敦〲搶搵挵攲㌵晦ぢ捦ㄹ㐴㜱㍥㙦搴挶㘲㍦㘱搰㔸ㄷ捦㠲㜷攳㝥㘴㍦㝣昴㠰ㅥ晡捦㘵愶昳〹㠴晦搹㐳㑦㐳摢戱扦改晢㌶捡㕤捦搴捣㔴㔳戱㠹敤㈲慡㜳搲㝥㤲㜵㑥㑢挷ㄳ㤵㠱㤷戳晦㜲㤹〷㑤搸㝡㤸㈶摥ㅢ㈱㑤㕡搶愷搸〵扣挴㜸㤷〲敦㜵㑤昳晣挱换戶㙤挹㔶㉦㡡㔷〴戸〷㠵㜶〴慥㔶愱㜱戵㝥攷㕦慤挷㔲㔷㑢㝤㠵戸㕣㌵扤愸敦㜴戲挷〳㤳ㅤ㙦㑣戶换㥦散㈹㑦戲晤摥㘴ち〰㘱昶㠷挰㘴㈳㡣挹昶昸㤳㍤敢㐹㤶㠱㜱ち㌳ぢ〶㐹昶ㅣ㍡收慤㍢挸㤸散〵㐶收戵㥤〳㕢昷㈵㥡づ㙣㕤搵ㄶ攳㤴㘴〷挱㈰挹㕥㐱挷㥣㙣㠰㌱搹慢㡣㥣㥡散㜵㥡㕣挹㍡㘱㥣㤲慣ぢっ㤲散㑤㜴捣挹㡥㌶㈶㝢㥢㤱㔳㤳晤㠹㈶㔷戲慥ㄸ愷㈴换㠱㐱㤲扤㠷㡥㌹㔹㑦㘳戲てㄸ㌹㌵㔹㈳㑤慥㘴扤㌱㑥㐹搶て〶㐹昶㈱㍡收㘴㐷ㄸ㤳晤㤵㤱㔳㤳敤愳挹㤵慣㍦挶㈹挹昲㘱㤰㘴㥦愲㘳㑥㜶㠸㌱搹攷㡣㥣㥡散敦㌴戹㤲つ挶㌸㈵搹㐸ㄸ㈴搹㤷攸㤸㤳㜵㌰㈶晢㡡㤱㔳㤳㝤㑤㤳㉢搹㘸㡣㔳㤲㡤㠷㐱㤲晤ぢㅤ㜳戲㙣㘳戲敦ㄸ㌹㌵搹㝥㥡㕣挹ち㌰㑥㐹㔶〴㠳㈴晢㌷㍡收㘴改挶㘴㍦㌱㜲㙡㌲㠵㈷㝤扡㤳㑤昳㈶㍢㔱㈷换〰搲㥣散㠷㙦㑤㙦搹㔹㡣㥣㥡慣㡤㈷㔹㠹㌷搹㍣㥤捣ち㑣昶㡤㌱㔹㕢㝦戲昶㥥㘴昳扤挹愲㍡㔹挷挰㘴㕦ㄸ㤳ㅤ攴㑦搶挹㤳慣捣㥢慣㔲㈷敢ㅣ㤸散ㄳ㘳戲挳晣挹扡㜸㤲㉤昵㈶㍢㐳㈷敢ㅡ㤸散㉦挶㘴㐷晡㤳昵昰㈴㑢㜸㤳㌵攸㘴㌹㠱挹摥㌵㈶敢敤㑦㤶敢㐹戶捡㥢散㕣㥤慣㑦㘰戲㌷㡣挹晡昹㤳昵昷㈴㕢敤㑤戶㐶㈷晢㔹㘰戲㤷㡤挹㡥昵㈷换昷㈴㕢敢㑤㜶㠵㑥㌶㌸㌰搹㕥㘳戲愱晥㘴挳㍤挹慥昲㈶㕢慦㤳㡤っ㑣戶摢㤸㙣戴㍦搹ㄸ㑦戲㡤摥㘴户攸㘴㘳〳㤳晤摥㤸㙣扣㍦㔹㠱㈷搹㈶㙦戲慤㍡搹挴挰㘴㡦ㄸ㤳㑤昶㈷㉢昲㈴摢收㐹㤶挹㙦㑤㑤㝤㘳攳ㄷ愹㌶搵愵搱㜸㍣摡㤰㕤㕤㕡ㄵ慢㌹扤㙥㜱㜶改㜲㝣㐱挵昳攳ㄱㅤ㝦㜵摤㥡㠶晦搳〱攴㑦ㄶ㍦攷戶昸㐳㌸扦捣㜵挲搷㤵慡㔸ㄹ㥦㐷捦愷㥡昷慦挲㠷改ㄶ㍣㐴扥ㄸ㐹搵挳㐸挶ㄸ搶㜴㡥搰㤱ㅦ㝥愶㤵㡦摢㌳㘸攵挷㔹挱捣㜴㘳㜶㘹捣〹戴昲㔳愸㘰㑥㜴㘳昶㘸捣㉣㕡㥦搵㤸ㄲ㌷㠶ㅦ晣㈴搷㙣㕡㕦搲㤸㌹㙥っ㍦慦〹㘶㉥慤慦㙢捣㐹㙥捣摢ㅡ㜳㌲慤晣㠴㈵敢㌳捦㡤昹㐰㘳㑥愱戵㔱㘳收扢㌱晣㔰㈳戹ㄶ搰扡㑦㘳㑥㜵㘳昸㔹㐴㌰愷搱捡㡦㈱㤲慢搴㡤攱㐷〸挱㉣愴㤵㥦ㅥ〴ㄳ㜵㘳扥搳㤸㐵戴敥搷㤸㌲㌷㠶扦戰㈵㑥㌹慤晣㕤㉤㜱㘲㙥っ㝦捦ち愶㠲㔶晥㡡ㄵ捣改㙥っ㝦㍤ち㘶㌱慤晣捤㈸㤸㑡㌷㠶扦搵〴戳㠴㔶晥㐲ㄳ捣㔲㌷㠶扦㡣〴㔳㐵㉢㝦て〹愶摡㡤攱敦㄰挱㜰〷㔷晣昵㈱㤸㕡㌷㠶㙦晤㠲㔹㐶㉢摦昵〵㜳㠶ㅢ挳㜷㙣挱挴㘹攵㥢戵㘰ㄲ㙥っ摦㘸〵㔳㐷㉢摦㘳〵㔳敦挶昰晤㔱㌰换㘹攵㕢愳㘰㔶戸㌱㝣㕢ㄳ捣㑡㕡昹㡥㈶㤸〶㌷㠶敦㐶㠲㌹㤳㔶扥ㄱ〹㘶㤵ㅢ挳㌷ㄱ挱㥣㐵㉢摦㍦〴昳㜳ㄷ愶㈳㡦㜷㕡戳昹敥愰攴㐰攴㌱昸ぢ㤸昵ㄲ攱〱㈹㈷换捥㐶〷㤵㑦㜲㈸晡㔰㍣㈴〵㜵慥㡤㤲㠳搱㠷攲㐱㈹愸搵㌶㑡づ㐷ㅦ㡡㠷愵愰㉥戰㔱㜲㐰晡㔰㍣㌰〵昵㑢ㅢ㈵㠷愴て挵㐳㔳㔰㙢㙣㤴ㅣ㤴㍥ㄴて㑥㐱慤戵㔱㜲㔸晡㔰㍣㍣〵㜵㠹㡤㤲〳搳㠷攲〱㉡愸换㙣㤴ㅣ㥡㍥ㄴて㔱㐱㕤㘱愳攴攰昴愱㜸㤰ち敡㉡ㅢ㈵㠷愷て挵挳㔴㔰搷搸㈸㌹㐰㝤㈸ㅥ愸㠲扡捥㐶挹㈱敡㐳昱㔰ㄵ搴㝡ㅢ㈵〷愹て挵㠳㔵㔰ㅢ㙤㤴ㅣ愶㍥ㄴて㔷㐱晤捡㐶挹㠱敡㐳昱㠰ㄵ搴㑤㌶㑡づ㔵ㅦ㡡㠷慣愰㙥戱㔱㜲戰晡㔰㍣㘸〵戵挹㐶挹攱敡㐳昱戰ㄵ搴㘶ㅢ㈵〷慣て挵〳㔷㔰户搹㈸㌹㘴㝤㈸ㅥ扡㠲摡㙡愳攴愰昵愱㜸昰ち㙡㥢㡤㤲挳搶㠷攲攱㉢愸扢㙣㤴ㅣ戸㍥ㄴて㘰㐱摤㈳愸㠸㍥㔸ㄵ㡦㑦㌹㡢㝤〲㍥㔴戰㠸㜴〲收㘶攳挹晣㍣㈴挵㌱搳攳攰㔱㈸㡥ㄹㅥ〷て㍣㜱㑣昷㌸㜸慣㠹愳搸攳攰攱㈵㡥㘹ㅥ〷㡦㈸㜱㑣昵㌸㜸㄰㠹愳挸攳攰㜱㈳㡥㈹ㅥ〷てㄵ㜱㑣昶㌸㜸㜴㠸㘳㤲挷挱〳㐲ㅣㄳ㍤づㅥ〳攲㈸昴㌸戸摢㡢愳挰攳攰㥥㉥㡥〹ㅥ〷㜷㙥㜱㡣昷㌸戸㍦㡢㘳㥣挷挱㕤㔸ㅣ㘳㍤づ敥戵攲㌸摥攳攰㡥㉡㡥㌱ㅥ〷昷㑤㜱ㅣ攷㜱㜰㜷ㄴ挷㘸㡦㠳㝢愰㌸㐶㜹ㅣ摣改挴㌱搲攳攰㝥㈶㡥ㄱ愹㡥戶晦て㈵挶ㄱ㠷</t>
  </si>
  <si>
    <t>㜸〱捤㝤〹㜸ㄴ㔵昶㝤㕥㤲㙥㔲つ㐸㉢㡢〸ち〴㡤㠲㈰〶㤰㐵ㄴ搹㐲〸㍢ㄲㄶㄷ㌰㠶愴〳㠱㉣搸㥤〰㜱摦㜰挱㜵㔴ㄴㄵ㐵㔱ㄸㄵ户㔱㜰㐵ㅤ㐵㕣㜱㕣㤰㜱ㅦ搱㠸扢攳扥㉢晣捦戹㔵慦愹慥㝡㤵㘵㝥昳晦扥㈹㍢㡦昷敥㍤敦摥㜷㑥㔷㜵㍡㔵户捡㌴㤵㤶㤶戶ぢㅢ晦攵㤶挹捥扥㠵㜵㠹㥡㔸㘵㥦㔱搵ㄵㄵ戱㤲㥡昲敡慡㐴㥦ㄱ昱㜸㜱摤㠴昲㐴㑤〶〰攱愲㜲昸ㄳ愱愲㐴昹挹戱慣愲㐵戱㜸〲愰㔰㕡㕡㔶㤶㤵づ晦㍥捥㑦㔴て㉣捥戲㌲搹〰㤵㘶㠵搹戴㘰㤳挵挶㘲ㄳ㘱搳㤲㑤㉢㌶慤搹散挱愶つ㥢㈸㥢㍤搹散挵愶㉤㥢㜶㙣摡戳改挰㘶㙦㌶ㅤ搹㌰扦搵㠹㑤㘷㌴慤昶㐵㌳㙤搴挸挹㜳收㠳㑤㘱㑤㜵㍣搶扢摢っ㝢捤㐳晢昶敤搳户㑦晦㐱戹㠳晢攴昶敥㌶慡戶愲愶㌶ㅥㅢ㕡ㄵ慢慤㠹ㄷ㔷昴敥㌶愵㜶㑥㐵㜹挹昸㔸摤戴敡〵戱慡愱戱㌹戹晤攷ㄴㅦ㌶戸敦㘱〳〶㤴ㅤ㝥昸攰㔶晢㈱昲愴㔱㈳愷挴㘳㘵㠹晦㔶捣㉥㡣㌹㜹搴挸㍥㤳㘲㌵晦慤㤸㕤ㄱㄳ㈱昳慡㉢㡢换慢晥㑢㐱㐳㝣㑦〷攴挵㑡捡昹收挷㘲昱昲慡戹㝤戰散ㄴ愱㌱ㅡ搴㘷㐴㈲㔱㕢戹㤰晢搱愸㔸㐵挵搴㔸㤹扣改㤵㜹㠹㥡㈹挵昱捡㐴慢㑡敡ㄷ㡢挷慡㑡㘲㠹㍤㉡㐷㉦㈹㠹㔵㌸挰㐴㔶攵㡣攲昸愴攲捡㔸㈶㍢㙤㉡敤昷㜰㙣㘹慣慡愶扣愶慥㜵攵昴㐴㙣㙡㜱搵摣ㄸ㈱愱捡㌱戵攵愵㉡㌳ㄳ慦戴㡣㠳㑣㉢㤳㌷ち敢愹ㅣ㌵慦㌸㕥㈳㈳扥㠵㝤㑤㔸搷敥㈲㉣㔲搶挵㕤慡㥢㘷ㄶ摦戳挲昲捡昱戱㜸㔵慣㠲㐹昸㑥昶昲㠰㐴㈰晢㝤㐸㉡愵改昰㕤㔲㉤㥤㠳㡦㕣㤸㈵摣㡤㔱㈶㔵挷㉢戱㐳㑥㡣ㄵ㔷つ捤敤㤳摢扦㜷㘱㑤㘹㕥㙣ㄱ晡㝤晢昵敤㝢戸㝢戳戲㌱挱敡捥愹晢愳挹挸敢㤷㙢ㅤ㐰㔳づㅡ㤵昹㌶㡥㜶㜷づㅥ㜱改㐵挵改㐵㜳搲㡢㑡搲㡢㑡搳㡢㘲改㐵㘵改㐵㜳搳㡢收愵ㄷ㤵愷ㄷ捤㑦㉦㕡〰㡣摥戲㕡戴㐸㜷戶㈵攷㙤ㅡ㕦㥥搵㘷捣㌵慢慦晢愳攲挴㜳㥥㔳㍣挰攵昳攱㈰㜴扡扡搷㝣〸ㄶ㍤㜸昷愲晢つ㌸㙣愰搵〳㈰慢㈷㥡昰挱㥣㔷搰慦㥦搵㡢愶摥㘸㤴摡㡡㜵㜲慤㍤㝦㡣晦搱攱换㡥攳慦敥昸㑡晣㡡㌹捦捥㔷晣〰㤱㈴㝤搰㘹㌴挹愱㡣㤸㡢㈶摣㤷昳㐶㈱㐹㍦㥡晡愳㔱㙡㡢㤳愴搷户㝤づ㕡昵换㤶扣㈷ㅥ㉣㌹晦㤱搵〷扣愷昸〱㈵㐹〶愰搳㉣昵〷㌲晡㈰㌴攱挱㡣㌱ㄶ敡ㅦ㑥搳㄰㌴㑡㙤㜶ㄲ㕥㕦摦晡愳愷㑦㔸㤵扦收敡攱敢摥㜸愱敤昷㡡ㅦ㠶㤲昰㐸㜴㍡扢愵换摤㉤㕢敥㠰㝥㠳慤愱㡣㜶ㄴ㥡昰㌰捥㤹搰㜷戰㌵㥣愶ㄱ㘸㤴㝡摣㐹戰㈶敢㥥愵ㅦ㙤扦㝣搲搹㍦ㄵ㕤昵昵改㝦㥥愶㜸捣㐹㠲㔱攸㌴㉡㕢ㅥ㈳㡥㐶ㄳ捥攷扣搱㤰㙤っ㑤〵㘸㤴㝡搰㐹昲攷㔵㉦戵㍡收㤹㠳ぢ敥扤昷敤㈹挳㝦晤昲㌵挵て㜲㐹㌲づ㥤㐶㤳㡣㘷挴〹㘸挲ㄳ㌹㙦㍣㤲㑣愲㘹㌲ㅡ愵敥㜵㤲挴摡愵㍦搰昷晢㠲晣㙢敦ㅢ昴㙣㤷扡㝢㜶㉡晥愲㤰㈴㐷愳搳愰㔴㔳ㄹ慤㄰㑤㜸ㅡ攷㡣㠳㔴搳㘹㥡㠱㐶愹摢㥤〴㥦散㥣ㅥ㥢㔲㕡㌰㜱摤攲扤づ晣搷挴扢㝡慡㤶〴攳㈷㝣っ㥡㐶㔹ㅣぢ㤰㜵ㅣ攱挷愳挱攱搶捦㥡㐵搳㙣㌴㑡慤㜶㤲摣㌲㈸㌷㍡㜶扦戳挶㍥昸摤挱㍦㙥改㜴晡㌸挵㕦㜲㤲愴〸㥤㘶敤㘱㈷㘲㠲㔵㡣㈶㍣〷つ㡥㥢㕣慢㠴愶㔲㌴㑡㕤敦㈴扣昹昲てて慤摦㕥㌰昱挲㜱㙦㑥扢㜱㡦㍦〷㉢晥㐲㤵㠴㘵攸㌴㉢攱㕣㐶㥦㠷㈶㕣捥ㄸㄳ㤰㜰㍥㑤ぢ搰㈸㜵㤵㤳昰㠰㘱㉢㙡㥦㉤晢㜰搲摤敢摦㌹慢搳搶搷㕥㔳晣攵㉤〹㉢搱㘹㔴挶㉡㐶慣㐶ㄳ㕥挸㜹ㄳ㈰攳㐹㌴挵搱㈸㜵㠹㤳㘴摤㤶攳て扣㘲摢扦挷摤ㅡ扦慣收搲捤㥤㕢㈹㝥㌹㤰㈴㌵攸㌴㡢㔵㉤愳㉦㐲ㄳ㕥捣ㄸ愳挱㙡〹㑤㜵㘸㤴㍡捦㐹㔸㜰㐸晢挷㝦㕣㔱㍥敡搶慤搷戴扥㍥㝢捣㔷㡡㕦㐴㈴攱㈹攸㌴㉢攱愹㡣㝥ㅡ㥡昰改㡣㌱〶〹捦愰改㑣㌴㑡㥤攱㈴慣㔷改摢㍡ㅦ昱昷昱换扡ㅤ㜹㑡愷㥥捦㉤㔷晣搲㈳〹捦㐶愷㔱ㄹ捦〱挸㍡ㄷ㑤㜸㈹攷攵㐳挶昳㘸㍡ㅦ㡤㔲㑢㥣㈴㝦敥晤搰昱愷㙦摥㍡攲㥣㐵摢㜳㑦扥晡捦㘹㡡㕦慡㈴挹㠵攸㌴㡢搵㌲㐶扦〸㑤昸㘲挶ㄸ〷㔶㤷搰㜴㈹ㅡ愵㑥㜲ㄲ㜶㥡㌷攴㤷㡣摣搲㐹㔷㍥㍤㝢昹捣晢搲づ㔳晣〲㈷〹㉦㐷愷㔹〹晦挲攸㔷愰〹㕦挹ㄸ攳㤱昰㉡㥡㤶愳㔱㙡扥㤳昰挸㈱慢摦敥昸挳搱〵ㅢ㕦㝥㘰晢㠸㌳㕢㍤愸昸㘵㔱ㄲ㕥㠳㑥愳㌲慥㘰挴㙢搱㠴慦攳扣㌱㤰昱㝡㥡㔶愲㔱慡挴㐹㌲㘴攸慢㍦㘷㠵㡥捦㕦㜱㐲慦戵扢㌶㜵慦㔳敤〹挶㑦昸㐶㌴つ㝥㌴慤〲挰扡㠹搰㥢搱㘴ㄴ攰愳㘹㌵㑤户愰㔱㙡㤶㤳㘰搹㠷㍢㥥ㅡ㍥晡敥㠲㙢摥㕢㔵㜸㝡晦挱慦㉡㝥搱㤵〴㙢搰㘹㤴挵㕡㐶晣㉢㥡昰㙤㥣㌷づ㉣㙥愷改づ㌴㑡㑤㜷㤲㜴㤸戶慥晤㔷愷搴㡦扤攰捡扦㝤㝢㕥昹昳㔷㈸㝥㤱㤶㈴㜷愲搳慣昷收㉥㐶扦ㅢ㑤昸ㅥ挶挸挷㝢㜳㉦㑤㝦㐳愳搴㈴㈷攱慥㔵㐷慤㌸戵㌰㈷晦慡扦扦㌳敤扢挷戶扦愷㍡ㄲ㡣㥦昰晤㘸ㅡ㤴㙤㍤〰搶〶㐲ㅦ㐰㤳㌱ㄶ戲㍤㐸搳㐳㘸㤴ㅡ攳㈴㜸㈵㌶㝦晤戴攷㘶ㄵ摣昰捡㘱㐷㍦㌸㜳㐲愹摡㠷㘰晣㠴ㅦ㐱搳㉣㐶㡦㘲㠲戵㤱㔳ㅦ㐳㠳敦て戹搶攳㌴㍤㠱㐶愹攱㑥挲愵㤹㍦晤㄰敦扦㘳散捤晦ㅡ㝣晥晡つ㙦㜵㔷㥤〸挶㑦昸㐹㌴つ㌲㝡ち〰㙢ㄳ愱㑦愳挹ㄸて㐶㥢㘹㝡〶㡤㔲㠷㍢〹㘶捦㝢㜶攷㍢攷㝦㍤昹捣㤹㥦慣㉢〹㝤戳㑢㜵㈶ㄸ㍦攱攷搰㌴扡㈳㍣て㤰昵〲攱㉦愲挱㤷㤲㝥搶ㄶ㥡㕥㐲愳㔴㍦㈷㐹摥㥢ㄳ㝡㕣摥昱搶攱㉢㑦扤㘴换挰搳㠶散㙣昵㌲摣㐷㍢摦㐷昳攲挵㡢昱つ㝦昷ㅦて晤晡攰㍢㕤㔳晥㙡挲ㅦ㑤㘵〳捡〶㤵昵敤㕢㍡㈰户戸㝦㜱㈸ㅢ㘱㥢晡昵㥣ㅦ户慤捡㘶㤶㔷㤵㔶㉦㤶敦敢晢㡥㉣㑥挴㜶㝦㝤敦攵昸㐶㔶搷㔶㤵㈶㍡㥢㥤㠵㌵挵㌵戱㑥㕥摦敥㈰扥㘹㠵昸㙢㈶㤶㤰㝣㕤扣搳㘶ㄴ㔷搴挶㐶㉣㈹户摤晢㜹摣昸㕢愶㝡㑥戰㌷㍦ㅥ㍢㈹改昵慤㘸〴晥搸㕥㈴戱㝤㉣㙤㤷扤慥㙥愳收㔵㈷㘲㔵戲扣㕥㤵㔳捡㑢ㄶ挴攲㠵㌱晥愹ㅥ㉢ㄵ慡敤改㜲晥愰敡㌵戹ち㐴昱㈷㔲㘹㜷户戵㙣昴㤲㥡㔸㔵㘹慣ㄴ敢㕤ㄸ㡢搷搴㑤㉢㥥㔳ㄱ敢㤰〲戱㜳挲戱㑦㡡㌹扦扡愴㌶㌱慡扡慡㈶㕥㕤㤱敡ㄹ㔱扡愸ㄸ㝦挴㤵㑥慣㉥㡤攱㙦戰㑣㙥㘹㉡㉤㈳㐳愹戴㠳㑤㝦〸㌱㙥愲㡦扣ㄱ慥户㜸㍦扣攷ㅤ㔳㜷扢㍥㔳挱づ㉣㉡㘲摣㈷搳て㘸㈴㤸挴㘵㤸㥥挱㐰ㄷ㈷㥥搷㈰扡㐷㌰㕡搶㤸㝣攷晥晦㠲搳搳摢㍡散㐷㉦挲ㅦ扡〵挵㔵愵ㄵ戱㜸㠳㘷㘵ㄴ㔷㘴扤㠲㈶㜴㈸㡥收㐰昵㌲㠱㔰㑢㔴㕤㘸㜱㜹㘹捤扣昰扣㔸昹摣㜹晣收㠴㌳㌷㔹㔹㤴搶户㔹慦挱㘴㙤㘵昳㍡㥡㐸㈴㉤扣㡤愰㜰挴晡愷㍤づ㜵挷扦捤晦ㄳ㍡ㅤ戳㉣昹㤳ㅤ攷㔷ㄲ愱捡晣敡㜸㈲㈳挳挴戲愰㌸㌱慦㠶扢㘷挳㑥挶㝢㠳捤㥢㘸㐲〷愰㘹昴㉦昴㌶〰㘵昲㐴㐴敢捡扣㔸㔹㌱㑥晦挸搱慤㡡㐳㤵昶ㄹ㠵扣㔸愲挴攲愹㠷戱㌸㔶㤶㠴搱挳挱摦慡㤲㝢㝦㙣㐹㑤㕥㜱㑤㜱㡢㑡㥣挴挰扢㘴〱搴㑢㘶搹㍤捥㙣㉤㌶㍤㍢攲㡣㄰㈱㉡㕤㔷㤴㤶㘲戰㈳攱挰挱昱㤲㤶攱戴つ㤳挰摡扢㠰㐴搸扢愳愷㥥㡣挰㌹㤲搲㌱戱慡㘹㜵ぢ㘳〹挲戳挲つ㑡改㍤扣ㄸ㙣㜲挹㥣改㌵攵ㄵ㠹㍥㔸改㤸㜸㜵敤挲晦㘶ㅣ挶戲摥㐲愳户搰㠱搸㡢㥢捥〹㜲愵戵㔸挴昷愶愸㈸㉤㡢搱㘸戱昶㘷挳扤ㄵ挱㜶攱ㅦ搹慣昷昰㑦愴㈱㕦㈸〷㠸收㥣戸〹〱摦慡ㄲち㑤㡢挷攴㔴㔴㤶っ愰㜶敢捡㤹搵昱〵㜳慡慢ㄷ㜰㝦摡㐳㐶㠹㜹戱㔸つ㑦敦戴㜴㑥㘷挹㘹㉢愵㌲㌲㔲捥换戸捥〳㜵㐵晣昰〷㘸㕡㡦愸愸攸愶㈳㈶挲ㅦ挲㤴㠱ㄳ㑤攱㝡㜴㍡㡣㈹㈸ㅡ㌳㜱㜴搱挴攲扡㝥戹㝤〷ㄶ捤攸搷㘷㐹㐵㘲㠹摡ㄷ摣㜹㈲㈵㘷挱㠱㤷收捣㉢㈹㔸戳㔷㝣搹攸扡㙥㙢㔴㘷挷攱㍢㡤搳〳搱戲昱㘳㝤㡣㐶敤〳ㄸ㍦㔳搰㑦摤慣㑦㌱戶㍥㘳昳㌹ㅡ㝣㌲㠸搶昸㘰昸搲ㅥ慡㥥昸㤷ㅦづ搶㔷㙣晥㡤㐶昵㐲挳㐳搳晡ㅡ㡤摥㔴ㄴ昱昹㡥换扢㜶㌰捣晥㜷敤㝢㔸㈳㔶〳㍥搵ㅢ〸扥㜳ㄶ㤵戲愸㡤㐵㕤㔴ㄸ㠱㡤〲㠴ㅣ㠷敦ㄴ搳愱㤸㈶〲晣挱昹ㄹ㠰㤹〵搸挹ㅣㄴ挶攲晥收ㄲ㈰摤ㅥ慡㕣昸㐴㠰っㄸ㉣㥥㕣㔷晤㘰ㄲ〱㐲ㄸ改㑤晤戶搳㈵㐰㕦㤸晤〲㔸㡣㘹㌵攰㔳晤㌱捦㈴挰㌷〸㙥ㄴ攰㙢挷攱㍢晤㌵㄰㤱戲戹㡡扤戸攴慦〰㌳ぢ搰づ㙥慢㍤㥢づ㘸㕣〲㜴戴㠷㙡㄰㠲㠸〰晢㄰搴〹㡤㍡ㅣ㈶ㄱ愰㌳㐶㝡㔳ㅦ戹〵ㄸっ戳㕦㠰慥㡣㘹㌵攰㔳㐳㌰捦㈴挰摢㐱〲扣攵㌸㝣愷攳㠶㈲㔲㌶㔷搱㠳㑢㝥㈳㔰㠰㠳攱戶㝡戱改㡤挶㈵㐰ㅦ㝢愸㡥㐲㄰ㄱ攰㔰㠲㜲搱愸攱㌰㠹〰㝤㌱搲㥢晡㠷㕢㠰㘱㌰晢〵ㄸ挰㤸㔶〳㍥㌵〲昳㑣〲㍣ㅤ㈴挰㈶挷攱㍢㕤㤸㠷㐸搹㕣挵㔱㐸慡㥥っㄴ㘰㌸摣搶〸㌶㈳搱戸〴挸戳㠷㙡㌴㠲㠸〰愳〹捡㐷愳㜸㈶㔱〴ㄸ㠳㤱摥搴㐳㙥〱昲㘱昶ぢ㌰㥥㌱慤〶㝣慡〰昳㑣〲摣ㅤ㈴挰㕤㡥挳㜷㉡㜳㍣㈲㘵㜳ㄵ搳戸攴㜵㠱〲捣㠰摢㥡挹收ㄸ㌴㉥〱㡥戳㠷㙡〲㠲㠸〰挷ㄳ㌴ぢ㡤㥡〴㤳〸㌰ㅢ㈳扤愹搵㙥〱㈶挲散ㄷ愰㤸㌱慤〶㝣㙡㌲收㤹〴㔸ㄱ㈴挰㌵㡥挳㜷㥡㜵㉡㈲㘵㜳ㄵ昳戹攴攵㠱〲㔴挰㙤㔵戲愹㐲攳ㄲ㘰愱㍤㔴㠵〸㈲〲㥣㐴㔰ㅣ㡤㥡づ㤳〸㤰挰㐸㙦敡㘲户〰搳㘰昶ぢ戰㤸㌱慤〶㝣㙡〶收㤹〴㌸㍢㐸㠰戳ㅣ㠷敦㌴昰戱㠸㤴捤㔵㥣挹㈵㥦ㄱ㈸挰搹㜰㕢攷戰㌹ㄷ㡤㑢㠰昳散愱㍡づ㐱㐴㠰昳〹扡〰㡤㥡〵㤳〸㜰㈱㐶㝡㔳㡢摣〲ㅣて戳㕦㠰㑢ㄸ搳㙡挰愷㘶㘳㥥㐹㠰㡡㈰〱ㄶ㌸づ摦㈹敡ㄳㄱ㈹㥢慢戸㥡㑢㉥てㄴ㘰〵摣搶戵㙣慥㐳攳ㄲ㘰愵㍤㔴挵〸㈲〲摣㐰搰㡤㘸㔴〹㑣㈲挰㉡㡣昴愶㑥㜴ぢ㌰〷㘶扦〰户〰ㅦ戱ㅡ昰愹㔲捣㌳〹㌰㈳㐸㠰改㡥挳㜷捡㥣㈷扥戳戹㡡㍢戹攴挲㐰〱敥㠶摢扡㠷捤扤㘸㕣〲摣㘷て搵㍣〴ㄱ〱敥㈷㘸㍤ㅡ㌵ㅦ㈶ㄱ㘰〳㐶㝡㔳攳摣〲㤴挳散ㄷ攰㘱挶戴ㅡ昰愹〵㤸㘷ㄲ㘰㜸㤰〰挳ㅣ㠷敦ㄴ㝥ㄵ㈲㘵㜳ㄵ㑦㜱挹㐳〳〵㜸ㅡ㙥㙢㌳㥢㘷搰戸〴㜸捥ㅥ慡㙡〴ㄱ〱㥥㈷攸〵㌴敡㈴㤸㐴㠰ㄷ㌱搲㥢㍡捣㉤挰㐲㤸晤〲扣捣㤸㔶〳㍥ㄵ挷㍣㤳〰〷〷〹搰搳㜱昸㉥㉦搴㈲㔲㌶㔷昱㈶㤷㝣㔰愰〰㙦挳㙤扤挳收㕤㌴㉥〱晥㘵て搵㈲〴ㄱ〱摥㈷㘸㍢ㅡ戵〴㈶ㄱ攰〳㡣昴愶扡戸〵㔸っ戳㕦㠰ㅤ㡣㘹㌵攰㔳㜵㤸㘷ㄲ愰㕤㤰〰㙤ㅤ㠷敦㜲挷愹㠸㤴捤㔵晣㥢㑢摥㌳㔰㠰㙦攰戶扥㘵昳ㅤㅡ㤷〰㍦搸㐳㜵ㅡ㠲㠸〰㍦ㄲ昴ㄳㅡ㜵〶㑣㈲挰捦ㄸ改㑤㘵戹〵㌸ㅤ㘶扦〰扦㌳愶搵㠰㑦㥤㠹㜹㈶〱㜶晥ㄹ昰㔵昸㑦挷攱扢晣㜲づ㈲㘵㜳ㄵ㤹改㔸昲敦㠰㤹扦ち㠷攱戶㕡戰挹㐲攳ㄲ㈰㘲て搵戹〸搲㥤㠱㕡ㄲ搴ち㡤㍡て㐳ㄱ愰㌵㐶㝡㔳摦㈱㐷昲㡦愱愵㌰晢〵搸ㄳ昸㠸搵㠰㑦昱㝡㡦㐹㠰㑦㠳〴昸挴㜱昸㉥つ㉤㐳㈴ㄱ愰ㄳ㤷扣㈳㔰㠰㝤攱戶昶㘳搳㠵慢摢晤搷㘰㌷㝢愸㉥㐲愰敥愴㤳㑤㔰㜷㌴敡ㄲっ㐵㠰晤㌱搲㥢㝡搷㉤挰挵㌰晢〵㌸〸昸㠸搵㠰㑦㕤㡡㜹㈶〱㕥ぢㄲ攰㔵挷攱扢㔴昵ㄷ㐴ㄲ〱㜲戹攴㤷〳〵攸〷户搵㥦捤㘱㕣摤㙥〱〶摡㐳㜵〵〲㜵㈷㥤㐱〴つ㐶愳慥挲㔰〴㌸ㅣ㈳扤愹㘷摣〲㕣〹戳㕦㠰愱挰㐷慣〶㝣㙡㌹收㤹〴搸ㄸ㈴挰愳㡥挳㜷改㙣〵㈲㠹〰昹㕣昲挳㠱〲ㄴ挰㙤㡤㘵㌳㡥慢摢㉤挰〴㝢愸慥㐵愰敥愴㌳㤱愰㐹㘸搴昵ㄸ㡡〰㤳㌱搲㥢扡搷㉤挰㜵㌰晢〵㈸〴㍥㘲㌵攰㔳㉢㌱捦㈴挰摡㈰〱搶㌸づ摦㘵扤㔵㠸㈴〲捣攲㤲㙦〹ㄴ攰〴戸慤㈲㌶㈷㜲㜵扢〵㤸㘳て搵㑤〸搴ㅤ㍦㔶〹㐱愵㘸搴㙡っ㐵㠰ㄸ㐶㝡㔳搷戹〵戸ㄹ㘶扦〰攵挰㐷慣〶㝣敡ㄶ捣㌳〹㜰㜹㤰〰㤷㌹づ摦㘵挷戵㠸㈴〲挴戹攴㑢〲〵愸㠱摢慡㘵戳㠸慢摢㉤挰ㄲ㝢愸㜸㌱戲㍢改搴ㄱ㜴㌲ㅡ㜵㍢㠶㈲挰㈹ㄸ改㑤㥤敢ㄶ攰㌶㤸晤〲㥣〱㝣挴㙡挰愷敥挰㍣㤳〰㈷〷〹㔰攷㌸㝣㤷㐴敦㐲㈴ㄱ攰〲㉥㜹㜱愰〰换攰戶㉥㘲㜳㌱㔷户㕢㠰㑢敤愱扡ㅢ㠱扡㤳捥㘵〴㕤㡥㐶摤㡢愱〸昰ㄷ㡣昴愶慡摣〲摣〳戳㕦㠰攵挰㐷慣〶㝣敡㙦㤸㘷ㄲ愰㌴㐸㠰ㄲ挷攱扢㐴扢ㅥ㤱㐴㠰ㅢ戹攴攲㐰〱㙥㠲摢扡㤹捤㙡慥㙥户〰户摡㐳戵〱㠱扡㤳捥ㅡ㠲搶愲㔱て㘲㈸〲晣ㄵ㈳扤愹㘳摣〲㍣〰戳㕦㠰㜵挰㐷慣〶㝣敡㈱捣㌳〹㌰㈹㐸㠰㠹㡥挳㜷〹昹㔱㐴ㄲ〱搶㜳挹攳〳〵㜸〰㙥敢㐱㌶て㜱㜵扢〵㜸挴ㅥ慡㡤〸搴㥤㜴ㅥ㈵㘸㈳ㅡ昵㌸㠶㈲挰㘳ㄸ改㑤㡤㜴ぢ昰ㄸ捣㝥〱㥥〴㍥㘲㌵攰㔳㑦㘰㥥㐹㠰挱㐱〲っ㜲ㅣ扥㑢摡㑦㈱㤲〸昰〲㤷㍣㈰㔰㠰㉤㜰㕢㉦戱昹〷ㅡ㤷〰慦搸㐳戵〹㠱扡㤳捥慢〴扤㠶㐶㙤挶㔰〴搸㡡㤱摥㔴㙦户〰㑦挳散ㄷ攰つ攰㈳㔶〳㍥昵っ收㤹〴攸ㅥ㈴㐰戶攳昰㕤㜲㝦ㅥ㤱㐴㠰敤㕣㜲搷㐰〱㍥㠴摢慡㘷昳ㄱ㔷户㝢て昸搸ㅥ慡ㄷ㄰愸㍢改㝣㐲搰愷㘸搴ㄶっ㐵㠰捦㌰搲㥢敡攰ㄶ攰㐵㤸晤〲㝣〵㝣挴㙡挰愷㕥挲㍣㤳〰慤㠲〴㘸改㌸扣攵〰愱㔷㄰愹ㄹ㤷㜱㕢㜲挱㘵㌳捡㘳㡢㜹摤㘹㡦㌲搴敡㡥慡㑤搴㔴换㐵戲搶㘵㜹搵㤳慡㙢昲捡ㄳぢ㉢㡡敢摡㤶㌹㥤㤹昳㘲㔵戸㠴ㅤ挷㤵㙣㡦慤㝡攱挲㔸愹㔵㔶㔸㕤ㅢ㉦㠹㡤捤晢㕦戸挴つ㝥㜸敢攴敡㜶扡挲昶㥦㕤戵㐵〸㠵扤〴㕢㕡攸㌵〴昴㕥㝣㤳㡡㘱搷㠵㜲改㐶〱㙣戳㕢搱㘹攵㌵ㄵ戱㤶㘵㜲㤱㕡晡㔹㘵㔰ㄱ㜵〱愵㉤捡愶捤挳㐵愹扣搶㘵㘳攲攵愵ㄵ攵㔵㌱扥ㄹ敤㙣攸㠴搸㕣搴〰㑣愹㑥㤴戳㌸扢㜵搹戴㜸㜱㔵㘲㈱㉦㘷㤶搴敤㤵㌲㤲敢㥥愱戲㤱攵㔵〹愴㤱㜷㤱晤㌶㘵㠵昳慡ㄷ攳㍥㠱摡捡慡㌱挵ぢㄳ晦ㄳ敦㡡攲摢㈲㥢扣㌵㉡㕤愵愷慢慣昴慣晦昴晤〹晦㠴㘳慣慤㕤㤲摢つ晢㘹㑤扣㝣㑥㉤〵㤳ㅣ晤搰㘶戲㤱昷㌰㉤戴ㄵ㍤敦㠵㑢搷㕢攸愹㍡攰㕡㔳敡摦㡤ㄷ挰㤳㌷㕦散〷戸昵㌳㤶搳敡ㄷ㌴攳挶㑣ㅦ扢扢ㅥ攷晦㜴㈷㐳攸㜵㐴㙥㜲昹㐳㝢㠰昷戰㜷㈱㤶㐴㜰㡦挲㤱㠹㍤㠱㈳敦㙥ㄹ㈹ㄳっ昷搰㍤㜶㜷昳㜱〵扤㔵搹㠴攲㌹戱ち㕣昸慦㉣慥搹挳ㅥ戰〲〳㤵敥〹挷㌷慡扡戲戲㤸扢ㅣ敢昵ぢ㑢㡡㉢㘲㔹㘵㈳㙡㙢慡㈷㤶㔷㔹㘵㘸㘴扦㜴㑣挵㑢㘰㉡㕥㘲㕦愲㉦㥢捡㠲㈰改㌳㔶昵摣攲㜸㜹捤扣捡昲㤲㉣づ㔸戴昳㍦戱慦攲攰捦㠴㤸㝡搳㥦㈵摥㙢晥昶㤵㜷扣摤㝤㔰㈶㐳改昸昶㘳㡦㑥㔷㘱晣愷晥挳㝡ㄱ㝣昰挸㉦ㄴ敢㌷㐴ぢ攱〷〶攷攰㐱㠵㤹扤愶㙦捥㐰㐷㍥㥣搴㍦〹挰㡦昵㍢愰散昰㈷昳つ㌴つㄶㄳ戴〰㈰㌲愱扡戸㌴扦戸〴昷摥戴㜰敥扣挹挲㕢换㡦㥡㜸㤴攵ㅤ愳㔰㌱㠴㑡愴㐵攵愵戱㜸ㄶつ㠵戸戳㈸㤳㠵㈱㘱晢㍤挴㠵敥㡣戴㔰愸㘵㤶㈹搷㔸ㅤ敢〰攷愲戹晢捥愵戱扥昸㕦ㅥ㍤㤸ㄷ搱㐰㉢〳慤昵〷攸㔸㝦㤲搳㥢ㄸ㤲㡦〷戰㤳㠰㕤㘸㐲㙦挱改㝤㙦㔲㉢㉤㔰㡦㘱〱㤴㈹昷慣戰〶㈴ぢ昵ㄲ㔲㍣ㄲㄲ㈲㉤㕤㐵ㅦ㘱扢摥㈳㑢摦〸ㄳ㉥挴㕥ㅥ㉢㡤搸㥦慦㉣㉥攱摢㤱㥥㥥㠹户㍡散㉤㤸昳愵㐵戰捡挲㤸㔴㠳愸㉥㔸㐲㤸昵㠱㉤㜹戰㈰㝥ㄱ敦〲搹〶㉢慥㘵敦挲㍦戲㐵㈲㔶㍡ㄵ㠸愸昷搰㙡攲㘱㕡㈲㝣搷㉣㐸㡥昳㕥㘸搴挷ㄸ昲搷㍦扡晡㤷㤵晡ㄴ㈳晥挲㑡ぢ昳㔶愰愶㝥㐰慡捦㌰㠳ㅦ㤲㔶㤸㠱㍦㐷㡦㥦㍤挹㝤㌱ぢ搶挶昷挵㉦㌹〳㍦ㄶ敦㉣搳晢愲晡ちㄶ㑤〳㕤晤〶昳㙤戶㕡ㄲ昸㙦㌳愰ㄵ〱慤〹昸ㅡ〰扥挹攱㍤㌰㑡㡡挷㕢㔳っ攲㐵㠱㠱㜸摦扢㠲扡挴摢㤳㐱昷㘲搰㍦〰昰㡡户ㄳ㌶㕢扣戶㠰㌴㔹㍣扥㜷㈲㕥㍢〶㈶昳ㄴ昱㍡挰摡戸㜸改㤸㈶攲敤㉤㐱散㠱㘲㠹㠲㐱扣㡥挰㔸晢㄰挸昲〵〳愰ㄳ〱㥤〹㘰㐵㠳㠸户㉦㐶㐹昱㜸换㡤㐱扣㉥挰㐰㍣㔶㌵攸愰㉥昱扡㌲㘸㌷〶㘵〵㠲㔷㍣㤶ㅤ搸攲㘵〳搲㘴昱㔸愸㈰攲㜵㘷㘰㔶㉣愴㠸㜷〰慣㡤㡢挷捡〶扣㜰㍢ㄵ㠳愰㈳㍦㉣㙦搰㌴㘰搳㝢摥㠱挰㔸〷ㄱ挸搲〷〳愰〷〱㍤〹㘰㌵㠴㠸㜷㌰㐶㐹昱㜸晢㤰㐱扣摥挰㐰扣慥慥愰㉥昱づ㘱搰㍥っ捡敡〵慦㜸㉣㔹戰挵㍢ㄴ㤰㈶㡢挷㈲〷ㄱ㉦㤷㠱㔹敤㤰㈲㕥㍦㔸ㅢㄷ㡦㔵ㄱ㜸攱㌴㈹㠳愰㈳㍦㉣㡤㌰㘸㜳ㄸ㌰搶〰〲㔹㌶㘱〰っ㈴㘰㄰〱慣愴㄰昱〶㘳㤴ㄴ㡦户㐶ㄹ挴ㅢ〲っ挴㘳㌵㠵づ敡ㄲ敦〸〶㍤㤲㐱㔹昹攰ㄵ㙦㌸㙣戶㜸㐳〱㘹戲㜸㈳㌰㑤挴㍢㡡㠱㐷㘲㤴㈲摥㜰㔸ㅢㄷ㡦ㄵㄵ㜸愱摣㠲㐱戴㜸㉣慢搰㌴㘰搳㝢摥㐸㘰慣㔱〴戲攴挲〰挸㈳㘰㌴〱慣挲㄰昱昲㌱㑡㡡挷㕢扥っ攲ㄵ〰〳昱㔸㠹愱㠳扡挴ㅢ换愰攳ㄸ㤴㔵ㄳ㕥昱㔸㉡㘱㡢㌷ㅥ㤰㈶㡢挷攲ちㄱ㙦〲〳戳捡㈲㐵扣㐹戰㌶㉥ㅥ慢㌱昰挲捤㘵っ㠲㡥晣戰㈴㐳搳㠰㑤㡢㌷〵ㄸ敢㘸〲㔹慥㘱〰㑣㈵愰㤰〰㔶㜰㠸㜸搳㌰㑡㡡挷㕢搹っ攲捤〰〶攲ㄵ扢㠲扡挴㥢挹愰挷㌰㈸㉢㉥扣攲戱捣挲ㄶ敦㔸㐰㥡㉣ㅥぢ㌳㐴扣攳ㄸ㤸ㄵㅡ㈹攲捤㠲戵㜱昱㔸挹㠱ㄷ敥㘹㘳㄰㜴攴㠷攵ㅣ〶㙤㑥〰挶㉡㈲㤰愵ㅥ〶挰㠹〴ㄴㄳ挰敡てㄱ㙦づ㐶㐹昱㜸㥢㥥㐱扣㔲㘰㈰ㅥ㉢㐰㜴㔰㤷㜸㌱〶㉤㘳搰㌳〱昰㡡㜷㌶㙣戶㜸㜳〱㘹戲㜸㉣敡㄰昱收㌱㌰慢㍢㔲挴㥢て㙢攳攲戱ち〴㉦摣㉥挷㈰㕡㍣㤶㠲㘸ㅡ戰改㍤慦〲ㄸ慢㤲㐰㤶㠹ㄸ〰㔵〴㔴ㄳ挰捡ㄱㄱ㙦㈱㐶㐹昱㜸晢愱㐱扣㌸㌰㄰㡦搵㈳㍡愸㑢扣〴㠳昲捥㝥挵㑡て慦㜸㉣敦戰挵慢〵愴挹攲戱㈰㐴挴㕢挴挰慣っ㐹ㄱ㙦〹慣㡤㡢挷ちㄲ扣㜰扤㠰㐱搰㤱ㅦ㤶㤱㘸ㅡ戰㘹昱㑥〶挶㍡㠵㐰㤶㤸ㄸ〰愷ㄲ㜰ㅡ〱慢〰㄰昱㑥挷㈸㈹ㅥ㙦愵㌴㠸㜷㈶㌰㄰㡦㤵㈷㍡愸㑢扣戳ㄸ昴㙣〶㘵㤵㠸㔷㍣㤶㠶搸攲㥤〳㐸㤳挵㘳㌱㠹㠸㜷㉥〳戳慡㈴㐵扣昳㘰㙤㕣㍣㔶㥦攰㠵㥢晦ㄸ〴ㅤ昹㘱〹㡡愶〱㥢ㄶ敦〲㘰慣ぢ〹㘴㜹㡡〱戰㡣㠰㡢〸㘰挵㡡㠸㜷㌱㐶㐹昱㜸㕢愸㐱扣㑢㠱㠱㜸慣㕡搱㐱㕤攲㕤挶愰㤷㌳㈸㉢㑣扣攲戱慣挴ㄶ敦㉦㠰㌴㔹㍣ㄶ愲㠸㜸㔷㌰㌰㉢㔲㔲挴扢ち搶挶挵㘳攵ち㕥戸慦㤰㐱搰㤱ㅦ㤶慦㘸ㅡ戰㘹昱慥〶挶扡㠶㐰㤶戶ㄸ〰㉢〸戸㤶〰㔶扢㠸㜸搷㘱攴ㄲ捦㜸搸慥〴〶攲戱攲㐵〷㜵㠹㜷〳㠳摥挸愰慣㑥昱㡡挷㤲ㄴ㕢扣㔵㠰㌴㔹㍣ㄶ戱㠸㜸㌷㌱㌰慢㔹㔲挴㕢つ㙢攳攲戱敡〵㉦摣捥挸㈰攸挸捦晢㘸㌵つ搸戴㜸户〲㘳慤㈱㜰扢ㄹ戰㤶㠰扦ㄲ昰〱〰㈲摥㙤ㄸ㈵挵攳慤扢㠶㍤敦づ㘰㈰ㅥ慢㘵㜴㔶㤷㜸敢ㄸ昴㑥〶㘵㘵㡢㔷㍣㤶戳搸攲摤〵㐸㤳挵㘳〱㡣㠸㜷㌷〳戳ㄲ㈶㐵扣㝢㘱㙤㕣㍣㔶捣攰㠵扢㈶ㄹ〴ㅤ昹㘱搹㡣愶〱㥢ㄶ敦㍥㘰慣晢〹㘴㐹㡤〱戰㥥㠰つ〴戰捡㐶挴㝢〰愳愴㜸扣つ搹㈰摥㐳挰㐰㍣㔶摡攸愰㉥昱ㅥ㘶搰㐷ㄸ㌴ㄳ愷㐵扣攲戱ㄴ挶ㄶ敦㔱㐰㥡㉣ㅥ㡢㘷㐴扣㡤っ捣㉡㥡ㄴ昱ㅥ㠷戵㜱昱㔸㙤㠳㌵攳〶㑤〶㐱㐷㝥㔸㜲愳㘹挰愶挵晢㍢㌰搶㤳〴戲ㅣ挷〰㜸㡡㠰㑤〴戰㐲㐷挴㝢ㅡ愳愴㜸扣扤摡㈰摥㌳挰㐰㍣㔶改攸愰㉥昱㥥㘵搰攷ㄸ㤴ㄵ㌵㕥昱㔸㐶㘳㡢昷㍣㈰㑤ㄶ㡦㠵㌷㈲摥ぢっ捣ち㥣ㄴ昱戶挰摡戸㜸慣搴ㄱ昱㕥㘲㄰㉤㕥㌶慣㥡㠶㑢扣㝦〰㘳扤㑣㈰㑢㜹っ㠰㔷〸㜸㤵〰㔶昷㠸㜸慦㘱㤴ㄴ㡦户㡡ㅢ挴㝢ㅤㄸ㠸挷ちㅦㅤ搴㈵摥㌶〶晤㈷㠳戲ㅡ挷㉢ㅥ㑢㜰㙣昱摥〰愴挹攲戱㘸㐷挴㝢㤳㠱㔹扤㤳㈲摥摢戰㌶㉥ㅥ慢㝣㐴扣㜷ㄸ㐴㡢挷㔲ㅦ㑤挳㈵摥扢挰㔸敦ㄱ㌸搸っ昸ㄷ〱敦ㄳ挰捡㈰ㄱ㙦㍢㐶㐹昱㜸摢扢㐱扣て㠱㠱㜸慣づ搲㔹㕤攲搵㌳攸㐷っ捡㑡ㅥ慦㜸㉣摦戱挵摢〱㐸㤳挵㘳挱㡦㠸昷㌱〳戳昲㈷㐵扣㑦㘱㙤㕣㍣㔶〸㠹㜸㥦㌱㠸ㄶ㡦㘵㐲㥡㠶㑢扣捦㠱戱扥㈰㤰㈵㐴〶挰㤷〴㝣㐵〰慢㡡㐴扣㝦㘳㤴ㄴ㡦户昳ㅢ挴晢〶ㄸ㠸挷捡㈲ㅤ搴㈵摥户っ晡ㅤ㠳戲ち挸㉢ㅥ㑢㝦㙣昱扥〷愴挹攲戱㔸㐸挴晢㠱㠱㑦挴㈸㐵扣㥦㘰㙤㕣㍣㔶ㄷ㠹㜸㍦㌳㠸ㄶ㡦㈵㐶㥡㠶㑢扣㕦㠰戱㝥㈵戰搴っ昸㡤㠰摦〹㠸〱㈰攲晤㠱㔱㔲㍣㍥慡挰㈰摥㑥㘰㈰ㅥ慢㤲㜴㔶㤷㜸扢ㄸ㌴つ㤷㍡ㄴ㉢㠸扣攲戱㙣挸ㄶ㡦㔷㐳㥡㉣ㅥぢ㡤㐴㍣㥣㈱㑦㔳慣㌸㑡ㄱて昷ㅥ㌷㐱扣㈵㤸㈶攲㠵ㄸ㐴㡢挷昲㈴㑤挳㈵㕥ㄸㄸ慢〵㠱㉣㕤㌲〰戲〸攰㠳捥ㄴ慢㤹㐴扣〸㐶㐹昱昸〸〶㠳㜸慤㠰㠱㜸慣㘸搲㐱㕤攲戵㘶搰㍤ㄸ㤴搵㐷㕥昱㔸㜲㘴㡢搷〶㤰㈶㡢挷㈲㈵ㄱ㉦捡挰慣㔶㑡ㄱ㙦㉦㔸ㅢ摦昳㔸搵㈴攲戵㘵㄰㉤ㅥ㑢㥢㌴つ㤷㜸敤㠰戱摡ㄳ挸戲㈷〳愰〳〱㝢ㄳ挰㑡㈸ㄱ慦㈳㐶㐹昱昸㌸〹㠳㜸㥤㠰㠱㜸慣㠶搲㐱㕤攲㜵㘶搰㝤ㄹ㤴㤵㑢㕥昱㙥㠲捤ㄶ㙦㍦㐰㥡㉣摥捤㤸㈶攲㜵㘱㘰㔶㍡愵㠸搷つ搶挶挵㘳㐵㤴㠸㤷捤㈰㕡扣㌵戰㙡ㅡ㉥昱扡〳㘳敤㑦㈰㑢愶っ㠰〳〸挸㈱㠰㔵㔴㈲摥㠱ㄸ㈵挵攳愳㌲っ攲昵〰〶攲戱㤲㑡〷㜵㠹搷㤳㐱て㘶㔰㔶㍤㜹挵㘳愹㤳㉤㕥㉦㐰㥡㉣ㅥ㡢愳㐴扣摥っ晣㄰㐶㈹攲昵㠱戵㜱昱㔸㑤㈵攲ㅤ捡㈰㕡㍣㤶㔴㘹ㅡ㉥昱㜲㠱戱晡ㄲ挸㜲㉢〳愰ㅦ〱晤〹㘰〵㤶㠸㜷ㄸ㐶㐹昱昸搸て㠳㜸〳㠱㠱㜸㑦扡㠲扡挴ㅢ挴愰㠳ㄹ㤴ㄵ㔳㕥昱㔸㈶㘵㡢㜷㌸㈰㑤ㄶ㡦㠵㔵㈲摥㄰〶㘶㠵㔵㡡㜸㐷挲摡戸㜸慣挴ㄲ昱㠶㌲㠸ㄶ㡦攵㔸〶㙤㡥〲挶ㅡ㐶㈰㑢戵っ㠰攱〴㡣㈰㠰搵㕢㈲摥㐸㡣㤲攲昱㤱㈶〶昱昲㠰㠱㜸慣攰搲㐱㕤攲㡤㘶搰㝣〶摤づ㠰㔷㍣㤶㔸搹攲㡤〱愴挹攲戱㈸㑢挴㉢㘰㘰㔶㘷愵㠸㌷づ搶挶挵㘳ㄵ㤷㠸㌷㥥㐱戴㜸㉣攵搲㌴㘰搳㝦㘱㑣〰挶㥡㐸㈰换扣っ㠰㐹〴㑣㈶㠰㤵㕦㈲摥ㄴ㡣㤲攲昱㔱㉤〶昱愶〲〳昱㔸晤愵㠳扡挴㉢㘴搰㘹っ捡㕡ㄱ㔹散㜴㡥㌰㠷扦愵㐳扣摥敦扤㡣敤㉢㌱㤰っ㘵㉣㌶㈸慣愹慢㐰㠱〷扢扣慣㙤昷㜸㠱㍥㈲㌶㕣㙣慦㡥攳攲㘰愶昷愹ㄳ挹戹㉦㈳㘹换㜶㥥㈷㝡挸㌴㝡㔸换㄰扡攳㜷晦㔳㉢㤲昳戹昰摤户昷㜳づ户昰㑣㉣戱摤挴昲㤲㜸㜵愲扡慣愶㕢㈱㡡㤷扡昱〹㈹㘵㘹㘹戹㈳㐲户㈱愲㌱㈷㠹㘵㔶昱㠱㤱㡢昸挴㠰挸㠲慡敡挵㔵戲㥡㔰㠲て㡡ㄱ扤㕡戴㘰㥡〸昳㜰摢ㅦ攲㐵㔹昷挰挹搶戱㘸㕢㘷㐴㔹㌸挰㉤捡攲〱改戰㔲㐰㍡慣ㄶ攰ㄶ㑡㠷攰㑤扤㜴捦搸㙡㡥㉡㔱愵㉡㤶搹愲㠵捡昱㍣㡥挴㜷挹㍦昹㍣㠷㜰㤸㔷晣㐳㙢㐱戹㘹㤳㔲ㄵ攵㘴敥ㄸ搶昱㔸㠲㌵ぢ㑤㈴㥡〱〳ㄷㄴ㥥㡤㜶㡦㔱㈳㡢㕣㤵㑢攱ㄳ㘰㙢〵㥢㤴㌴攰㠱㥥㠹㜰ㄱ㉣㝢挲㤲晡㠰捥昰㠹㌰敦〵㌳ㅥ㔲愰ㅦ㕢挰㕤㈸㥡改㐴户戲㤹戶㍢㥢ㄲ㐰慤㝡昴㔴ㄸ㑥㜹ㄳ㘲㌰戱㠳㌱㑥〸愰攵㡥慢慥〳㑢敥㉥㌰攲捥㕢㐰昸㜶慢ㄵ戰昰㉤㑦㝤换㉣㑣㈲挲㉡㐷㡢户㉣挲㔰搸愲㉤㜵愷㤵敥戴㜶㍡㉡㡡づ摦㌶㜵㌵挲㔱㔲㍡慣〵〸㘰㔵愰㠹㐴昷㠴㐱㠲㔲ㅡ㡢㕡㔸愴㙦㤱㙣㜴㉦敤散挱㔹㍤搹㈴攸慣㐷㑦戵㠳㔳㤸搵挲㤴㘴搶〱㔶㘱戶っ挹晣捣㉥㠰搵捦㙣㙦㥤愷づ愱挰慣㈳挶摣愲晢攸㑥㈷摤改散㜴㔴ㄷ㜴㠴搹㜹㙥㘶愷㜰㜹愷愲㠹㐴扢〲㠰づ㉥昴搰收㘱搶㑤㍢て㈵㈲㤷捤㌹㠴搵愳愷扡挳㈹捣㤶挲㤴㘴㜶〰慣挲散㘴㈳戳㈵㐶㘶㌹㍡捦㠵〸〵㘶〷㘲捣㉤㝡㤰敥昴搰㥤㥥㑥㐷昵㐶㐷㤸㉤㜲㌳扢㠸换扢ㄸ㑤㈴㝡〸〰攸㤸㤹昵搱捥㠱㐴っ㘲㜳㈵愷搶愳愷㜲攱ㄴ㘶换㘱㑡㌲敢〷慢㌰㥢㙦㘴㌶捦挸慣扦捥㜳㉤㐲㠱搹㘱ㄸ㜳㡢づ搰㥤㠱扡㌳挸改愸㈱攸〸戳㌲㌷戳敢戹扣㤵㘸㈲搱㈳〰㐰挷捣散㐸敤ㅣ㑡挴㔱㙣㙥攱搴㝡昴搴㔱㜰ち戳㌵㌰㈵㤹つ㠷㔵㤸ㅤ㘷㘴㜶㡣㤱搹〸㥤攷㜶㠴〲戳㤱ㄸ㜳㡢㡥搲㥤㍣摤ㄹ敤㜴㔴〱㍡挲㙣㠶㥢搹㍡㉥敦㑥㌴㤱攸㔸〰搰㌱㌳ㅢ愷㥤㜹㐴㡣㘶㜳㍦愷搶愳愷㈶挰㈹捣㌶挰㤴㘴㌶〹㔶㘱㌶捥挸慣挰挸㡣搷㡢㘵ㄱて愳〵戳㈹ㄸ㜳㡢ㅥ慤㍢㔳㜵愷搰改愸ㄹ攸〸戳㝣㌷戳㐷戹扣㡤㘸㈲搱㤹〰㐸㔰搳㜱㜶㡣㜶㡥㐷ㅡ㜹㍥慡戵㠹㔳敢㌱㔴挷挱㈹捣㌶挳㤴㘴㌶ぢ㔶㘱㌶挴挸㙣戰㤱ㄹ㉦收捡㈲㥥㐷ぢ㘶㈷㘰捣㉤㕡愴㍢㈷敡㑥戱搳㔱愵攸〸戳㠱㙥㘶㉦㜲㜹㕢搰㐴愲㌱〰㈴愸㠹㔹㤹㜶㑥㐵ㅡ㜹㌰慢戵㤵㔳敢㌱㔴昳攰ㄴ㘶摢㘰㑡㌲㥢て慢㌰㍢搸挸慣㠷㤱搹〲㥤攷㉤㠴〲戳ち㡣戹㐵㉢㜵愷㑡㜷㜸㈹㤵㥢㡡愳㈳捣づ㜴㌳㝢㠷换㝢ㄷ㑤㈴㥡〰〰ㅤ昳摥㔸愳㥤挷ㄲ挱ㅢ晥慤㝡㑥慤㘷攸㐵㜰ち戳ㅤ㌰㈵㤹㉤㠱㔵㤸㜵㌲㌲敢㘸㘴㔶愷昳㝣㠶㔰㘰㜶㌲挶摣愲愷攸捥愹扡挳敢㥣摣搴㤹攸〸戳づ㙥㘶㕦㜰㜹㕦愲㠹㐴捦〲〰ㅤ㌳戳戳戵昳㐴㈲㡡搹㝣捦愹昵攸愹㜳攱ㄴ㘶㍦挲㤴㘴㜶ㅥ慣挲㉣㘲㘴㤶㘵㘴挶㙢㤴戲㠸㕦搱㠲搹〵ㄸ㜳㡢㕥愸㍢换㜴攷㈲愷愳㉥㐵㐷㤸㠵摤捣㝥攷昲晥㐰ㄳ㠹昲昲愲〴㌵敤㡤㤷㙢攷㕣愴㤱攷摢㕡ㄹ㈱捤散ち㌸㠵㔹〸愶㈴戳慢㘰ㄵ㘶扦晤㘶晡㑤晤ぢ慣户㘱㈹愹摦㐱㜸〱㔱ㄶ挱㘷摦㠳搹搵ㄸ㜳㡢㕥愳㍢㉢㜴攷㕡愷愳㔶愲㈳捣㝥㐲挸戵〸㐹㠷搵㤲换㙢㠵㈶ㄲ攵戵扦㐰㘶㌷㙡㈷㑢搴攵愱扡㔶㕢㑥慤挷㔰摤〴愷㌰㙢て㔳㤲搹㙡㔸㠵搹攷㐶㘶㥦ㅡ㤹摤愲昳散㠳㔰㘰㜶㉢挶摣愲㙢㜴㘷慤敥昰昲ㅤ㌷㜵〷㍡挲散㘳㌷戳捥㕣摥扥㘸㈲搱㜵〰〴㌲扢㔳㍢㙢ㄱ㑢㥥摥㙢敤捦愹昵っ㝤㌷㥣挲㉣〷愶㈴戳㝢㘱ㄵ㘶㙦ㅢ㤹扤㘹㘴昶㌷㥤愷㈷㐲㠱搹㝤ㄸ㜳㡢摥慦㍢敢㜵㠷搷搶戸愹㠷搰ㄱ㘶晦㜴㌳敢挵攵昵㐶ㄳ㠹㍥っ㐰㈰戳㐷戴㤳㜷摣换㘳㠲慤晥㥣㕡捦搰ㅢ攱ㄴ㘶〳㘰㑡㌲㝢ㅣ㔶㘱昶㠲㤱搹㜳㐶㘶㑦攸㍣㠷㈳ㄴ㤸晤ㅤ㘳㙥搱㈷㜵攷㈹摤搹攴㜴搴㌳攸〸戳㘷摣捣㡥攰昲㡥㐴ㄳ㠹昲㤲㔶㈰戳攷戴昳ㅣ愴㤱㘷ㄳ㕢愳㌸戵ㅥ㐳昵〲㥣挲㙣㌴㑣㐹㘶㕢㘰ㄵ㘶㡦ㄸ㤹㍤㘴㘴昶ㄲ㈶挹㈲挶㈲ㄴ㤸晤〳㘳㙥㔱㕥愴㤲捥㉢扡昳慡搳㔱慦愳㈳捣ㅥ㜰㌳ㅢ捦攵㑤㐰ㄳ㠹昲㝡㔳㈰戳㝦㙡攷㌲㠴㤷㠷㈰㕢㠵㥣㕡㡦愱㝡ㄳ㑥㘱㌶ㅤ愶㈴戳户㘱ㄵ㘶㜷ㄸ㤹摤㘶㘴昶㡥捥㜳㉣㐲㠱搹扢ㄸ㜳㡢昲ち㤲㜴晥愵㍢敦㍢ㅤ昵㈱㍡挲㙣慤㥢搹昱㕣摥㉣㌴㤱㘸㍤〰㠱捣㍥搲㑥摥晣㉥㑦㕢戶㑡㌸戵ㅥ㐳昵㌱㥣挲㉣〶㔳㤲搹愷戰ち戳敢㡣捣㔶ㄸ㤹㝤愶昳㤴㈳ㄴ㤸㝤㡥㌱户攸ㄷ扡昳愵敥㝣攵㜴搴㌷攸〸戳慢摤捣ㄶ㜰㜹ㄵ㘸㈲搱㙦〱〸㘴昶㥤㜶昲慥㜶㜹挴戳㤵攰搴㝡っ搵て㜰ち戳㕡㤸㤲捣㝥㠲㔵㤸㉤㌳㌲扢挰挸散㘷㥤愷づ愱挰散ㄷ㡣戹㐵㝦搵㥤摦㜴攷㜷愷愳㜶愲㈳捣捥㜳㌳㍢㠵换㍢ㄵ㑤㈴捡㕦〳㠱捣攸ㄱ攷㉡愴戱㙥㘲㜳づ愷搶愳愷攴ㄲ〹㑤㑢㘱㑡㌲攳㈵ㄲ㘱㜶戲㤱搹ㄲ㈳戳㤰捥㜳㈱㐲㠱ㄹ㉦㡡㜰㡢昲挲㠸㜴㜸ㄵ㐴㍡㤶搳㔱慤搰ㄱ㘶㡢摣捣㉥攲昲㉥㐶ㄳ㠹昲ㅡ〷挱挶扦㍣㜹敤㐳㥣㙢㠹攰㍤攴搶㤵㥣㉡捣攴晡〵㑤换㘱㑡㌲攳昵ぢ㘱㌶摦挸㙣㥥㤱㔹㕢㥤攷㕡㠴〲㌳㕥戱攰ㄶ㙤慦㍢扣㐴㈱ㄶ㕥愶攰愶㜸昵㐱㤸㤵戹㤹㕤捦攵慤㐴ㄳ㠹㜶〶㠰㘰㈳戳㝤戵㤳㌷㤸换㤳戳慤㕢㌸㔵㤸㜵㠱㔳昶挶㌵㌰㈵㤹㜵㠳㔵㤸ㅤ㘷㘴㜶㡣㤱ㄹ㉦㌱攰㤵㘶摤㡥㔰㘰挶换〹摣愲晢敢づ慦ㅦ㠸㈵挷改㈸㕥ㅡ㄰㘶㌳摣捣搶㜱㜹㜷愲㠹㐴㝢〲㐰戰㤱ㄹ慦ㅡ㠸㜳㍤ㄱㅢ搸摣捦愹挲慣㌷㍣挲㙣〳㑣㐹㘶㍣昳㉦捣挶ㄹ㤹ㄵㄸ㤹昱晣扦攴㜹ㄸ愱挰㡣攷晡戹㐵㜹扥㕦㍡㍣戹㉦㥤晥㑥㐷昱扣扤㌰换㜷㌳㝢㤴换摢㠸㈶ㄲ攵愹㝢㠲㡤捣㜸㑡㕦㥣扣㈵㕣㥥つ㙥㙤攲㔴㘱㈶愷攵㘹摦っ㔳㤲搹㤱挰ぢ戳㈱㐶㘶㠳㡤捣㠶敡㍣捦㈳ㄴ㤸ㅤ挵愴搸愲㍣ㄹ㉦㥤攱扡挳戳敦摣ㄴ㑦慡ぢ戳㠱㙥㘶㉦㜲㜹㕢搰㐴愲愳〱㈰搸挸㡣攷摢挵昹ㄴㄱ㥢搸㙣攵㔴㘱㈶攷捣㘹摡〶㔳㤲ㄹ捦㤹ぢ戳㠳㡤捣㝡ㄸ㤹㡤搷㜹摥㐲㈸㌰㥢挰愴搸愲㍣㔳㉥ㅤ㥥ㄶ㤷づ㑦㡤㜳㔳㍣攳㉤捣づ㜴㌳㝢㠷换㝢ㄷ㑤㈴㕡〸〰挱㐶㘶㍣ㄹ㉥㑥摥挴㉤㑦㐲户敡㌹㤵捣愲搳戵㜳㠷㉣㈷㜴㉣挶㐷㜸捥扤㥡㙦攱散攵㝤㡡昶㘸㍣ㄵ㥢搷㡥昱㈰昷㔸㥤㝤挷㔷㘶晡㤰晦㉣ㄶ捦敥昲㠶㑦晥㠴㍡㠱昵晦㈱づ摦慦摤㘷搰ㄹ戱㉢㝥慣㑦㐰戸捤昱愰㡢㝦㜱挳㔸捡昶捤㌰㘷㌸摣晥㌷换昹㌷㍡扣捤㉣㍤㘳戶捡扥㘲㐴㘸晢ㄹ慢扥扤攳㠸㥣ㅢ敥搹攵晣㝢挶㐳㕤㤶㝥㜱昴㐳㌷づ㍢㉢㤱㝦搵㑦攱㈷㠶愹ㄲ捣挸㐱ㅣ敢〳㌶ㅦ戲㤱㥤慡㍤㘸扤㡤㕢搲㝣て愷㙤攷㌸扣て愷㡤挶㄰〹㉦搴㜷挸㥢愵捡㌱攰ㅢ愶昶挲っ慡㈴挴扥㈶戱〵㌰㌷㡦㔸㠵㥥ㄱ㐴散㤴㜶㜷㡦昹攰攴昵㑦㡣昸戶㘴换散昱慦っ㔳〹捣㌰ㄱ㙢敤慣摦㐷慣㤵攳昰㍥㜴㌶㕡㡢㐸㜸愵㔹㍦摡挴敡㌰㄰㘲ㄱ㌷戱㥦㐹散ㄴ戸㥡㐷散㔴㍤愳挹挴捥挱っㄳ戱㔰㄰戱㑣挷攱㝤㤸㙣㜴㈹㈲攱㠵㝢㉣㙤㘲ㄷ㘲㈰挴搲摤挴㜶㤱搸㐵㜰㌵㡦搸挵㝡㐶㄰㌱摦慥㜸㈵㘶㤸㠸晤昹㙢挰慥昸㠷攳昰㍥㈴㌶扡ㅣ㤱昰挲晦搳づ㠷㑥敢っ㜵㉤〶㐲散㌷捣㐸敥㡡㉤攰㙣㜳㍤㕣捤㈳戶㔲捦〸㈲㠶挴戲攵攷搴愶㕦㤷戵㙥㤸扡〵㌳㑣挴㝥っ㈲昶㠳攳昰㍥晣㌵扡〶㤱昰挲㍤㤱㌶戱摢㌱㄰㘲摦戹㠹戵㈱戱㜵㜰㌵㡦搸㥤㝡㐶㄰㌱摦㌱㜶㍦㘶㤸㠸㝤ㄵ㐴散㑢挷攱㝤愸㙢㜴〳㈲攱㠵㌲ㄴ㥢搸挳ㄸ〸戱捦摤挴昶㈶戱㐷攱㙡ㅥ戱㡤㝡㐶㤳㠹㙤挲っㄳ戱ㅤ㐱挴㍥㜲ㅣ摥㠷戵㐶㌷㈳ㄲ㕥㜸〰㥢㑤散㜹っ㠴搸㠷㙥㘲㕤㐹散㐵戸㥡㐷㙣㡢㥥ㄱ㐴㑣昶㐳㌴挹㕤㜱㉢㘶㤸㠸扤ㄷ㐴散㕤挷攱㝤〸㙢㜴ㅢ㈲攱㠵搲ㄶ㥢搸㕢ㄸ〸戱户摤挴づ㈲戱㜷攰㙡ㅥ戱㜷昵㡣㈰㘲扥㕤戱ㅥ㌳㑣挴戶〵ㄱ㝢摤㜱㜸ㅦ慥ㅡ摤㠱㐸㜸愵㔹㠷搸挴㍥挳㐰㠸扤收㈶㜶㈸㠹㝤〱㔷昳㠸㝤愹㘷〴ㄱ昳㝤㉡㝥㡦ㄹ㈶㘲㉦〵ㄱ摢攲㌸扣て㑤㡤晥㠸㐸㜸攱搶㑤㥢搸慦ㄸ〸戱ㄷ摣挴〶㤱搸敦㜰㌵㡦搸ㅦ㝡㐶㤳㠹㘵㈰㠱㠹搸收㈰㘲㑦㍢づ敦挳㔰愳㈱㐴ㄲ㘲㐳㙤㘲ㄶ挶㐲散㈹㌷戱㘱㈴搶ㄲ㉥扣㥡昱㤵慡㤵㥥ㄱ㐴捣户㉢戶挵㡣ㅣ敡散昹㑡昵㔸㄰戱㡤㡥挳晢㤰搳㘸㝢㐴ㄲ㘲愳㙤㘲晢㘰㉣挴ㅥ㜱ㄳㅢ㐳㘲㥤攱挲慢ㄹ挴昶搵㌳㠲㠸昹㜶挵晤㌱㈳挷㐰㙣㐳㄰戱昵㡥挳晢昰搲㘸づ㈲〹戱㠹㌶戱㥥ㄸぢ戱晢摣挴㈶㤳㔸㉦戸昰㙡〶戱摥㝡㐶㤳㠹昵挷㡣ㅣ〳戱扢㠲㠸摤改㌸扣て㈵㡤づ㐰㈴㈱㌶摤㈶㜶㌸挶㐲散づ㌷戱㤹㈴㜶〴㕣㜸㌵㠳搸㤱㝡㐶㄰㌱摦慥㌸ち㌳㜲っ挴搶〴ㄱ扢搵㜱㜸ㅦ㌶ㅡㅤ㡤㐸㐲㙣戶㑤㙣㉣挶㐲㙣戵㥢㔸ㄱ㠹㡤㠷ぢ慦㘶㄰㥢愰㘷〴ㄱ昳敤㡡㠵㤸㤱㘳㈰㜶㐳㄰戱㤵㡥挳晢㄰搱攸㜴㐴ㄲ㘲㌱㥢搸戱ㄸぢ戱敢摣挴收㤲搸昱㜰攱搵っ㘲戳昴㡣㈶ㄳ㉢挱㡣ㅣ〳戱攵㐱挴慥㜲ㅣ摥㠷㠳㐶㘳㠸㈴挴㉡㙤㘲攵ㄸぢ戱㉢摣挴慡㐹㙣〱㕣㜸㌵㠳㔸㠵㥥ㄱ㐴捣户㉢㈶㌰㈳挷㐰散㤲㈰㘲ㄷ㍢づ敦㐳㍦愳戵㠸㈴挴㙡㙤㘲㜵ㄸぢ戱㘵㙥㘲㡢㐹散ㄴ戸昰㙡〶戱㔳昵㡣㈰㘲㠸㈶㕢昲㉢搵㌹㤸㤱〳㤳昷攳㝥㘹㄰戱㜳ㅤ㠷昷㘱㥥搱愵㠸㈴挴㑥戳㠹㕤㠸戱㄰㍢摢㑤散っㄲ扢〸㉥扣㥡㐱散㘲㍤㈳㠸㤸敦ㅤ扢ㄲ㌳㜲っ挴㑥ぢ㈲㜶慡攳昰㍥愴㌳扡ㅣ㤱㠴搸㔲㥢搸戵ㄸぢ戱㤳摤挴捥㈷戱敢攱挲慢ㄹ挴㔶敡ㄹ㐱挴㝣ㅦㅥ户㘰㐶㡥㠱㔸㙤㄰戱ㅡ挷攱㝤昸㘶㜴つ㈲〹戱㑢㙣㘲户㘳㉣挴攲㙥㘲㤷㤱搸㍡戸昰㙡〶戱㍢昵㡣㈰㘲㠸㈶㕢㜲㔷扣ㅦ㌳㜲㘰昲敥㡡㤵㐱挴㉡ㅣ㠷昷愱㥡搱つ㠸㈴挴㤶摢挴ㅥ挶㔸㠸捤㜷ㄳ扢㠶挴ㅥ㠵ぢ慦㘶㄰摢愸㘷〴ㄱ昳扤㘳㥢㌰㈳挷㐰㉣ㄶ㐴慣搴㜱㜸ㅦ㤶ㄹ摤㡣㐸㐲散〶㥢搸昳ㄸぢ戱㌹㙥㘲慢㐸散㐵戸昰㙡〶戱㉤㝡㐶㄰㌱㐴㤳㉤昹㡥㙤挵㡣ㅣ㤸扣敦搸散㈰㘲戳ㅣ㠷昷㈱㤸搱㙤㠸㈴挴搶搸挴摥挲㔸㠸ㅤ攷㈶昶㔷ㄲ㝢〷㉥扣㥡㐱散㕤㍤㈳㠸㤸敦挳愳ㅥ㌳㜲っ挴愶〷ㄱ㥢收㌸㝣て户摣㠱㐸㡤㍤摣搲昵扦㠵㙣㠳愴愱㌲搶戲戶㉣戳捤㍣㕤㡢㠲攸昲㡡ち愹㈵㙥㠵㘷搱挵昱㍦㘶㥣㠰㐷㉥攲〹㜴昸ㅦ挳㍢愵戱㜸ㄴ㈳ㅦ敤愵㥦㜶㘶挹㠸㤳挳㘵㤳攳㜸晣㔹㡢戲戱〹㍣㉡戳㌴ぢ晦㘳戹㥡ㅡ晣捦攴晦ㄷㅥ㔴㠷敡㙥摥改㡢捤㝥㐴㥤戱戰㥡ㄵ搳つ㍣㐳㜰户ㅥ晡晦户㤸捥㐷搸晤㘷㑦捤っ摦㠵㕤㑣ㄷ晥㤷扡ㅥ捡㤸愹愶攲㉤戶慢㜰捥㑣摢㈵㙢㑥㑢挷晦㥥〳㜸㌹昱㉣搷㉥搰㐴慣扦搱挴攲㝡㘹搲㐲㍣ㅢ敥㈵挶㌲㜷摥㉣㤹收昹㍦㈶戶㙣㐹戶㝡㔳㍣ㄹ捤㍤㈸㝣㝦攰戲㈶ㄸ㤷戵挱扦慣〷㔳㤷愵㜸㉥㥢㑢搳㥢晡㔱㈷㝢㌸㌰㔹扥㌱搹愳晥㘴㡦㜹㤲昱晣㜲㑡㌲㥥戴ㄵ㘶㑦〴㈶ㅢ㙥㑣昶愴㍦搹㈶㑦㌲㥥昳㑤㐹ㄶ〲㐰㤲㙤づ㑣㌶挴㤸散㔹㝦戲攷㍤挹㕡㘰㥣㤲慣㌵っ㤲散㐵㜴捣扢搲㘱挶㘴㉦㌱㌲慦㘱散摥㤵㕥愶㘹昷慥愴摡㘰㥣㤲慣㍤っ㤲散㔵㜴捣挹晡ㄸ㤳㙤㘵攴搴㘴摢㘸㜲㈵摢ㅢ攳㤴㘴晢挱㈰挹摥㐰挷㥣慣㠷㌱搹㕢㡣㥣㥡散ㅤ㥡㕣挹扡㘲㥣㤲㉣〷〶㐹昶ㅥ㍡收㘴摤㡤挹摥㘷攴搴㘴ㅦ搰攴㑡㜶㄰挶㈹挹づ㠱㐱㤲搵愳㘳㑥戶慦㌱搹づ㐶㑥㑤昶〹㑤慥㘴㠷㘲㥣㤲㙣〰っ㤲散㌳㜴捣挹㍡ㄸ㤳㝤挱挸愹挹扥愲挹㤵㙣㄰挶㈹挹㠶挲㈰挹扥㐶挷㥣㉣㙡㑣昶㉤㈳愷㈶晢㥥㈶㔷戲㘱ㄸ愷㈴ㅢつ㠳㈴晢ㄱㅤ㜳戲㠸㌱搹捦㡣㥣㥡散㔷㥡㕣挹挶㘰㥣㤲㙣㈲っ㤲散㜷㜴捣挹㌲㡤挹晥㘴攴搴㘴扢㘸㜲㈵㥢㡣㜱㑡戲改㌰㐸㌲㠵㈷㔸㥡㤳敤晣挵昴晢㈱〳㜸㑦戲㄰㑤慥㘴㌳扤挹㘶敢㘴㉤〲㤳晤㘲㑣㘶昹㤳戵昴㈴㉢昲㈶㡢改㘴慤〳㤳㝤㘷㑣搶挶㥦㙣㑦㑦戲戹摥㘴㤵㍡㔹摢挰㘴㕦ㅡ㤳戵昷㈷摢摢㤳慣摡㥢慣㔶㈷摢㈷㌰搹挷挶㘴㥤晤挹昶昳㈴㕢散㑤㜶㥡㑥搶㌵㌰搹㜶㘳戲㙣㝦戲晤㍤挹捥昰㈶㕢慡㤳攵〴㈶㝢摢㤸散㈰㝦戲㥥㥥㘴攷㝢㤳㕤愲㤳昵ち㑣昶扡㌱搹㈱晥㘴㠷㝡㤲㕤收㑤戶㕣㈷敢ㅢ㤸散ㅦ挶㘴晤晤挹〶㜸㤲㕤攳㑤㜶㠳㑥㌶㈸㌰搹㜳挶㘴㠷晢㤳ㅤ攱㐹戶捡㥢㙣㡤㑥㌶㌴㌰搹㔳挶㘴挳晣挹㐶㜸㤲晤搵㤳㉣㜴てっ㑤晥捡捣㈲㡥戶昸攳㠲晦愷㜷㍣㝥㥣て戱敥㔵㠱慦扥㑤㜸㘶昸㈸㉣㐴昱晢㉥㘳㔸㜹ㅣ㌹㕦㕦搴〶㔸戹っ㙢㌴慤て㙡㑣扥ㅢ挳㉦㡥㠲ㄹ㐳敢㘳ㅡ㔳攰挶昰晢㥥㘰挶搲捡慦㝡㤲㙢㥣ㅢ昳慣挶㡣愷㤵摦搰〴㌳挱㡤㜹㐹㘳㈶搲晡戲挶㑣㜲㘳昸愵㐸㜲㑤愶㜵㥢挶㑣㜱㘳昸㕤㐶㌰㐷搳捡慦㌱㤲㙢慡ㅢ昳扥挶ㄴ搲捡㙦ㅦ㠲㤹收挶散搰㤸改戴㝥愲㌱㌳摣ㄸ晥挲㤷㕣㌳㘹晤㑡㘳㡥㜱㘳昸㝢㕡㌰挷搲捡㕦搱㤲敢㌸㌷收㘷㡤㌹㥥㔶晥㘶ㄵ捣㉣㌷收㑦㡤㤹㑤敢㉥㡤㌹挱㡤攱㉦㌳挹㔵㐴㉢㝦㡦㐹㥣ㄳ摤ㄸ晥づㄲ㑣㌱慤晣昵㈳㤸㌹㙥っ㝦㜵〸愶㠴㔶晥搶㄰㑣愹ㅢ挳㑦㝣挱挴㘸攵㠷扤㘰捡摣ㄸ㝥㔰ぢ㘶㉥慤晣㡣ㄶ捣㍣㌷㠶㥦慦㠲㈹愷㤵ㅦ慤㠲㤹敦挶昰㘳㔱㌰ぢ㘸攵㈷愲㘰㉡摣ㄸ㝥㥡〹愶㤲㔶㝥㤰〹愶捡㡤攱㠷㤰㘰慡㘹攵攷㡦㘰ㄶ扡㌱晣散㄰捣㐹戴昲㘳㐳㌰㜱㌷㠶㠷扣㘰ㄲ戴昲㘸ㄷ㑣㡤ㅢ㈳㠷ㅥ㡦扡㕡㔸昵ㄶ攵㈱㈸攷㔱ㄶ愱㠳摡ㄱ㌹昸㝣㈸ㅥ㠴㠲㕡㘲愳攴昰昳愱㜸ㄸち敡㘴ㅢ㈵〷愰て挵〳㔱㔰愷摡㈸㌹〴㝤㈸ㅥ㡡㠲㍡摤㐶挹㐱攸㐳昱㘰ㄴ搴㤹㌶㑡づ㐳ㅦ㡡㠷愳愰捥戶㔱㜲㈰晡㔰㍣㈰〵㜵慥㡤㤲㐳搱㠷攲㈱㈹愸昳㙣㤴ㅣ㡣㍥ㄴて㑡㐱㕤㘰愳攴㜰昴愱㜸㔸ち㙡㤹㡤㤲〳搲㠷攲㠱㈹愸㡢㙤㤴ㅣ㤲㍥ㄴて㑤㐱㕤㙡愳攴愰昴愱㜸㜰ち敡㜲ㅢ㈵㠷愵て挵挳㔳㔰㔷搸㈸㌹㌰㝤㈸ㅥ愰㠲扡捡㐶挹愱改㐳昱㄰ㄵ搴搵㌶㑡づ㑥ㅦ㡡〷愹愰㔶搸㈸㌹㍣㝤㈸ㅥ愶㠲扡捥㐶挹〱敡㐳昱㐰ㄵ搴㑡ㅢ㈵㠷愸て挵㐳㔵㔰㌷摡㈸㌹㐸㝤㈸ㅥ慣㠲扡挹㐶挹㘱敡㐳昱㜰ㄵ搴㙡ㅢ㈵〷慡て挵〳㔶㔰户摡㈸㌹㔴㝤㈸ㅥ戲㠲㕡㉢愸愸㍥㔸ㄵ㡦㑦㌹挱㜹㉣㝥改戳愸㙢㈴收㘶攱搱敢㍣㈴挵㜱㡣挷挱愳㔰ㅣ㌳㍤づㅥ㜸攲㤸攱㜱昰㔸ㄳ挷㜴㡦㠳㠷㤷㌸愶㜹ㅣ㍣愲挴㔱攸㜱昰㈰ㄲ挷㔴㡦㠳挷㡤㌸㡥昶㌸㜸愸㠸㘳㡡挷挱愳㐳ㅣ㤳㍤づㅥ㄰攲㤸攴㜱昰ㄸ㄰挷㐴㡦㠳扢扤㌸㈶㜸ㅣ摣搳挵㌱摥攳攰捥㉤㡥㜱ㅥ〷昷㘷㜱㡣昵㌸戸ぢ㡢愳挰攳攰㕥㉢㡥㌱ㅥ〷㜷㔴㜱攴㝢ㅣ摣㌷挵㌱摡攳攰敥㈸㡥㍣㡦㠳㝢愰㌸㐶㜹ㅣ摣改挴㌱搲攳攰㝥㈶㡥ㄱ愹㡥㤶晦て㥡愰摡扦</t>
  </si>
  <si>
    <t>㜸〱捤㝤〷㝣ㄵ㔵昶㝦㙥捡㈳昳ㄲ㘴㤴愲㔲㠴愰㔱㄰㤶㕥㔵愴㈴愱ㄷ㈵ㄴぢㅡㅦ挹ぢ〴㔲㌰㉦愱挹摡㘵ㄵ戰㡢ㄵ挵㔵挱㠶㘵㐵慣戸扢㡡戸ㄶ㕣㉢㜶㔷搷慣〵ㄵ搷戲慥㕤晥摦敦㤹戹㡦㜹㌳㜷㔲昶户晦捦㘷挷昷㉥昷㥥昳扤攷捣昷㍢㌳敦扤捣㥣ㄹ搳㔴㕡㕡摡ㅥ㉣晣㤷㑢㈶㍢㥤㡢㤷㈵敡攲㔵㝤ち㙡㉡㉢攳愵㜵ㄵ㌵搵㠹㍥愳㙢㙢㘳换㈶㔷㈴敡㌲〰㠸㤴㔴挰㥦挸㉡㐹㔴㉣㡦㘷㤷㉣㡥搷㈶〰捡㑡㑢换捥戶搲攱㍦搰㝤摢㝡㘰㜱㤶㤵挹〶愸㌴㉢挲愶ㄵ㥢㙣㌶ㄶ㥢㈸㥢ㅣ㌶戹㙣㕡戳搹㠷㑤ㅢ㌶㌶㥢㝤搹散挷愶㉤㥢㜶㙣摡戳改挰㘶㝦㌶〷戰㘱㝥慢㈳㥢㑥㘸㜲㍢愳㤹㔱㌰㘶摡摣〵㘰㔳㕣㔷㔳ㅢ敦摤㙤㤶戳捥㈳晡昷敦搳扦捦挰愱晤㠶昵改搷扢㕢㐱㝤㘵㕤㝤㙤㝣㐴㜵扣扥慥㌶㔶搹扢摢㌱昵㜳㉢㉢㑡㈷挵㤷捤愸㔹ㄸ慦ㅥㄱ㥦摢㙦攰摣搸愰㘱晤〷つㅥ㕣㍥㝣昸戰摣㉥㠸㍣戵㘰捣㌱戵昱昲挴㝦㉢收㐱㡣㌹慤㘰㑣㥦愹昱扡晦㔶捣慥㠸㠹㤰㠵㌵㔵戱㡡敡晦㔲搰㉣㙥搳挱㠵昱搲ち㙥晣㜸扣戶愲㝡㕥ㅦ慣㜶㡡搰ㄸつ敤㌳㍡㤱愸慦㕡挴晤愸㈰㕥㔹㌹㍤㕥㉥ㅢ扤慡㌰㔱㜷㑣慣戶㉡㤱㕢㐵晤攲戵昱敡搲㜸㘲㥦慡愲愵愵昱㑡ㄷ㤸挸慥㥡ㄵ慢㥤ㅡ慢㡡㘷戲搳愶捡搹㠶ㄳ捡攲搵㜵ㄵ㜵换㕡㔷捤㑣挴愷挷慡攷挵〹挹慡ㅡ㔷㕦㔱愶㌲㌳昱㑡换㌸捣戴㘶戲愱戰㍥㔵〵昳㘳戵㜵㌲攲㈶散㙦挲㝡㜶ㄷ㘱㤱戲㕥摣愵扡昹㘶㜱㥢ㄵ㔷㔴㑤㡡搷㔶挷㉢㤹㠴㕢戲㤷て㈴〲㌹摢㈱愹㤴愶挳慤愴㜲摣㠳㡦㕣㤸㈵搲つ捤攱㔳㙢㙡慢戰㐳㑥㠹挷慡㐷昴敢搳扦㜷㜱㕤㔹㘱㝣㌱扡〳〶っㅥ㍡摣戳っ戵昲㠰户扡㜳收挱㘸㌲挶づㄸ㘴ㅤ㐲㔳㍥ㅡ㤵昹ㄶづ㜶㙦ちㅥ㜰改㈵戱昴㤲戹改㈵愵改㈵㘵改㈵昱昴㤲昲昴㤲㜹改㈵昳搳㑢㉡搲㑢ㄶ愴㤷㉣〴㐶㉦搹慤㕡愵扢换㠸㜱て㝥戵㝡挵㥢〵㥢扥戹㙦攸㥥㥢慦晢㐸昱昸㤶㡦㠷挳搰㘹挹㉡昷〰摥敡㠹㈶㜲㌸㐳㑣挲㉡昷愲愹㌷ㅡ愵㕥挱㉡㜳戵ㅦ摢㝦挴敢㙤捦㝡㘹昲愵戹㝤㕦㍤愴挷㙤ぢㄴ㍦㑡㈴㕦ㅦ㜴扡㠴㑢㌴㝣搰㘰慢㉦攳昵㐳ㄳ改捦㔹ㄳ〶っ戱〶搰㌴㄰㡤㔲㍢摣ㄴ㔵㉢愷㑦扢㜸搰つ搳敥㉥晢㜹摣戹㝤㝦㕦慡昸㐱㈵㈹〶愳搳㐴㡡㈱㡣㌷ㄴ㑤㘴ㄸ㘷ㄵ㈱挵㜰㥡㡥㐰愳搴㜶㌷挵㘵ㄷ捦改昲挹改捦ㄶ慤㍤昱攵㕤捦㙤㕦㕥愲昸㌱㈸㈹㡥㐲愷㠹ㄴ㈳ㄸ敦㘸㌴㤱㤱㥣㌵ㄶ㈹㐶搱㌴ㅡ㡤㔲㝦㜴㔳摣ㅢ㈹㜹㝢㔵晦敤攳㌶㝦㝢晡㙢〵㍢捦挹㔵㍣摥㈴㐵〱㍡㉤搹㌰㠵っ㕥㠴㈶㌲㤶㈱ち戱㘱挶搱㌴ㅥ㡤㔲て扡昹〶扣晥昰戶㙦㕡㥦㌸㘶㑢慢㍥敦晣戹㕤㥦ㄷㄴ㍦捦㈵摦㐴㜴㕡㤲㙦ㄲ㠳㑦㐶ㄳ㤹挲㄰攳㤱㙦㉡㑤搳搰㈸㜵慦㥢敦搳挹㤵㠷摤㘲㥦㕣㜰㝢㤷搷昶㉤晥㜸昹㘷㡡㕦ㅤ㤲敦㔸㜴㕡㤲㙦㍡㠳ㄷ愳㠹捣㘰㠸㠹挸㌷㤳愶㔹㘸㤴扡摤捤昷㔱㔹晥慢㈵挳昶㥤扣㜶㔱扢㌳扥挸敦㠹㘳㤴㘰扣㈳挷愱㘹㐹扥攳㠱户㑥攰捣ㄳ搱㘰㉦ㅣ㘴捤愱改㈴㌴㑡摤攴收㝢㜷㜴㐳挷慢晡攷ㄴ㥥戹㌶攷愶捦敥㌸敢づ挵㉦㐴挹㔷㠲㑥ㄳ扢挸㈹㠰㔸㌱㌴㤱戹㘸㌲㈶㘳ㄷ㈹愵愹っ㡤㔲搷戹㈹搶敦㝡㙡㐲㥢㉥昳㈷㍤㝡㔲散愸晥㔷㜷㤸慢昸㜵㉢㈹捡搱改㤵㝡㉣つ敦㌷㝣攸攰㐱㐳晢てㅤ㍥戸晦挰挱㠳昷㝥昸昴敢㍦㜰㤰㌵㡦搱攷愳㠹㔴㌰挶戸㠱〳慣〵㌴㉤㐴愳搴ㄵ㙥挲挷㜳搶愵攵㙣晥㘲搴摤㈷㍥昲晣昶ㄷ搵昷㡡㕦敤㤲戰ち㥤ㄶ㈵慣㘶昴ㅡ㌴㤱㐵㡣㔱㠸㠴愷搲㔴㡢㐶愹ぢ摤㠴摢ㄷ㜴戹㝥㜷昱㔳㤳㉦敢㤶㥢㕥㌳戲摦㘷㡡㍦㈳㈴㘱ㅤ㍡㑤㠸㔸捦㜸㡢搱㐴㤶㜰㔶〱㐴㕣㑡搳㌲㌴㑡慤㜴㔳ㄴ㍤㍤敢昴改戱㠶愹敢㠷捣㜸㘵散㉢慢㑢ㄴ㝦愴㐸㡡搳搰㘹㈲挵ち挶晢㉤㥡挸改㥣㌵ㅥ㈹捥愰改㑣㌴㑡㥤攱愶㤸㜹挹ㅤ㌷ㄶ昵扦㙦挲㘵㌳㍢晦戲㙥挲捥㜶㡡㍦㠱㈴挵搹攸戴㘴搷㍢〷㜸敢㕣㌴㤱昳ㄸ㘲ㅣ㜶扤㤵㌴晤づ㡤㔲㑢摤㝣㈷㍣㍢攲挲捡て㌳㡢㌶慤㥢晤搸攷㡢ㅢ㕥㔷晣戵㈵昹㉥㐰愷㐵㥢㘹ㄵ愳慦㐶ㄳ㔹挳ㄸ〵搸㑣ㄷ搲㜴ㄱㅡ愵㑥㜵ㄳ摥㜹搵捡㉥换て㤹㌳㜵㙢敦捦挶扦㝥搴㠴㡢ㄴ㝦搹㐹挲㑢搰㘹㐲挳㑢ㄹ敦㌲㌴㤱换㌹慢㄰ㅡ㕥㐱搳㕡㌴㑡㉤㜰㔳摣㝡昱㠰㤵攷慦挹ㅢ戳戹昲愹㘳㉥摤扣㜱㤷攲敦㐶㐹㜱ㄵ㍡㑤愴戸㥡昱慥㐱ㄳ戹㤶戳挶㈱挵㜵㌴慤㐳愳㔴愹㥢攲戲昵搹㉢摢㍣昹搳昸换㝦㍤攴捥㝢捡㍥扡㔹戵㈷ㄸ敦挸つ㘸㥡㐸戱ㅥ㄰敢㐶㠲㝦㡦〶ㅦ㐲㐳慣㥢㘸扡ㄹ㡤㔲㜳摣ㄴ㍤㈷㜵㉦㌸晢摥㡥〵昷㥣昷敢㔹㌷㝥㍣㙦㡦攲㙦㕥㐹戱〱㥤㈶㔲㙣㘴扣㕢搱㐴㙥攳慣㐹㐸㜱㍢㑤㜷愰㔱㙡愶㥢㘲攰昰捥搹㜷㝦扤扢㘰昳㥡慣㡢㈷散摡㉦㐳昱ㄷ戵愴搸㠴㑥㡢㌶晥㕤㡣㝥㌷㥡挸㍤㡣㌱ㄶㅢ晦㕥㥡晥㠰㐶愹愹㙥挲慦㔶㥣昵攲ㄳ扢㝥ㅡ扢晥挵㘹晤㑢㜲㝡㔸敡〰㠲昱㡥㙣㐶搳㤲扤晢㝥攰慤㉤㥣昹〰ㅡ㝣昷づ戲ㅥ愴改㈱㌴㑡㡤㜳昳㙤扡㜰愱㝤攸昲昵㘳㉥㝡攰㍢扢昵搱摢昶㔷〷ㄲ㡣㜷攴ㄱ㌴㉤㈲昸㈸㈶㔸㕢㌹昵㌱㌴ㄹ㐵㈰昸㐷㥡晥㠴㐶愹㔱㙥挲挱户ㅦ㔶扢㉤㕥㌷昱て昳㥥㤹㜰敤㔷搳㍡愸㡥〴攳ㅤ㜹ㅣ㑤㑢〸㍥〱扣戵㡤㌳㥦㐴㠳㡦昵㐱搶㜶㥡㥥㐲愳搴㜰㌷摦慡愷ㅦ㤹摡㝦晤搵搳慥㝢晡㡡扦慤㝡晦昶㍦愹㑥〴攳ㅤ㜹ㅡ㑤㑢昲㍤〳扣昵㉣㘷㍥㠷〶㥦㠰㠳慣ㅤ㌴㍤㡦㐶愹〱㙥扥㔹㥦扣㕥㜰㘱慦晡愲挷づ挸㉤扦敦愹㡦㔴敥ぢ㜰ㅦ敢晥㠲㉤慣㡤㉤挱摦〴㝢晦摣ㄸ搰愷ㅦ晦㙢晡敦㉣晣㤹㔵㍥戸㝣㘸㜹晦晥㘵㠳晢挵〶挶戲昲㄰戶戹㍦攸昹㈱㥣㕢㍥扢愲扡慣㘶㠹晣挲敦㍣㈶㤶㠸敦晤挱摦换昵㡤愹愹慦㉥㑢㜴㌲㍢㡢敢㘲㜵昱㡥㝥摦摥㈰㠱㘹挵昸晢㈷㥥㤰㝣〷昹愷捤㡡㔵搶挷㐷㉦慤㜰摣㕤㝣㙥晣昵㔳㌳㌷摣㍢戶㌶㝥㙡搲ㅢ㔸愳搱昸昳㝣戱挴づ戰㜴㕣捥㝡㜵㉢㤸㕦㤳㠸㔷换敡昵慡㍡愶愲㜴㘱扣戶㌸捥㍦敥攳㘵㐲戵㍤㕤敥㥦㘰扤愶㔵㠳㈸晥愸㉡敢敥戵㤶ㄷ㉤慤㡢㔷㤷挵换戰扥㡢攲戵㜵换㘶挴收㔶挶㍢愴㐰㥣㥣㜰ㅣ㤸㘲ㅥ㕢㔳㕡㥦㈸愸愹慥慢慤愹㑣昵㡣㉥㕢ㅣ挳㥦㝤㘵㔳㙡捡攲昸慢㉤㤳㑢㥡㑡换挸㔰㉡敤㜰搳㥦㑥㡣㥢攸㈳ㅢ挲戳㠹扢㘰㥢ㅦ㤰扡摢昵㤹づ㜶㘰㔱ㄹ攷㍥㤹㝥㐸ㄳ挱㈴㉥挳昴っ〷㝡㌸昱㑣〸搱㍤挲搱戲㡥挹㉤昷晦ㄷ㥣㥥摥搶㘵㕦戴ㄸ㝦ㅡ㡦㡦㔵㤷㔵挶㙢ㅢ㍤㡦愳戸㐶搶㡢㘸戲晡攲㘸づ㔵㉦ㄳ〸戵㔴㉤换㕡㔲㔱㔶㌷㍦㌲㍦㕥㌱㙦㍥㝦㐱攱㕣㑦㜶㌶愵つ㉣搶换㌰㔹慦戰㜹ㄵ㑤㌴㥡ㄶ搹㐹㔰㈴㙡扤收㡣戳扡攳摦㤶晦搱㥤㡥㔹㤶晣㤱㡦㌳㌲㠹慣慡戱㌵戵㠹㡣っㄳ换昱戱挴晣㍡敥㥥㡤㍢ㄹ敦㜵㌶㙦愰挹㍡〴㑤㤳㝦搳户〱㈸㤳愷㉥㕡㔷ㄵ挶换㘳㌸㘱㈴㐷户㡡㘵㔵㌹攷㈰ち攳㠹㔲㡢㈷㉢㈶攰㔸㔹ㅡ㐱て〷㝦㙥ㄵ昷晥昸搲扡挲㔸㕤慣㔵ㄵ㑥㝢㘰㉢㔹〰昵㤲㔹㑥㡦㌳㕢㡢㑤捦㡥扡㈳㐴戰愵敢㠹㤲㈳〶㈷ㄲづㅣㅣ㉦㘹ㄹ㙥摢㌸〹慣晢㐱㈰ㄱ昱敦攸愹愷㉦㜰㔶愵㙣㕣扣㝡挶戲㐵昱〴攱搹㤱㐶愵昴ㅦ㕥っ㌶慤㜴敥捣扡㡡捡㐴ㅦ慣改戸摡㥡晡㐵晦捤㌸㡣㘵扤㠹㐶㉦㔹㠷㘲㉦㙥㍥㈷挸㤵搶㙡㌱户㑤㐹㐹㕡㌶愳搱㘲ㅤ捣㠶㝢㉢㠲敤挱㍦戲㔸敦攲㥦㘸㘳扥慣㝣㈰㕡㜲慡㈷ぢ昸摣㉡㈸㌴愳㌶㉥㈷慦戲㘵〰戵㕢㔷捤慥愹㕤㌸户愶㘶㈱昷愷㝤㘴㤴㤸ㅦ㡦搷昱㠴㔰㡥㝢〲㑣㑥㜴㈹㤵㤱㤱㜲㉡挷㜳收愸㉢攲㐷晥㡥愶昵攸捡捡㙥㍡㘲㈲昲〱㑣ㄹ㌸㌵ㄵ㘹㐰愷挳戸昱㈵攳愶ㄴ㤵㑣㠹㉤ㅢ搰慦晦㤰㤲㔹〳晡㉣慤㑣㉣㔵㥤挱㥤㈷㕣昲ㄷㅥ㝡㔱晥晣搲昱ㅢ昶慢㕤㔵戴慣摢〶搵挹㜵〴捥晣昴㐰戴㍣扣慤㡦搰愸〳〱攳㘷ち晡愹㡢昵〹挶搶㉥㌶㥦愲挱㈷㠳㘸㡤て㠶捦㥤愱敡㠹㝦昹攱㘰敤㘶昳〵ㅡ搵ぢつて㑤敢㥦㘸昴愲㙣挴攷ㄶ㤷慤㜶㌸捣挱慤昶つ慣㔱慢ㄱ㥦敡つ〴户㥣㐵愵㉣㙡㘳㔱ㄷㄵ㐱㘰愳〰㔹慥㈳㜰㉡慡㉦愶㠹〰㍦㜳㝥〶㘰㘶〱㝥㘵づち㘳㜱㝦昳〸㤰敥っ㔵㍦昸㐴㠰っㄸ㉣㥥㡥㔷〳㘰ㄲ〱戲㌰搲㡢晡昱㔷㡦〰晤㘱づち㘰㌱愶搵㠸㑦つ挴㍣㤳〰㕦㈲戸㔱㠰㝦扡㡥挰㠹戲㈱㠸㤴挷戵搸㡦慢扣ㅢ㌰戳〰敤攰戶摡戳改㠰挶㈳挰〱捥㔰つ㐵㄰ㄱ攰㐰㠲㍡愲㔱挳㘱ㄲ〱㍡㘱愴ㄷ昵て慦〰挳㘰づち搰㤵㌱慤㐶㝣敡〸捣㌳〹昰㔶㤸〰㙦扡㡥挰㘹扣ㄱ㠸㤴挷戵攸挱㔵㝥㍤㔴㠰挳攱戶㝡戱改㡤挶㈳㐰ㅦ㘷愸㡥㐶㄰ㄱ愰㉦㐱晤搰愸㔱㌰㠹〰晤㌱搲㡢晡慢㔷㠰㤱㌰〷〵ㄸ捣㤸㔶㈳㍥㌵ㅡ昳㑣〲㍣ㄹ㈶挰㌶搷ㄱ㌸挹㔸㠸㐸㜹㕣㡢愳㤱㔴㍤ㅥ㉡挰㈸戸慤搱㙣挶愰昱〸㔰攸っ㔵ㄱ㠲㠸〰㐵〴㡤㐵愳㜸搲㔱〴ㄸ㠷㤱㕥搴㐳㕥〱挶挲ㅣㄴ㘰ㄲ㘳㕡㡤昸搴㜸捣㌳〹㜰㜷㤸〰㜷戹㡥挰㔹捦㐹㠸㤴挷戵㤸挱㔵扥㌳㔴㠰㔹㜰㕢戳搹ㅣ㠷挶㈳挰〹捥㔰㑤㐶㄰ㄱ攰㐴㠲收愰㔱㔳㘱ㄲ〱㑥挲㐸㉦敡㈶慦〰㔳㘰づち㄰㘳㑣慢ㄱ㥦㥡㠶㜹㈶〱慥づㄳ攰㉡搷ㄱ㌸つ㍢ㅤ㤱昲戸ㄶぢ戸捡㙢㐳〵愸㠴摢慡㘲㔳㡤挶㈳挰㈲㘷愸㡡ㄱ㐴〴㌸㤵愰㕡㌴㙡㈶㑣㈲㐰〲㈳扤愸㌵㕥〱㘶挰ㅣㄴ㘰〹㘳㕡㡤昸搴㉣捣㌳〹㜰㜶㤸〰㘷戹㡥挰㜹攱攳ㄱ㈹㡦㙢㜱㈶㔷昹㡣㔰〱捥㠶摢㍡㠷捤戹㘸㍣〲慣㜴㠶敡〴〴ㄱ〱㝥㐷搰昹㘸搴ㅣ㤸㐴㠰ぢ㌰搲㡢㕡散ㄵ攰㐴㤸㠳〲㕣挸㤸㔶㈳㍥㜵ㄲ收㤹〴愸っㄳ㘰愱敢〸㥣愸㍥〵㤱昲戸ㄶ㔷㜲㤵㉢㐲〵戸ㅡ㙥敢ㅡ㌶搷愲昱〸戰捥ㄹ慡ㄸ㠲㠸〰搷ㄳ㜴〳ㅡ㔵ち㤳〸戰ㅥ㈳扤愸㔳扣〲捣㠵㌹㈸挰捤挰㐷慤㐶㝣慡っ昳㑣〲捣ちㄳ㘰愶敢〸㥣㐶攷挹昰㍣慥挵㈶慥㜲㜱愸〰㜷挳㙤摤挳收㕥㌴ㅥ〱敥㜳㠶㙡㍥㠲㠸〰㥢〹扡ㅦ㡤㕡〰㤳〸戰〵㈳扤愸㠹㕥〱㉡㘰づち昰㌰㘳㕡㡤昸搴㐲捣㌳〹㌰㉡㑣㠰㤱慥㈳㜰㕡扦ㅡ㤱昲戸ㄶ㑦㜰㤵㐷㠴ち昰㈴摣搶㜶㌶㑦愱昱〸昰戴㌳㔴㌵〸㈲〲㍣㐳搰戳㘸搴愹㌰㠹〰捦㘱愴ㄷ㌵挸㉢挰㈲㤸㠳〲扣挰㤸㔶㈳㍥㔵㡢㜹㈶〱づてㄳ愰愷敢〸㕣㘶愸㐷愴㍣慥挵ㅢ㕣攵挳㐲〵㜸ぢ㙥敢㙤㌶敦愰昱〸昰㌷㘷愸ㄶ㈳㠸〸昰ㅥ㐱敦愳㔱㑢㘱ㄲ〱晥㡥㤱㕥搴㐱㕥〱㤶挰ㅣㄴ攰㐳挶戴ㅡ昱愹㘵㤸㘷ㄲ愰㕤㤸〰㙤㕤㐷攰㈲挸ち㐴捡攳㕡㝣挱㔵摥㌷㔴㠰㉦攱戶扥㘲昳㌵ㅡ㡦〰晦㜲㠶敡户〸㈲〲㝣㑢搰扦搱愸㌳㘰ㄲ〱扥挳㐸㉦㉡摢㉢挰改㌰〷〵昸㠹㌱慤㐶㝣敡㑣捣㌳〹昰敢㉦㈱㍦㠵㝦㜱ㅤ㠱㑢㌴攷㈰㔲ㅥ搷㈲㌳ㅤ慢晣ㄳ㘰收㥦挲ㄱ戸慤㔶㙣戲搱㜸〴㠸㍡㐳㜵㉥㠲㜴㘷愰ㅣ㠲㜲搱愸㤵ㄸ㡡〰慤㌱搲㡢晡ㅡ㌹㤲㝦っ㥤〷㜳㔰㠰㝤㠱㡦㕡㡤昸ㄴ㉦〴㤹〴昸㈴㑣㠰㡦㕤㐷攰㥡搱㉡㐴ㄲ〱㍡㜲㤵㍦っㄵ愰㌳摣㔶ㄷ㌶〷㜱敤昶晥㌵搸捤ㄹ慡搵〸搴㥤㜴昲〸敡㡥㐶㕤㠸愱〸㜰㌰㐶㝡㔱敦㜸〵㔸〳㜳㔰㠰挳㠰㡦㕡㡤昸搴㐵㤸㘷ㄲ攰攵㌰〱㕥㜲ㅤ㠱㙢㔸㤷㈲㤲〸搰㡦慢晣㐲愸〰〳攰戶〶戲ㄹ挴戵摢㉢挰㄰㘷愸㉥㐳愰敥愴㌳㤴愰㘱㘸搴ㄵㄸ㡡〰挳㌱搲㡢㝡捡㉢挰攵㌰〷〵ㄸ〱㝣搴㙡挴愷搶㘲㥥㐹㠰慤㘱〲㍣敡㍡〲㔷搸慥㐶㈴ㄱ㘰㉣㔷昹攱㔰〱挶挳㙤㑤㘰㌳㤱㙢户㔷㠰挹捥㔰㕤㠳㐰摤㐹㘷ち㐱㔳搱愸敢㌰ㄴ〱愶㘱愴ㄷ㜵慦㔷㠰㙢㘱づち㔰っ㝣搴㙡挴愷搶㘱㥥㐹㠰㡤㘱〲㙣㜰ㅤ㠱敢㝦敢ㄱ㐹〴㤸挳㔵扥㌹㔴㠰㤳攱戶㑡搸㥣挲戵摢㉢挰㕣㘷愸㙥㐴愰敥㜸㕢愵〴㤵愱㔱㌷㘱㈸〲挴㌱搲㡢扡搶㉢挰敦㘱づち㔰〱㝣搴㙡挴愷㙥挶㍣㤳〰㤷㠴〹㜰戱敢〸㕣㥤摣㠸㐸㈲㐰㉤㔷昹挲㔰〱敡攰戶敡搹㉣收摡敤ㄵ㘰愹㌳㔴扣㙡搹㥤㜴㤶ㄱ戴ㅣ㡤扡ㅤ㐳ㄱ攰㌴㡣昴愲捥昵ち㜰ㅢ捣㐱〱捥〰㍥㙡㌵攲㔳㜷㘰㥥㐹㠰攵㘱〲㉣㜳ㅤ㠱㙢愷㜷㈱㤲〸㜰㍥㔷㜹㐹愸〰慢攰戶㔶戳㔹挳戵摢㉢挰㐵捥㔰摤㡤㐰摤㐹攷㘲㠲㉥㐱愳敥挵㔰〴戸ㄴ㈳扤愸㙡慦〰昷挰ㅣㄴ㘰㉤昰㔱慢ㄱ㥦晡〳收㤹〴㈸ぢㄳ愰搴㜵〴慥攵摥㡦㐸㈲挰つ㕣攵㔸愸〰㌷挲㙤晤㥥捤㑤㕣扢扤〲摣攲っ搵ㄶ〴敡㑥㍡ㅢ〸摡㠸㐶㍤㠸愱〸㜰㉢㐶㝡㔱挷㜹〵㜸〰收愰〰㜷〲ㅦ戵ㅡ昱愹㠷㌰捦㈴挰搴㌰〱愶戸㡥挰挵攵㐷ㄱ㐹〴戸㥦慢㍣㈹㔴㠰〷攰戶ㅥ㘴昳㄰搷㙥慦〰㡦㌸㐳戵ㄵ㠱扡㤳捥愳〴㙤㐵愳晥㠸愱〸昰ㄸ㐶㝡㔱㘳扣〲㍣〶㜳㔰㠰挷㠱㡦㕡㡤昸搴㥦㌰捦㈴挰戰㌰〱㠶扡㡥挰挵敥㈷㄰㐹〴㜸㤶慢㍣㌸㔴㠰ㅤ㜰㕢捦戳昹㉢ㅡ㡦〰㉦㍡㐳戵つ㠱扡㤳捥㑢〴扤㡣㐶㙤挷㔰〴㜸〵㈳扤愸摥㕥〱㥥㠴㌹㈸挰敢挰㐷慤㐶㝣敡㈹捣㌳〹搰㍤㑣㠰㍣搷ㄱ戸晡晥っ㈲㠹〰敦㜳㤵扢㠶ち昰〱摣㔶〳㥢㝦㜰敤昶敥〱ㅦ㌹㐳昵㉣〲㜵㈷㥤㡦〹晡〴㡤摡㠱愱〸戰ぢ㈳扤愸づ㕥〱㥥㠳㌹㈸挰㙥攰愳㔶㈳㍥昵㍣收㤹〴挸つㄳ㈰挷㜵昸换〱戲㕥㐴愴ㄶ㕣挶捤攱ち㤷捦慡㠸㉦攱㜵愷㝤捡㔱摤㕢㔰㥦愸慢㤱㡢㘴慤换ぢ㙢愶搶搴ㄵ㔶㈴ㄶ㔵挶㤶戵㉤㜷㍢戳攷挷慢㜱〹扢ㄶ㔷戲㝤戶㥡㐵㡢攲㘵㔶㜹㜱㑤㝤㙤㘹㝣㐲攱晦挲㈵㙥昰挳愶㤳慢摢改ち换㝦㜶搵ㄶ㈱ㄴ昶ㄲ㉣㘹㔹㉦㈳愰晦攲㥢搴ㄸ㝢㉥㤴㑢搷〶戰捤㕥㐵㘷㔴搴㔵挶㜳捡攵㈲戵昴戳换愱㈲敡〲捡㕡㤵捦㤸㡦㡢㔲㠵慤换挷搵㔶㤴㔵㔶㔴挷戹㌱摡㌹搰挹昱㜹愸〱㌸愶㈶㔱挱㜲敥搶攵㌳㙡㘳搵㠹㐵扣㥣㔹扡㙣扦㤴㤱㕣昷捣㉡ㅦ㔳㔱㥤㐰ㅡ搹㡡散户㈹㉦㥥㕦戳〴㜷ㄶ搴㔷㔵㡦㡢㉤㑡晣㑦㙣ㄵ挵捤㈲㡢㙣ㅡ㤵慥搲搳㔵㜶㝡昶㝦扡㝤㈲晦挶㌱搶搶㈹愲散㠶晤戴慥戶㘲㙥㍤〵㤳ㅣ〳搰㘶戲㤱㙤㤸㤶昵ち㝡晥ぢ㤷㥥㑤攸慢㍡攰扡愶㔴捣ㅢ㉦㠰㈷㙦搷攸〲戸昵ㅤ㔶㈷昷㝢㌴ㄳ挷捤㥣戰户ㅥ攷晦㜴敦㐳搶慢㠸摣散昲㠷昶〰敦攳散㐲㉣㠹攰ㅥ㠵㈳ㄳ㝢〲㐷晥摤㌲㕡㉥ㄸ敥愱晢散敤㡥挵ㄵ昴摣昲挹戱戹昱㑡㕣昸慦㡡搵敤攳っ㔸㠱㠱摡昸㠴敢㉢愸愹慡㡡㜱㤷㘳㠵㝦㜱㘹慣㌲㥥㕤㍥扡扥慥㘶㑡㐵戵㔵㡥㐶昶㑢搷ㄴ㕢ち㔳㙣愹㜳㠹扥㝣㍡ぢ㠲愴捦㔸㌵昳㘲戵ㄵ㜵昳慢㉡㑡戳㌹㘰搱捥晦挴扥㡡㠳㍦ㄳ㘲敡㐵㝦㤶昸慦昹㍢㔷摥戱戹晢愰㑣㠶搲㜱昳㘳㡦㑥㔷ㄱ晣愷晥挳㝡ㄱ㝣昰挸ㄷ㡡昵㈳愲㘵攱つ㠳㝢昰㝣㈹㤷㘲㘱昹昲っ㔸攴挳㐹扤㐶〰摥搶㑦㠰戲挳㜷收敢㘸ㅡ㉤㈶㘸〵㐰㜴㜲㑤慣㙣㙣慣ㄴ㜷敢戴㜲敦搵挹挶愶攵㐷㑤慤捤昲㡥〲㔴っ愱ㄲ㘹㜱㐵㔹扣㌶㥢㠶㘲摣㡢㤴挹挲㤰㠸戳つ㜱愱㍢㈳㉤㉢㉢㈷摢㤴㙢㠲㡥㜵㠸㝢搱摣㝢慦搳㠴㐰晣捦㡦ㅤ挶㡢㘸愰㤵㠱搶晡ㄹ㜴慣㕦挸改つっ挹挷〷昸㤵㠰㍤㘸戲摥㠴搳扦㙤㔲㉢㉤㔰㡦㘱〱㤴㈹㜷戹戰〶㈴ㅢ昵ㄲ㔲㍣㤲㈵㐴㜲㍣㐵ㅦㄱ愷摥㈳㕢摦㍡ㄳ㈹挶㕥ㅥ㉦㡢㍡㥦慦㉣㉥攱收㐸㑦捦挴愶㡥昸ぢ收〲㘹ㄱ慣慡㌸㉥搵㈰敡㈰慣㐲㠴愵㠲㌹㍣㔸㄰扦㠴㌷㡥散㠴ㄵ搷戲昷攰ㅦ㔹愲㔱㉢㥤ち㐴搵扢㘸㌵昱〸㉤㔱㙥㌵ぢ㤲攳扣ㄷㅡ昵ㄱ㠶晣晡㐷㔷㝦㔹愹㑦㌰攲ㄷ㔶㕡㠴㌷て㌵昷〳㔲敤挲っ㝥㐸㕡ㄱ〶晥ㄴ㍤㝥昶㈴昷挵㙣㔸㥢摥ㄷ㍦攷っ扣㉤摥㡢愶昷㐵戵ㅢㄶ㑤〳㕤扤㠱戹㤹慤ㅣ〲扦㌰〳㜲〹㘸㑤挰㍦〱攰㐶㡥散㠳㔱㔲㍣摥挲㘲㄰捦〶〶攲㝤攳〹敡ㄱ㙦㕦〶摤㡦㐱㝦〶挰㉦摥慦戰㌹攲戵〵愴搹攲㜱摢㠹㜸敤ㄸ㤸捣㔳挴敢〰㙢搳攲愵㘳㥡㠸户扦〴㜱〶㡡㈵ち〶昱づ〰挶㍡㤰㐰㤶㉦ㄸ〰ㅤ〹攸㐴〰㉢ㅡ㐴扣捥ㄸ㈵挵攳捤㌹〶昱づ〲〶攲戱慡㐱〷昵㠸搷㤵㐱扢㌱㈸㉢㄰晣攲戱散挰ㄱ㉦て㤰㘶㡢挷㐲〵ㄱ慦㍢〳戳㘲㈱㐵扣㐳㘰㙤㕡㍣㔶㌶攰㠵㍢戰ㄸ〴ㅤ㜹戳扣㐱搳㠰㑤敦㜹㠷〲㘳ㅤ㐶㈰㑢ㅦっ㠰ㅥ〴昴㈴㠰搵㄰㈲摥攱ㄸ㈵挵攳㙤㐷〶昱㝡〳〳昱扡㝡㠲㝡挴晢つ㠳昶㘱㔰㔶㉦昸挵㘳挹㠲㈳㕥㕦㐰㥡㉤ㅥ㡢ㅣ㐴扣㝥っ捣㙡㠷ㄴ昱〶挰摡戴㜸慣㡡挰ぢ愷㐹ㄹ〴ㅤ㜹戳㌴挲愰捤㈰㘰慣挱〴戲㙣挲〰ㄸ㐲挰㔰〲㔸㐹㈱攲つ挳㈸㈹ㅥ㙦愸㌲㠸㜷〴㌰㄰㡦搵ㄴ㍡愸㐷扣㈳ㄹ昴㈸〶㘵攵㠳㕦扣㔱戰㌹攲㡤〰愴搹攲㡤挶㌴ㄱ敦㘸〶ㅥ㠳㔱㡡㜸愳㘰㙤㕡㍣㔶㔴攰㠵㜲ぢ〶搱攲戱慣㐲搳㠰㑤敦㜹㘳㠰戱ち〸㘴挹㠵〱㔰㐸㐰ㄱ〱慣挲㄰昱挶㘲㤴ㄴ㡦㜷㠷ㄹ挴ㅢてっ挴㘳㈵㠶づ敡ㄱ㙦〲㠳㑥㘴㔰㔶㑤昸挵㘳愹㠴㈳摥㈴㐰㥡㉤ㅥ㡢㉢㐴扣挹っ捣㉡㡢ㄴ昱愶挲摡戴㜸慣挶挰ぢ㌷㥦㌱〸㍡昲㘶㐹㠶愶〱㥢ㄶ敦ㄸ㘰慣㘳〹㘴戹㠶〱㌰㥤㠰㘲〲㔸挱㈱攲捤挰㈸㈹ㅥ㙦㜵㌳㠸㌷ぢㄸ㠸ㄷ昳〴昵㠸㌷㥢㐱㡦㘳㔰㔶㕣昸挵㘳㤹㠵㈳摥昱㠰㌴㕢㍣ㄶ㘶㠸㜸㈷㌰㌰㉢㌴㔲挴㥢〳㙢搳攲戱㤲〳㉦摣搹挶㈰攸挸㥢攵ㅣ〶㙤㑥〶挶㉡㈱㤰愵ㅥ〶挰㈹〴挴〸㘰昵㠷㠸㌷ㄷ愳愴㜸扣㙦捦㈰㕥ㄹ㌰㄰㡦ㄵ㈰㍡愸㐷扣㌸㠳㤶㌳攸㤹〰昸挵㍢ㅢ㌶㐷扣㜹㠰㌴㕢㍣ㄶ㜵㠸㜸昳ㄹ㤸搵ㅤ㈹攲㉤㠰戵㘹昱㔸〵㠲ㄷ㙥愱㘳㄰㉤ㅥ㑢㐱㌴つ搸昴㥥㔷〹㡣㔵㐵㈰换㐴っ㠰㙡〲㙡〸㘰攵㠸㠸户〸愳愴㜸扣〹搱㈰㕥㉤㌰㄰㡦搵㈳㍡愸㐷扣〴㠳昲㔹〰㡡㤵ㅥ㝥昱㔸摥攱㠸㔷て㐸戳挵㘳㐱㠸㠸户㤸㠱㔹ㄹ㤲㈲摥㔲㔸㥢ㄶ㡦ㄵ㈴㜸攱㝡〱㠳愰㈳㙦㤶㤱㘸ㅡ戰㘹昱㤶〳㘳㥤㐶㈰㑢㑣っ㠰ㄵ〴晣㤶㠰昵〰㠸㜸愷㘳㤴ㄴ㡦户㔷ㅡ挴㍢ㄳㄸ㠸挷捡ㄳㅤ搴㈳摥㔹っ㝡㌶㠳戲㑡挴㉦ㅥ㑢㐳ㅣ昱捥〱愴搹攲戱㤸㐴挴㍢㤷㠱㔹㔵㤲㈲摥㑡㔸㥢ㄶ㡦搵㈷㜸攱慥㐰〶㐱㐷摥㉣㐱搱㌴㘰搳攲㥤て㡣㜵〱㠱㉣㑦㌱〰㔶ㄱ戰㥡〰㔶慣㠸㜸㙢㌰㑡㡡挷㕢㐵つ攲㕤〴っ挴㘳搵㡡づ敡ㄱ敦㘲〶扤㠴㐱㔹㘱攲ㄷ㡦㘵㈵㡥㜸㤷〲搲㙣昱㔸㠸㈲攲㕤挶挰慣㐸㐹ㄱ敦ち㔸㥢ㄶ㡦㤵㉢㜸攱昶㐳〶㐱㐷摥㉣㕦搱㌴㘰搳攲㕤〹㡣㜵ㄵ㠱㉣㙤㌱〰慥㈶攰ㅡ〲㔸敤㈲攲㕤㡢㔱㔲㍣摥昶㙡㄰㙦ㅤ㌰㄰㡦ㄵ㉦㍡愸㐷扣敢ㄹ昴〶〶㘵㜵㡡㕦㍣㤶愴㌸攲慤〷愴搹攲戱㠸㐵挴扢㤱㠱㔹捤㤲㈲摥㑤戰㌶㉤ㅥ慢㕥昰挲㕤㡦っ㠲㡥扣摦㐳慢㘹挰愶挵扢〵ㄸ㙢〳㠱敦㥢〱ㅢ〹戸㤵㠰扦〳㈰攲摤㠶㔱㔲㍣摥搰㙢㄰敦づ㘰㈰ㅥ慢㘵㜴㔶㡦㜸㜷㌲攸㈶〶㘵㘵㡢㕦㍣㤶戳㌸攲摤〵㐸戳挵㘳〱㡣㠸㜷㌷〳戳ㄲ㈶㐵扣㝢㘱㙤㕡㍣㔶捣攰㠵摢㉢ㄹ〴ㅤ㜹戳㙣㐶搳㠰㑤㡢㜷ㅦ㌰搶㘶〲㔹㔲㘳〰摣㑦挰ㄶ〲㔸㘵㈳攲㍤㠰㔱㔲㍣摥慡㙣㄰敦㈱㘰㈰ㅥ㉢㙤㜴㔰㡦㜸て㌳攸㈳っ㥡㠹搳㈲㝥昱㔸ち攳㠸昷㈸㈰捤ㄶ㡦挵㌳㈲摥㔶〶㘶ㄵ㑤㡡㜸㝦㠴戵㘹昱㔸㙤㠳㜵挶慤㥢っ㠲㡥扣㔹㜲愳㘹挰愶挵晢㌳㌰搶攳〴戲ㅣ挷〰㜸㠲㠰㙤〴戰㐲㐷挴㝢ㄲ愳愴㜸扣敦摡㈰摥㔳挰㐰㍣㔶改攸愰ㅥ昱晥挲愰㑦㌳㈸㉢㙡晣攲戱㡣挶ㄱ敦ㄹ㐰㥡㉤ㅥぢ㙦㐴扣㘷ㄹ㤸ㄵ㌸㈹攲敤㠰戵㘹昱㔸愹㈳攲㍤捦㈰㕡扣㍣㔸㌵つ㡦㜸㝦〵挶㝡㠱㐰㤶昲ㄸ〰㉦ㄲ昰ㄲ〱慣敥ㄱ昱㕥挶㈸㈹ㅥ敦㈱㌷㠸昷㉡㌰㄰㡦ㄵ㍥㍡愸㐷扣㥤っ晡ㅡ㠳戲ㅡ挷㉦ㅥ㑢㜰ㅣ昱㕥〷愴搹攲戱㘸㐷挴㝢㠳㠱㔹扤㤳㈲摥㕢戰㌶㉤ㅥ慢㝣㐴扣户ㄹ㐴㡢挷㔲ㅦ㑤挳㈳摥㍢挰㔸敦ㄲ㌸捣っ昸ㅢ〱敦ㄱ挰捡㈰ㄱ敦㝤㡣㤲攲昱敥㜸㠳㜸ㅦ〰〳昱㔸ㅤ愴戳㝡挴㙢㘰搰㝦㌰㈸㉢㜹晣攲戱㝣挷ㄱ敦㐳㐰㥡㉤ㅥぢ㝥㐴扣㡦ㄸ㤸㤵㍦㈹攲㝤〲㙢搳攲戱㐲㐸挴摢挵㈰㕡㍣㤶〹㘹ㅡㅥ昱㍥〵挶晡㡣㐰㤶㄰ㄹ〰㥦ㄳ戰㥢〰㔶ㄵ㠹㜸㕦㘰㤴ㄴ㡦昷晤ㅢ挴晢ㄲㄸ㠸挷捡㈲ㅤ搴㈳摥㔷っ晡㌵㠳戲ち挸㉦ㅥ㑢㝦ㅣ昱扥〱愴搹攲戱㔸㐸挴晢ㄷ〳㥦㠲㔱㡡㜸晦㠶戵㘹昱㔸㕤㈴攲㝤挷㈰㕡㍣㤶ㄸ㘹ㅡㅥ昱扥〷挶晡㠱挰㌲㌳攰㐷〲㝥㈲㈰づ㠰㠸昷㌳㐶㐹昱昸㐴〳㠳㜸扦〲〳昱㔸㤵愴戳㝡挴摢挳愰㘹戸搴愱㔸㐱攴ㄷ㡦㘵㐳㡥㜸扣ㅡ搲㙣昱㔸㘸㈴攲攱っ㜹㥡㘲挵㔱㡡㜸戸昷戸ㄹ攲㉤挵㌴ㄱ㉦㡢㐱戴㜸㉣㑦搲㌴㍣攲㐵㠰戱㕡ㄱ挸搲㈵〳㈰㥢〰㍥ㅡ㑤戱㥡㐹挴㡢㘲㤴ㄴ㡦捦㙡㌰㠸㤷ぢっ挴㘳㐵㤳づ敡ㄱ慦㌵㠳敥挳愰慣㍥昲㡢挷㤲㈳㐷扣㌶㠰㌴㕢㍣ㄶ㈹㠹㜸㌶〳戳㕡㈹㐵扣晤㘰㙤㝡捦㘳㔵㤳㠸搷㤶㐱戴㜸㉣㙤搲㌴㍣攲戵〳挶㙡㑦㈰换㥥っ㠰づ〴散㑦〰㉢愱㐴扣〳㌰㑡㡡挷攷㑥ㄸ挴敢〸っ挴㘳㌵㤴づ敡ㄱ慦ㄳ㠳㜶㘶㔰㔶㉥昹挵扢ㄱ㌶㐷扣㉥㠰㌴㕢扣摦㘳㥡㠸㜷㄰〳戳搲㈹㐵扣㙥戰㌶㉤ㅥ㉢愲㐴扣㍣〶搱攲㙤㠰㔵搳昰㠸搷ㅤㄸ敢㘰〲㔹㌲㘵〰ㅣ㐲㐰㍥〱慣愲ㄲ昱づ挵㈸㈹ㅥㅦ愲㘱㄰慦〷㌰㄰㡦㤵㔴㍡愸㐷扣㥥っ㝡㌸㠳戲敡挹㉦ㅥ㑢㥤ㅣ昱㝡〱搲㙣昱㔸ㅣ㈵攲昵㘶攰㠷㌰㑡ㄱ慦て慣㑤㡢挷㙡㉡ㄱ慦㉦㠳㘸昱㔸㔲愵㘹㜸挴敢〷㡣搵㥦㐰㤶㕢ㄹ〰〳〸ㄸ㐸〰㉢戰㐴扣㐱ㄸ敤ㄵ捦扣攷つ〱〶攲㍤敥〹敡ㄱ㙦㈸㠳づ㘳㔰㔶㑣昹挵㘳㤹㤴㈳摥㜰㐰㥡㉤ㅥぢ慢㐴扣㈳ㄸ㤸ㄵ㔶㈹攲ㅤ〵㙢搳攲戱ㄲ㑢挴ㅢ挱㈰㕡㍣㤶㘳ㄹ戴㌹ㅡㄸ㙢㈴㠱㉣搵㌲〰㐶ㄱ㌰㥡〰㔶㙦㠹㜸㘳㌰㑡㡡挷愷㥢ㄸ昶扣㐲㘰㈰ㅥ㉢戸㜴㔰㡦㜸㐵っ㍡㤶㐱摦〷挰㉦ㅥ㑢慣ㅣ昱挶〱搲㙣昱㔸㤴㈵攲㡤㘷㘰㔶㘷愵㠸㌷ㄱ搶愶挵㘳ㄵ㤷㠸㌷㠹㐱戴㜸㉣攵搲㌴㘰搳㝦㘱㑣〶挶㥡㐲㈰换扣っ㠰愹〴㑣㈳㠰㤵㕦㈲摥㌱ㄸ㈵挵攳愳㕡っ攲㑤〷〶攲戱晡㑢〷昵㠸㔷捣愰㌳ㄸ㤴戵㈲戲戲㌳㌹挲ㅣ㝥㑢㘷昱㝡扦晦㌲㜶愰挴㐰㌲㤴戳搸愰戸㙥㔹㈵ち㍣搸攵㘵㙤愷挷ぢ昴㔱戱攱㘲㝢㑤㉤㉥づ㘶晡㥦㍡㤱㥣晢〲㤲收戴昳㍤搱㐳愶搱挳㕡㠶慣㍢㝥ち㍥戵㈲㌹㥦㉢扥昷昶㝥捥攱ㄲ㤹㡤㔵㙣㌷愵愲戴戶㈶㔱㔳㕥搷慤ㄸ挵㑢摤昸㠴㤴昲戴戴㝥愳戳㙥㐳㐴㘳㑥ㄲ换慣收㈳㈶ㄷ昳㠹〱搱㠵搵㌵㑢慡㘵㙤戲ㄲ㝣㔰㡣攸搵慡ㄵ搳㐴㤹㠷换挱㄰捦㘶摤〳㈷㕢挷愳㙤㥤㘱戳㜰㠰㡢捤攲〱改戰㔲㐰㍡慣ㄶ攰㤲㤵づ挱㥢㝢改㥥戱搵㕣㔵慡捡㔴㍣戳㔵㉢㤵敦㝢ㅣ㐹攰㤲㝦昲㜹づ㤱〸慦昸㘷㙤〴攵收㑤㑡㔵㤴㤳戹㘳㔸㈷㘲ㄵ慣㌹㘸愲㜶〶っ㕣愱挸㐹㘸昷㈹ㄸ㔳攲愹㕣㡡㥣っ㕢㉥㙣㔲搲㠰㐷㠰㈶㈲㈵戰散ぢ㑢敡㈳㍤㈳愷挰扣ㅦ捣㜸㐸㠱㝥㙣〱㜷㈱㍢搳㡤㙥攵㌱㙤㜷㌶愵㠰㕡つ攸愹〸㥣戲ㄱ攲㌰戱㠳㌱㑥〸愰攵㡥慢慥〵㑢敥㉥㌰攲捥㕢㐰戸戹搵搵戰㜰㤳愷㙥㌲ぢ㤳㠸戰㉡搰㘲㤳㐵ㄹち㡢㥤愳㍢戹扡搳摡敤㈸ㅢㅤ㙥㌶㜵㈵挲㔱㔲㍡慣㠵〸㘰㔵愲㠹摡晢挲㈰㐱㈹㡤㐵㉤㉣搲户㐸搶摥㑦㍢㝢㜰㔶㑦㌶〹㍡ㅢ搰㔳敤攰ㄴ㘶昵㌰㈵㤹㜵㠰㔵㤸慤㐲戲㈰戳昳㘱つ㌲摢㕦攷㔹㠶㔰㘰㜶〰挶㕣散〳㜵愷愳敥㜴㜲㍢敡㈰㜴㠴搹㑡㉦戳搳戸㝡㉢搰㐴敤慥〰愰㠳ぢ㍤戴昹㤸㜵搳捥扥㐴昴㘳㜳づ㘱つ攸愹敥㜰ち戳昳㘰㑡㌲㍢〴㔶㘱戶摣挸㙣愹㤱㔹扥捥㜳〱㐲㠱搹愱ㄸ㜳戱て搳㥤ㅥ扡搳搳敤愸摥攸〸戳挵㕥㘶慢戹㝡㙢搰㐴敤摦〰㠰㡥㤹㔹ㅦ敤ㅣ㐲挴㔰㌶㤷㜳㙡〳㝡慡ㅦ㥣挲㙣㉤㑣㐹㘶〳㘰ㄵ㘶ぢ㡣捣收ㅢ㤹つ搴㜹慥㐱㈸㌰ㅢ㠴㌱ㄷ㝢戰敥っ搱㥤愱㙥㐷ㅤ㠱㡥㌰㉢昷㌲扢㡥慢户づ㑤搴㍥ㄲ〰㜴捣捣㡥搲捥ㄱ㐴ㅣ捤收㘶㑥㙤㐰㑦ㅤつ愷㌰摢〰㔳㤲搹㈸㔸㠵搹〹㐶㘶挷ㄹ㤹㡤搶㜹㙥㐷㈸㌰ㅢ㠳㌱ㄷ扢㐰㜷ち㜵愷挸敤愸昱攸〸戳㔹㕥㘶㜷㜲昵㌶愱㠹摡ㄳ〰㐰挷捣㙣愲㜶ㄶㄲ㔱挴㘶㌳愷㌶愰愷㈶挳㈹捣戶挰㤴㘴㌶ㄵ㔶㘱㌶搱挸㙣扣㤱ㄹ慦ㄷ换㑡㍣㡣ㄶ捣㡥挱㤸㡢㝤慣敥㑣搷㥤㘲户愳㘶愱㈳捣挶㝡㤹㍤捡搵摢㡡㈶㙡捦〶㐰㠲㥡㡥戳攳戴㜳ㄲ搲挸昳㔳慤㙤㥣摡㠰愱㍡〱㑥㘱戶ㅤ愶㈴戳㌹戰ち戳㈳㡣捣㠶ㄹ㤹昱㘲慥慣挴㌳㘸挱散㘴㡣戹搸㈵扡㜳㡡敥挴摣㡥㉡㐳㐷㤸つ昱㌲㝢㡥慢户〳㑤搴㡥〳㈰㐱㑤捣捡戵㜳㍡搲挸㤳㕡慤㔷㌸戵〱㐳㌵ㅦ㑥㘱戶ㄳ愶㈴戳〵戰ち戳挳㡤捣㝡ㄸ㤹㉤搴㜹摥㐴㈸㌰慢挴㤸㡢㕤愵㍢搵扡挳㑢愹㕣㔴㉤㍡挲散㔰㉦戳户戹㝡敦愰㠹摡〹〰搰㌱敦㡤㜵摡㜹㍣ㄱ扣攱摦㙡攰搴〶㠶㕥っ愷㌰晢㄰愶㈴戳愵戰ち戳㡥㐶㘶〷ㄸ㤹㉤搳㜹㜶㈱ㄴ㤸㉤挷㤸㡢㝤㥡敥慣搰ㅤ㕥攷攴愲捥㐴㐷㤸㜵昰㌲晢㡣慢昷㌹㥡愸㝤ㄶ〰攸㤸㤹㥤慤㥤愷㄰ㄱ㘳昳つ愷㌶愰愷捥㠵㔳㤸㝤ぢ㔳㤲搹㑡㔸㠵㔹搴挸㉣摢挸㡣搷㈸㘵㈵㝥㐰ぢ㘶攷㘳捣挵扥㐰㜷㔶改捥㙡户愳㉥㐲㐷㤸㐵扣捣㝥攲敡晤㡣㈶㙡昳昲愲〴㌵敤㡤㤷㘸攷㍣愴㤱㘷摥㕡ㄹ㔹㥡搹㘵㜰ち戳㉣㤸㤲捣慥㠰㔵㤸晤昸愳改㥢晡㝢㔸㙦挳慡愴晥〶攱〵㐴㔹〹㍥㉤ㅦ捣慥挴㤸㡢㝤㤵敥㕣慤㍢搷戸ㅤ戵づㅤ㘱昶㙦㠴摣㠸㤰㜴㔸㌹㕣扤㕣㌴㔱㥢搷晥㐲㤹摤愰㥤㉣㔱㤷㠷敢㕡㙤㌹戵〱㐳㜵㈳㥣挲慣㍤㑣㐹㘶㌷挱㉡捣㍥㌵㌲晢挴挸散㘶㥤攷㐰㠴〲戳㕢㌰收㘲㙦搰㥤㡤扡挳换㜷㕣搴ㅤ攸〸戳㡦扣捣㍡㜱昵㍡愳㠹摡㜷〲㄰捡㙣㤳㜶搶㈳㤶㍣搳搷㍡㤸㔳ㅢㄸ晡㙥㌸㠵㔹㍥㑣㐹㘶昷挲㉡捣摥㌲㌲㝢挳挸散て㍡㑦㑦㠴〲戳晢㌰收㘲㙦搶㥤晢㜵㠷搷搶戸愸㠷搰ㄱ㘶慦㜹㤹昵攲敡昵㐶ㄳ戵ㅦ〶㈰㤴搹㈳摡挹㍢敥攵㔱挲搶㐰㑥㙤㘰攸慤㜰ち戳挱㌰㈵㤹晤ㄱ㔶㘱昶慣㤱搹搳㐶㘶㝦搲㜹㠶㈳ㄴ㤸晤ㄹ㘳㉥昶攳扡昳㠴敥㙣㜳㍢敡㈹㜴㠴搹㔳㕥㘶㐷㜲昵㡥㐲ㄳ戵㜹㐹㉢㤴搹搳摡㜹づ搲挸㐳㡢慤〲㑥㙤挰㔰㍤ぢ愷㌰㉢㠲㈹挹㙣〷慣挲散ㄱ㈳戳㠷㡣捣㥥挷㈴㔹㠹〹〸〵㘶㝦挵㤸㡢捤㡢㔴搲㜹㔱㜷㕥㜲㍢敡㔵㜴㠴搹〳㕥㘶㤳戸㝡㤳搱㐴㙤㕥㙦ち㘵昶㥡㜶慥㐲㜸㜹㍡戲㔵捣愹つㄸ慡㌷攰ㄴ㘶㌳㘱㑡㌲㝢ぢ㔶㘱㜶㠷㤱搹㙤㐶㘶㙦敢㍣挷㈳ㄴ㤸扤㠳㌱ㄷ㥢㔷㤰愴昳㌷摤㜹捦敤愸て搰ㄱ㘶ㅢ扤捣㑥攴敡捤㐱ㄳ戵ㅢ〰〸㘵昶て敤攴捤敦昲㔰㘶慢㤴㔳ㅢ㌰㔴ㅦ挱㈹捣攲㌰㈵㤹㝤〲慢㌰扢搶挸散㙡㈳戳㕤㍡㑦〵㐲㠱搹愷ㄸ㜳戱㍦搳㥤捦㜵㘷户摢㔱㕦愲㈳捣慥昴㌲㕢挸搵慢㐴ㄳ戵扦〲㈰㤴搹搷摡挹扢摡攵㔹搰㔶㠲㔳ㅢ㌰㔴晦㠲㔳㤸搵挳㤴㘴昶㙦㔸㠵搹㉡㈳戳昳㡤捣扥搳㜹㤶㈱ㄴ㤸㝤㡦㌱ㄷ晢〷摤昹㔱㜷㝥㜲㍢敡㔷㜴㠴搹㑡㉦戳搳戸㝡㉢搰㐴㙤㝥つ㠴㌲愳㐷㥣敢㤱挶扡㤱捤㌹㥣摡㠰㥥㤲㑢㈴㌴㥤〷㔳㤲ㄹ㉦㤱〸戳攵㐶㘶㑢㡤捣戲㜴㥥ぢ㄰ち捣㜸㔱㠴㡢捤ぢ㈳搲攱㔵㄰改㔸㙥㐷攵愲㈳捣ㄶ㝢㤹慤收敡慤㐱ㄳ戵㜹㡤㠳㘰攳㕦㥥扣昶㈱捥㡤㐴昰ㅥ㜲敢㜲㑥ㄵ㘶㜲晤㠲愶戵㌰㈵㤹昱晡㠵㌰㕢㘰㘴㌶摦挸慣慤捥㜳つ㐲㠱ㄹ慦㔸㜰戱摢敢づ㉦㔱㠸㠵㤷㈹戸㈸㕥㝤㄰㘶攵㕥㘶搷㜱昵搶愱㠹摡㥤〰㈰搸挸慣戳㜶昲〶㜳㜹挴戶㜵㌳愷ち戳㠳攰㤴扤㜱〳㑣㐹㘶摤㘰ㄵ㘶㈷ㄸ㤹ㅤ㘷㘴挶㑢っ㜸愵㔹户㈳ㄴ㤸昱㜲〲ㄷ晢㘰摤攱昵〳戱攴扢ㅤ挵㑢〳挲㙣㤶㤷搹㥤㕣扤㑤㘸愲㜶㑦〰〸㌶㌲攳㔵〳㜱摥㑦挴ㄶ㌶㥢㌹㔵㤸昵㠶㐷㤸㙤㠱㈹挹㡣㘷晥㠵搹㐴㈳戳昱㐶㘶㍣晦㉦㜹ㅥ㐶㈸㌰攳戹㝥㉥㌶捦昷㑢㠷㈷昷愵㌳搰敤㈸㥥户ㄷ㘶㘳扤捣ㅥ攵敡㙤㐵ㄳ戵㜹敡㥥㘰㈳㌳㥥搲ㄷ㈷㙦〹㤷愷㠶㕢摢㌸㔵㤸挹㘹㜹摡户挳㤴㘴㜶ㄴ昰挲散〸㈳戳㘱㐶㘶㈳㜴㥥㘷㄰ち捣㡥㘶㔲㉣㌶㑦挶㑢㘷㤴敥昰散㍢ㄷ挵㤳敡挲㙣㠸㤷搹㜳㕣扤ㅤ㘸愲㜶ㄱ〰〴ㅢ㤹昱㝣扢㌸㥦㈰㘲ㅢ㥢㔷㌸㔵㤸挹㌹㜳㥡㜶挲㤴㘴挶㜳收挲散㜰㈳戳ㅥ㐶㘶㤳㜴㥥㌷ㄱち捣㈶㌳㈹ㄶ㥢㘷捡愵挳搳攲搲攱愹㜱㉥㡡㘷扣㠵搹愱㕥㘶㙦㜳昵摥㐱ㄳ戵㡢〱㈰搸挸㡣㈷挳挵挹㥢戸攵㐹攸㔶〳愷㤲㤹㍤㔳㍢㍦㤴搵挹㍡ㅥ攳㈳㝤攷㕥捤户㜰昶昲㍦㐵扢〸㑦挵收戵㘳㍣㤵㍦扥捣戹攳㉢㌳晤㠸晦㉣ㄶ捦敥昲㠶㑦扥戳㍡㠲昵晦㈱づ户搷摥㌳攸㡣搸ㄵ㙦敢㘳㄰㙥㜳㈲攸攲㕦摣㌰㤶戲㝣㌹搲ㅤ㡥㜲晥捤㜶晦戵㐷戵㤹愳㘷㥣愴昲㉥ㅢ㥤昵晥ㄹ敢扦扡攳挸晣敢敦搹攳晥㝢挶戵搷㜰㜹㜸㘴㥢㕤て摥㤳昱昱㡥㤱慡ㄴ㌳昲ㄱ挷晡㍢㥢て搸挸㑥搵ㅥ戴摥挲㉤㘹㠱㠷搳戶㜳ㅤ晥㠷搳摡㜱㐴挲ぢ昵ㅤ戲戱㔴〵〶摣㘰㙡㍦捣愰㑡㐲散㥦㈴戶㄰收㤶ㄱ慢搴㌳㥡㑤㉣㠱ㄹ㈶㘲慤摤昵て㄰换㜵ㅤ晥㠷捥摡昵㠸㠴㔷㥡昵慤㐳㙣ㄹ〶㐲㉣敡㈵昶ㅤ㠹㥤〶㔷换㠸慤搰㌳㥡㈲㤶㥢摥敢㜷ㅤ摥㝣㜹愴㍡〷㌳㑣挴戲挲㠸㘵扡づ晦挳㘴敤昳㄰〹㉦摣㘳改㄰扢〰〳㈱㤶敥㈵戶㠷挴㔶挳搵㌲㘲㙢昴㡣㘶ㄳ扢ㅣ㌳㑣挴㝥昹㈱㘴㔷晣搹㜵昸ㅦㄲ㙢慦㐵㈴扣昰㝦挱挳愱搳㍡㐳㕤㠳㠱㄰晢ㄱ㌳㤲扢㘲㉢㌸摢㕣〷㔷换㠸慤搳㌳㥡㑤散㘶捣㌰ㄱ晢㌶㡣搸扦㕣㠷晦攱慦昶〶㐴挲ぢ昷㐴㍡挴㙥挷㐰㠸㝤敤㈵搶㠶挴敥㠴慢㘵挴㌶改ㄹ㑤ㄱ㑢㝥㜸㙣挶っㄳ戱摤㘱挴㍥㜷ㅤ晥㠷扡摡㕢㄰〹㉦㤴愱㌸挴ㅥ挶㐰㠸㝤敡㈵戶㍦㠹㍤ち㔷换㠸㙤搵㌳㥡㑤㙣ㅢ㘶㤸㠸㝤ㄸ㐶散ㅦ慥挳晦戰㔶㝢㍢㈲攱㠵〷戰㌹挴㥥挱㐰㠸㝤攰㈵搶㤵挴㥥㠳慢㘵挴㜶攸ㄹ捤㈶昶ち㘶㤸㠸扤ㅢ㐶散ㅤ搷攱㝦〸慢扤ㄳ㤱昰㐲㘹㡢㐳散㑤っ㠴搸㕢㕥㘲㠷㤱搸摢㜰戵㡣搸㍢㝡㐶戳㠹㌵㘰㠶㠹搸捥㌰㘲慦扡づ晦挳㔵敤てㄱ〹慦㌴敢㌷づ戱㕤ㄸ〸戱㤷扤挴晡㤲搸㘷㜰戵㡣搸攷㝡㐶㔳挴㤲ㅦ昷摦㘰㠶㠹搸昳㘱挴㜶戸づ晦㐳㔳敤㙦ㄱ〹㉦摣扡改㄰晢〱〳㈱昶慣㤷搸㔰ㄲ晢〹慥㤶ㄱ晢㔹捦〸㈳昶㐱㙤搷摤㕢㍡敦ㅥ㔹㝣㘵摥㐵昵愷慥ㅥ愹㌲㤰挰㐴㙣㝢ㄸ戱㈷㕤㠷晦㘱愸㜶ㄶ㈲〹戱ㄱづ㌱ぢ㘳㈱昶㠴㤷搸㐸ㄲ换㠱ぢ慦ㄶ晣愴捡搵㌳㥡㑤慣㉤㘶攴㔳㘷摦㑦慡挷挲㠸㙤㜵ㅤ晥㠷㥣摡敤ㄱ㐹㠸ㄵ㌹挴づ挴㔸㠸㍤攲㈵㌶㡥挴㍡挱㠵㔷ぢ㠸㜵搶㌳挲㠸改摦㡡挹㕤昱㘰捣挸㌷㄰摢ㄲ㐶散㝥搷攱㝦㜸愹㥤㡦㐸㐲㙣㡡㐳慣㈷挶㐲散㍥㉦戱㘹㈴搶ぢ㉥扣㕡㐰慣户㥥搱㙣㘲〳㌱㈳摦㐰散慥㌰㘲㥢㕣㠷晦愱愴昶㘰㐴ㄲ㘲㌳ㅤ㘲挳㌱ㄶ㘲㜷㜸㠹捤㈶戱㈳攱挲慢〵挴㡥搲㌳㥡㈲㤶晣㠲㉥挰㡣㝣〳戱つ㘱挴㙥㜱ㅤ晥㠷㡤摡㐵㠸㈴挴㑥㜲㠸㑤挰㔸㠸摤攴㈵㔶㐲㘲㤳攰挲慢〵挴㈶敢ㄹ㘱挴〲ㅦㅥ挵㤸㤱㙦㈰㜶㝤ㄸ戱㜵慥挳晦㄰㔱㝢㈶㈲〹戱戸㐳散㜸㡣㠵搸戵㕥㘲昳㐸散㐴戸昰㙡〱戱㌹㝡㐶ㄸ戱挰㌱㔶㡡ㄹ昹〶㘲㙢挳㠸㕤攱㍡晣て〷戵攳㠸㈴挴慡ㅣ㘲ㄵㄸぢ戱换扣挴㙡㐸㙣㈱㕣㜸戵㠰㔸愵㥥搱㙣㘲〹捣挸㌷㄰扢㌰㡣搸ㅡ搷攱㝦攸愷㕤㡦㐸㐲慣摥㈱戶っ㘳㈱戶捡㑢㙣〹㠹㥤〶ㄷ㕥㉤㈰戶㐲捦㘸㌶戱㜳㌰㈳摦㐰散扣㌰㘲攷扡づ晦挳㍣敤昳㄰㐹㠸晤搶㈱㜶〱挶㐲散㙣㉦戱㌳㐸㙣㌵㕣㜸戵㠰搸ㅡ㍤愳搹挴㉥挷㡣㝣〳戱摦㠶ㄱ㕢攱㍡晣て改戴搷㈲㤲㄰㍢捦㈱㜶つ挶㐲㙣戹㤷搸敦㐸散㍡戸昰㙡〱戱㜵㝡㐶ㄸ戱挰㠷挷捤㤸㤱㙦㈰㔶ㅦ㐶慣捥㜵昸ㅦ扥㘹㙦㐰㈴㈱㜶愱㐳散㜶㡣㠵㔸慤㤷搸挵㈴㜶㈷㕣㜸戵㠰搸㈶㍤㈳㡣㤸晥昰㐸㝥摣㙦挶㡣㝣〳戱慡㌰㘲㤵慥挳晦㔰㑤㝢ぢ㈲〹戱戵づ戱㠷㌱ㄶ㘲ぢ扣挴慥㈲戱㐷攱挲慢〵挴戶敡ㄹ㘱挴〲㕢㙣ㅢ㘶攴ㅢ㠸挵挳㠸㤵戹づ晦挳㌲敤敤㠸㈴挴慥㜷㠸㍤㠳戱㄰㥢敢㈵戶㥥挴㥥㠳ぢ慦ㄶ㄰摢愱㘷㠴ㄱぢ㙣戱㔷㌰㈳摦㐰散愴㌰㘲㜳㕣㠷晦㈱㤸昶㑥㐴ㄲ㘲ㅢㅣ㘲㙦㘲㉣挴㑥昰ㄲ扢㤵挴摥㠶ぢ慦ㄶ㄰㝢㐷捦㘸㌶戱〶捣挸㌷㄰㥢ㄹ㐶㙣㠶敢〸㍣摣昲㐳㐴㙡敡攱㤶㥥晦㉤㘴ㅢ㈴捤㉡㘷㉤㙢㑥戹㘳收改㕡ㄴ㐴㔷㔴㔶㑡㉤㜱㉥㥥㐵㔷㡢晦㌱攳㘴㍣㜲ㄱ㑦愰挳晦㑡摥㉤㡤挵愳ㄸ昹㘸㉦晤戴㌳㑢㐶㥣ㅣ㈹㥦㔶㡢挷㥦戵㉡㥦㤰挰愳㌲换戲昱㍦㤶慢慢挳晦㝥晥㝦攱㐱㜵愸敥收㥤扥㔸㥣㐷搴ㄹぢ慢㔹㌱摤挸㌳〴昷敡愱晦㝦㡢改㝣㠴摤㝦昶搴捣挸㕤搸挵㜴攱㝦㤹攷愱㡣㤹㙡㍡㌶戱㔳㠵㜳㘶摡ㅥ㔹攷戴㜴晣敦㌹㠰㤷ㄳ捦㜲敤〲㑤搴晡〳㑤㉣慥㤷㈶㉤㡢㘷挳晤挴㔸收捥㥢㈵搳㝣晦挷挴㥣ㅣ戲搵㡢攲挹㘸敥㐱㤱捤愱慢㌵搹戸㕡㕢㠲慢昵㘰敡㙡㈹㥥换收慡改㐵㝤慢㤳㍤ㅣ㥡㙣慣㌱搹愳挱㘴㡦昹㤲昱晣㜲㑡㌲㥥戴ㄵ㘶㝦ち㑤㌶捡㤸散昱㘰戲㙤扥㘴㍣攷㥢㤲㉣ぢ〰㐹戶㍤㌴搹ㄱ挶㘴㝦〹㈶㝢挶㤷慣ㄵ挶㈹挹㕡挳㈰挹㥥㐳挷扣㉢つ㌲㈶㝢㥥㤱㜹つ㘳敦慥昴〲㑤㝢㜷㈵搵〶攳㤴㘴敤㘱㤰㘴㉦愱㘳㑥搶挷㤸散ㄵ㐶㑥㑤戶㤳㈶㑦戲晤㌱㑥㐹搶〵〶㐹昶㍡㍡收㘴㍤㡣挹摥㘴攴搴㘴㙦搳攴㐹搶ㄵ攳㤴㘴昹㌰㐸戲㜷搱㌱㈷敢㙥㑣昶ㅥ㈳愷㈶晢㍢㑤㥥㘴㠷㘱㥣㤲散㌷㌰㐸戲〶㜴捣挹㍡ㅢ㤳㝤挸挸愹挹㍥愶挹㤳慣㉦挶㈹挹〶挳㈰挹㜶愱㘳㑥搶挱㤸散㌳㐶㑥㑤戶㥢㈶㑦戲愱ㄸ愷㈴ㅢ〱㠳㈴晢㈷㍡收㘴戶㌱搹㔷㡣㥣㥡散ㅢ㥡㍣挹㐶㘲㥣㤲慣〸〶㐹昶㉤㍡收㘴㔱㘳戲敦ㄸ㌹㌵搹て㌴㜹㤲㡤挳㌸㈵搹ㄴㄸ㈴搹㑦攸㤸㤳㘵ㅡ㤳晤挲挸愹挹昶搰攴㐹㌶つ攳㤴㘴㌳㘱㤰㘴ち㑦戰㌴㈷晢昵㝢搳昷㐳〶昰扥㘴㔹㌴㜹㤲捤昶㈷㍢㐹㈷㙢ㄵ㥡散㝢㘳㌲㉢㤸㉣挷㤷慣挴㥦㉣慥㤳戵づ㑤昶戵㌱㔹㥢㘰戲㝤㝤挹收昹㤳㔵改㘴㙤㐳㤳㝤㙥㑣搶㍥㤸㙣㝦㕦戲ㅡ㝦戲㝡㥤散挰搰㘴ㅦㄹ㤳㜵ち㈶敢攲㑢戶挴㥦散户㍡㔹搷搰㘴敦ㅢ㤳攵〵㤳ㅤ散㑢㜶㠶㍦搹㜹㍡㔹㝥㘸戲户㡣挹づぢ㈶敢改㑢昶㍢㝦戲ぢ㜵戲㕥愱挹㕥㌵㈶晢㑤㌰㔹㕦㕦戲㡢晤挹搶敡㘴晤㐳㤳晤搵㤸㙣㘰㌰搹㘰㕦戲慢晣挹慥搷挹㠶㠶㈶㝢摡㤸㙣㜸㌰搹㤱扥㘴敢晤挹㌶攸㘴㈳㐲㤳㍤㘱㑣㌶㌲㤸㙣戴㉦搹慤扥㘴㔹昷挰搰散㥦捣㉣攲㘸㡢㍦㉥昸㝦㝡挷攳挷昹㄰敢㕥㤵昸改摢㡣㘷㠶ㄷ㘰㐵ㄴ㝦敦㌲㠶㔵挸㤱晢昳㐵㙤㠱㤵慢㘱ㄵ搱晡愰挶㡣昵㘲昸挳㔱㌰攳㘸㝤㑣㘳挶㝢㌱晣扤㈷㤸〹戴昲愷㥥攴㥡攸挵晣㐵㘳㈶搱捡㕦㘸㠲㤹散挵㍣慦㌱㔳㘸㝤㐱㘳愶㝡㌱晣㔱㈴戹愶搱扡㔳㘳㡥昱㘲昸㕢㐶㌰挷搲捡㥦㌱㤲㙢扡ㄷ昳㥥挶ㄴ搳捡㕦ㅦ㠲㤹攱挵㝣愸㌱㌳㘹晤㔸㘳㘶㜹㌱晣挲㤷㕣戳㘹摤慤㌱挷㜹㌱晣㥥ㄶ捣昱戴昲㉢㕡㜲㥤攰挵㝣愷㌱㈷搲捡㙦㔶挱捣昱㘲㝥搱㤸㤳㘸摤愳㌱㈷㝢㌱晣㌲㤳㕣㈵戴昲㝢㑣攲㥣攲挵昰㍢㐸㌰㌱㕡昹昵㈳㤸戹㕥っ扦㍡〴㔳㑡㉢扦㌵〴㔳收挵昰ㄳ㕦㌰㜱㕡昹㘱㉦㤸㜲㉦㠶ㅦ搴㠲㤹㐷㉢㍦愳〵㌳摦㡢攱攷慢㘰㉡㘸攵㐷慢㘰ㄶ㜸㌱晣㔸ㄴ捣㐲㕡昹㠹㈸㤸㑡㉦㠶㥦㘶㠲愹愲㤵ㅦ㘴㠲愹昶㘲昸㈱㈴㤸ㅡ㕡昹昹㈳㤸㐵㕥っ㍦㍢〴㜳㉡慤晣搸㄰㑣慤ㄷ挳㐳㕥㌰〹㕡㜹戴ぢ愶捥㡢㤱㐳㡦㐷㕤㍤慣㝡戱㜹〸捡㜹㤴挵攸愰㜶㐴づ扥〰㡡〷愱愰㤶㍡㈸㌹晣〲㈸ㅥ㠶㠲㕡敥愰攴〰っ愰㜸㈰ち㙡㠵㠳㤲㐳㌰㠰攲愱㈸愸搳ㅤ㤴ㅣ㠴〱ㄴて㐶㐱㥤改愰攴㌰っ愰㜸㌸ち敡㙣〷㈵〷㘲〰挵〳㔲㔰攷㍡㈸㌹ㄴ〳㈸ㅥ㤲㠲㕡改愰攴㘰っ愰㜸㔰ち敡㝣〷㈵㠷㘳〰挵挳㔲㔰慢ㅣ㤴ㅣ㤰〱ㄴて㑣㐱慤㜱㔰㜲㐸〶㔰㍣㌴〵㜵㤱㠳㤲㠳㌲㠰攲挱㈹愸㑢ㅣ㤴ㅣ㤶〱ㄴて㑦㐱㕤收愰攴挰っ愰㜸㠰ち敡ち〷㈵㠷㘶〰挵㐳㔴㔰㔷㍡㈸㌹㌸〳㈸ㅥ愴㠲扡摡㐱挹攱ㄹ㐰昱㌰ㄵ搴戵づ㑡づ搰〰㡡〷慡愰搶㌹㈸㌹㐴〳㈸ㅥ慡㠲扡挱㐱挹㐱ㅡ㐰昱㘰ㄵ搴㡤づ㑡づ搳〰㡡㠷慢愰㙥㜲㔰㜲愰〶㔰㍣㘰〵㜵㡢㠳㤲㐳㌵㠰攲㈱㉢愸㡤㠲戲昵挱慡㜸㝣捡〹捥攳昱愵捦愲慥㌱㤸㥢㡤㐷慦昳㤰ㄴ挷㜱㍥〷㡦㐲㜱捣昶㌹㜸攰㠹㘳㤶捦挱㘳㑤ㅣ㌳㝤づㅥ㕥攲㤸攱㜳昰㠸ㄲ㐷戱捦挱㠳㐸ㅣ搳㝤づㅥ㌷攲㌸搶攷攰愱㈲㡥㘳㝣づㅥㅤ攲㤸收㜳昰㠰㄰挷㔴㥦㠳挷㠰㌸愶昸ㅣ摣敤挵㌱搹攷攰㥥㉥㡥㐹㍥〷㜷㙥㜱㑣昴㌹戸㍦㡢㘳㠲捦挱㕤㔸ㅣ攳㝤づ敥戵攲ㄸ攷㜳㜰㐷ㄵ挷㔸㥦㠳晢愶㌸㡡㝣づ敥㡥攲㈸昴㌹戸〷㡡愳挰攷攰㑥㈷㡥㌱㍥〷昷㌳㜱㡣㑥㜵攴晣㍦㡡戳摤㌹</t>
  </si>
  <si>
    <t>㜸〱捤㝤〹㜸ㄴ㔵昶㝤㕥㐸㥡㔴㠷愵ㄴ㐱㄰〵㠲㐶㐱㄰㠱〰〱㤵㍤散慢㠴㐵ㄴっ㑤搲㠱㐰ㄶ散㑥㔸㕣㐶〶㜱〳户㔱㔱㜱挳搱㠱㜱ㅦㅤ挵ㄵ㥤㥦㈲㡥ㅢ敥㡥晢戸㐴㕣㜱ㅦ㜷㐷晦攷摣慡搷㔴㔷扤捡㌲捥晦晢愶散㍣摦扢昷扣㝢摦㌹㕤搵改㔴摤㉡㌲㔴㐶㐶挶慦搸昸㝦㙥㔹散散㕦扣㉡㔹ㅢ慦敡㌳扡愶戲㌲㕥㕡㕢㔱㔳㥤散㌳㌲㤱㠸慤㥡㕣㤱慣㙤〱㐰愴愴〲晥㘴㜶㐹戲攲挴㜸㑥挹昲㜸㈲〹㔰㜶㐶㐶㑥㡥㤵〹㝦㈷昷挷搶〳㡢戳慣㉣㌶㐰㘵㔸ㄱ㌶㉤搹攴戰戱搸㐴搹攴戲㘹挵愶㌵㥢㌶㙣摡戲戱搹散挵㘶㙦㌶敤搸散挳愶㍤㥢づ㙣昶㘵搳㤱つ昳㕢晢戱改㡣愶搵晥㘸㘶㡥ㅥ㌵㙤攱ㄲ戰㈹慥慤㐹挴㝢㜷㥢敤慣㜹㘸扦㝥㝤晡昵㈹㈸散㍢戸㑦摦摥摤㐶搷㔵搶搶㈵攲㐳慢攳㜵戵㠹㔸㘵敦㙥搳敢ㄶ㔶㔶㤴㑥㡡慦㥡㔹戳㌴㕥㍤㌴扥戰㙦挱挲搸㠰挱晤〶っㅣ㔸㍥㘴挸攰㔶〷㈰昲搴搱愳愶㈷攲攵挹晦㔶捣㉥㡣㌹㙤昴愸㍥㔳攳戵晦慤㤸㕤ㄱㄳ㈱㡢㙡慡㘲ㄵ搵晦愵愰搹㝣㑦〷ㄶ挵㑢㉢昸收挷攳㠹㡡敡㐵㝤戰散㌴愱㌱㉡散㌳㌲㤹慣慢㕡挶晤㘸㜴扣戲㜲㐶扣㕣摥昴慡愲㘴敤昴㔸愲㉡搹慡㡡晡挵ㄳ昱敡搲㜸戲㑤搵㤸㤵愵昱㑡ㄷ㤸捣愹㥡ㅤ㑢㑣㡤㔵挵戳搸㘹㕢攵扣㠷ㄳ捡攲搵戵ㄵ戵慢㕡㔷捤㑡挶㘷挴慡ㄷ挵〹挹慥ㅡ㔷㔷㔱愶戲戲昰捡㘸㜱㠸㘹㘵昲㐶㘱㍤㔵愳ㄷ挷ㄲ戵㌲攲㕢搸捦㠴昵散㉥挲㈲㙤㕤摣愵扡昹㘶昱㍤㉢慥愸㥡ㄴ㑦㔴挷㉢㤹㠴敦㘴㉦ㅦ㐸〴㜲摥㠷㤴㔲㥡づ摦㈵㤵敢ㅥ㝣攴挲㉣㤱㙥㘸㡥㥣㕡㤳愸挲づ㌹㈵ㅥ慢ㅥ摡户㑦㘱㘱攱愰挲㠲晥〳晢昶敦㍦戰晦挰㠲㈱晤㝡ㄷ搷㤶ㄵ挵㤷挳搵户㕦㐱㐱㕦敦搶捦捡㐳〰慢㍢㐳ㅤ㠸愶挵攴㠲〱搶㐱㌴攵愳㔱㔹慦攱攸昷收攴ㄱ㤸㔹ㄲ换㉣㔹㤸㔹㔲㥡㔹㔲㤶㔹ㄲ捦㉣㈹捦㉣㔹㤴㔹戲㌸戳愴㈲戳㘴㐹㘶挹㔲㘰昴㤶搳戲㘵愶扢扤㌶㘴挱ぢ㐷㝣㜷㔴搱摡慢㙥搸戸攰捣昷晡㉡ㅥ昰昲㜹㜱〸㍡扤搲㌹っ改㍢愴㜰攰㠰挲㝥㠵㐳〶昶㉢ㄸ㌸㌰㡤挱〰慢〷㈶㔸㍤搱㐴づ㘵㡣㠹〵晤慤㕥㌴昵㐶愳搴ぢ㔸㌳搷晤摥搰㉦愷㜵慡㝣㜰挲㍤㙢㕥ㅣ昰扢㘱慦捣㔶晣㜰㤱㠴㝤搰㌹㉣㍤攱挰晥㠳〷つㅥ㌸㜸㔰挱挰㠲挲〱㠳〷昴昳愶散㕢㔸㘸ㅤ捥昸㝤搱㐴晡㌱捡戸㠲㐱㔶㝦㥡ち搰㈸昵㤴㥢昲挲㝦慥扥愸㕢晣㥢㤱㥢晥戵㘶挶晣敡戵㙢ㄴ㍦捡㈴攵㐰㜴㥡㤹㜲㄰攳ㄷ愲㠹っ㘶㤴〹㐸㌹㠴愶㈳搰㈸戵挳㑤戹昶挸㥣㥥㉢㡥ㅤ㕡㜴敢㈳㘵て㑣㥦扡愳愵攲〷愷愴㍣ち㥤摦戴㙢っ㘵戶㘱㘸㈲挳ㄹ㜳㉣㜶㡤ㄱ㌴㡤㐴愳搴㠳敥〲㥥㍦㘲摥晣㑢㝢㝥㌳昹挶㠲搱〷㝦晤搹㕥㡢ㄵ㡦㕦㔹挰㘸㜴㥡昵扥ㄶ㌱晡ㄸ㌴㤱戱㡣㌱ㅥ敦敢㌸㥡挶愳㔱敡㙥㌷攱戸搵㠷㍥㜳㡢㝡㜹晣挶㘱攳㝦㍣㝤捣㜳㌱挵㕦㄰㤲㜰㈲㍡捤ㄴ㜹ㄲ攳㑦㐶ㄳ㤹挲㈸攳㈱昲㔴㥡愶愱㔱敡㌶㌷攵攴てㅥ晢敡㠴摢扦ㄹ㝤搳晡㥦捦㕤晡搶搴㌶㡡扦㡥㈴攵搱攸㌴㌳攵っ挶㉦㐶ㄳ㤹挹㈸㤳㤰㜲ㄶ㑤戳搱㈸㜵㠳㥢昲挸㝥搵攵扤㙦扦㜶散ㄹ晢戶ㅣ戶攵愵㥢㝥㔱戹〴攳㈷㜲っ㥡㘶挹㍡ㄷㄳ慣㘳㌹昵㌸㌴㌸挴晢㕢昳㘸㥡㡦㐶愹㙢摤㠴㘷㍤摡㘹搰㠶摡捡愹㌷散摡晢挶㈱扦慣㙣慤昸㡢㔶ㄲ㤶愰搳㑣㡥ぢ㌰挵㡡愱㠹㉣㐴㠳㤴㠳慣㔲㥡捡搰㈸㜵㠵㥢㜲㘷㘵愷扣昵㌵扢㐷慥㝦㘱晣㠱㍢て㍣晦ㅥ挵㕦敢㤲戲ㅣ㥤㘶愶㕣挴昸㡢搱㐴㉡ㄸ愵〸㈹㤷搰戴ㄴ㡤㔲ㄷ扢㈹㜳㥦摣愷戸攵㌳て㑥扥晤挲搷㘷ㅦㄶ㕦晤戳攲㤷〸㐹㔹㠵捥㙦㍡㕣慡㤹慤〶㑤㘴ㄹ㘳㑥挰攱㜲〲㑤〹㌴㑡㥤敢㉥攰戴㤷㥦㍥晢㙦ㄳ㝦㥡㜸敢戱㥦㡣ㅡ昲搸㜳㠷㈸㝥㠱㤱〵搴愲昳㥢ㄶ㔰挷㙣换搱㐴㔶㌰㘶ㄱㄶ戰㤲愶㔵㘸㤴㍡挳㕤挰昵ㄳ愶㐵㘷搴ㄶ㡣戹散㤵摤㔶挵愶㌶㔳ㄴ扦㍣挹〲㑥㐲攷㌷㉤攰㘴㘶㍢〵㑤攴㜷㡣㌹ㅡぢ㌸㤵愶搵㘸㤴㍡搵㕤挰㕦㌷㕣㙦ㅦ昷昸㔷㤳㉦敢㜲敦戰㌳搷散扣㕤昱㡢㥢㉣㘰つ㍡捤摡戳㑦挳〴㙢㉤㥡挸改㡣㌱〹㝢昶ㄹ㌴㥤㠹㐶愹㤵㙥挲㘳づ㙡㔳㌷晤㠹挱愳敥摡㜱敥挸摢㥥扣㙦㥥攲㤷㐴㐹㜸㌶㍡捤㑡戸㡥搱搷愳㠹㥣挳ㄸㄳ㤰昰㕣㥡捥㐳愳搴〹㙥挲㑤慦㍣晡搸㥣ㅤ摢㐷摣㍦戶㝢慢㠹㘵愷㕣慣昸㠵㔴ㄲ㕥㠰捥㙦㤲昸て捣㜶㈱㥡挸㐵㡣㌹〶ㄲ㕦㑣搳〶㌴㑡㉤㜱ㄷ㤰㝢㐵㡦攳㘷㕦晤攱搸㡤㝢晤搸昹㠹㔳摥扣㕤昱换戰㉣攰㔲㜴㝥搳〲㉥㘳戶㡤㘸㈲㤷㌳收㈴㉣攰ち㥡慥㐴愳㔴愹扢〰晣昲慢晥昲慤昶ㄳ捥扢慢㘸晣㑦愵㜳㉦㔱敤〹挶㑦攴㙡㌴捤㍣戲㌷㘱㡡㜵つ㈷晦ㄱつ㜶慢㐱搶戵㌴㕤㠷㐶愹㜹㙥捡㤶㈷㔶摤㜱摦㤴ㄳ愶慤㕤晡昹㝢㜳敦晤晡㔵挵慦晤㤲㜲㌳㍡捤㑣戹㠵昱晦㡣㈶㜲㍤愳㑣㐴捡ㅢ㘸扡ㄱ㡤㔲戳摣㤴㕦ㄴ㈵㙡㕢㜴㝣㘵搲㜵扢㜷慤摡晣攲㐹ㅦ㉢晥㤱㈱㈹㙦㐶愷㤹㈹㙦㘱晣㕢搱㐴晥挲㈸㘳㤱昲㌶㥡㙥㐷愳搴㔴㌷攵晡㡥㌵㌹㍤扡㝥㌲㝥捤㈱ㅤ晢㕣㕣㜰搴㔵慡㈳挱昸㠹摣㠱收㌷扤戳㜷㈲㠰戵㤵愱敥㐲㠳㕦㠵〳慣扢㘹扡〷㡤㔲攳摣〵慣㘸㍤㜲㙢扢㑢㤷㑦戹愱攳挲搶摦扥㍡攷ㅤ搵㠹㘰晣㐴敥㐳昳㥢ㄶ㜰㍦〲㔸摢ㄸ敡〱㌴㄰㝤㠰昵㈰㑤㝦㐳愳搴〸㜷〱摢昶戲扦戵㉢ㄷ㑥扣㝣捥戳㡦攴搶晣昱㐲戵ㅦ挱昸㠹㍣㠴收㌷㉤攰㘱〴戰戶㌳搴㈳㘸昰㈵㙦㠰戵㠳愶㐷搱㈸㌵挴㕤挰搵㜳㈳户㜵晤慣㝣散㜹慢ぢ扡散扢㝥㐲㔷搵㤹㘰晣㐴ㅥ㐳搳捣㜷晤㜱㑣戱㥥攰攴㈷搱攰㜸ㅥ㘴㍤㐵搳㑥㌴㑡昵㜷㔳㉥改㝥㘱㠷㔶挳扥ㄸ㜱㜱㤷㔷㥥扢㌱晥㕥摢㔶捦挰㝤戴晢户㐰㔱㈲戶〲㝦㕤敤昹挳慤㝦ㅦ㝣搳㙦捡㕦慣昸㠳戵㝣㘰㜹㘱㜹扦㝥㘵〳晢挶ち㘲搹㜹〸摢搴㍦㡤昸㙢愳㔵昹㥣㡡敡戲㥡ㄵ昲户搲晥愳㘲挹昸㥥㍦㥤㝡戹扥㔱㌵㜵搵㘵挹捥㘶㘷㜱㙤慣㌶扥㥦摦户㈷㐸㘰㕡㌱晥㤲㡣㈷㈵㕦ㄷ晦戴搹戱捡扡昸挸㤵ㄵ㡥晢〰㥦ㅢ㝦㐷搶㉣っ昷㡥㑤挴㑦㐸㜹〳㉢ㅡ㠹ㄳㅤ换㈵㜶㠰愵攳㜲搶搵㙤昴攲㥡㘴扣㕡㤶搷慢㙡㝡㐵改搲㜸愲㌸捥搳㈴昱㌲愱摡㥥㉥昷㡦搹㕥搳慡㐱ㄴ㝦㥥㤶㜵昷㕡换挷慣慣㡤㔷㤷挵换戰摥㘵昱㐴敤慡㤹戱㠵㤵昱づ㘹㄰㈷㈷ㅣ㥤搲捣㘳㙢㑡敢㤲愳㙢慡㙢ㄳ㌵㤵改㥥㤱㘵换㘳昸〳扡㙣㑡㑤㔹ㅣ㝦晦㘶㜱换㔰ㄹ㉤㕡㈸㤵㜱愸改㡦㔰挶㑤昶㤱㌷挲昳ㄶㅦ㠰昷扣㘳晡㙥搷㘷〶搸㠱㐵㘵㥣晢㘴收㐱㡤〴㤳戸っ搳㌳ㅣ攸攱挴㜳㑡㐴昷〸㐷换ㅡ㔳敦摣晦㕦㜰㘶㘶㍢㤷晤㤸攵㌸挹㌰㍥㔶㕤㔶ㄹ㑦㌴㜸㐶㑣㜱㐵搶戳㘸戲て挷搱ㅣ慡㕥ㄶ㄰㙡愵㕡㤵扤愲愲慣㜶㜱㘴㜱扣㘲搱㘲㝥㈳挴㔹戳㥣ㅣ㑡ㅢ搸慣攷㘱戲㕥㘰昳㈲㥡㘸㌴㈳昲ㄲ㐱㤱愸昵て㘷㥣摤ㅤ晦㙦晥改㡢㑣捣戲攴㜴〹捥㙤㈵戳慢挶搶㈴㤲㉤㕡㤸㔸㡥㡦㈵ㄷ搷㜲昷㙣搸挹㜸㉦戳㜹〵㑤昶㐱㘸ㅡ㍤㍢搲ㄶ愰㉣㥥〴㙡㕤㔵ㄴ㉦㡦攱搴㥢ㅣ摤㉡㤶㕤攵㥣捤㈹㡡㈷㑢㉤㥥昶㤹㠰㘳㘵㘵〴㍤ㅣ晣慤慡戸昷挷㔷搶ㄶ挵㙡㘳㉤慢㜰〲〹敦㤲〵㔰㉦㤹攵昴㌸戳戵搸昴散愸㍢㐲〴㕢扡㥥㈸戹㘲㜰㈲攱挰挱昱㤲搱挲㙤ㅢ㈶㠱戵㜷〱㠹㠸㝦㐷㑦㍦ㄱ㠴昳㔳㘵攳攲搵㌳㔷㉤㡢㈷〹捦㠹㌴㈸愵晦昰㘲戰㘹愵ぢ㘷搵㔶㔴㈶晢㘰愵攳ㄲ㌵㜵换晥㥢㜱ㄸ换㝡ㄵ㡤摥戲て挶㕥摣㜴㑥㤰㉢愳攵㜲扥㌷㈵㈵ㄹ㌹㡣㐶㡢㜵㈰ㅢ敥慤〸昶㉢晥㈷㥢昵㈶晥ㄷ㙤挸㤷㥤て㐴㜳㑥㥡㘵〳摦慡ちち捤㑣挴攵㌴㘰㡥っ愰㜶敢慡㌹㌵㠹愵ぢ㙢㙡㤶㜲㝦㙡㈳愳攴攲㜸扣㤶愷搶㜲摤㔳㠹㜲捡㔰愹ㄶ㉤搲捥㠱㜹捥挱㜵㐵晣挸㍢㘸㕡㡦慣慣散愶㈳㈶㈳敦挲搴〲㈷昹㈲昵攸㜴ㄸ㌷扥㘴摣㤴㌱㈵㔳㘲慢晡昷敤㌷愸㘴㜶晦㍥㉢㉢㤳㉢搵晥攰捥ㄳ㔵昹㑢て㍥㉦㝦㜱改昸捤㝢㈷搶㡤㔹搵㙤戳敡散㍡〲愷捣㝡㈰㕡ㅥ㝥慣昷搱愸㑥㠰昱㌳〵晤昴捤晡㄰㘳敢㈳㌶ㅦ愳挱㈷㠳㘸㡤て㠶摤捥㔰昵挴晦昹攱㘰㝤捡收㌳㌴慡ㄷㅡㅥ㥡搶攷㘸昴愶㙣挴攷㍢㉥敦摡愱㌰〷摦戵慦㘱㡤㕡つ昸㔴㙦㈰昸捥㔹㔴捡愲㌶ㄶ㜵㔱ㄱ〴㌶ち㤰敤㍡〲愷昰づ挷㌴ㄱ攰㘷捥㙦〱㤸㔹㠰㕦㤸㠳挲㔸摣摦㍣〲㘴㍡㐳搵ㄷ㍥ㄱ愰〵っㄶ㉦㙣愸晥㌰㠹〰搹ㄸ改㑤晤昸㡢㐷㠰㝥㌰〷〵戰ㄸ搳㙡挰愷ち㌰捦㈴挰ㄷ〸㙥ㄴ攰㜳搷ㄱ㌸愱㌸〸㤱昲戸㡡扤戹攴㑦〱㌳ぢ戰て摣㔶㝢㌶ㅤ搰㜸〴攸攸っ㔵㈱㠲㠸〰㥤〸摡て㡤ㅡ〲㤳〸搰ㄹ㈳扤愹昷扣〲っ㠶㌹㈸㐰㔷挶戴ㅡ昰愹㈳㌰捦㈴挰㙢㘱〲扣敡㍡〲愷㌷㠷㈲㔲ㅥ㔷搱㠳㑢㝥㌹㔴㠰㐳攱戶㝡戱改㡤挶㈳㐰ㅦ㘷愸㠶㈱㠸〸㜰㌸㐱㝤搱愸ㄱ㌰㠹〰晤㌰搲㥢㝡摡㉢挰㜰㤸㠳〲っ㘴㑣慢〱㥦ㅡ㠹㜹㈶〱ㅥ〹ㄳ㘰扢敢〸㥣㕥㉤㐲愴㍣慥㘲ㄸ㤲慡㠷㐲〵ㄸ〱户㌵㤲捤㈸㌴ㅥ〱㡡㥣愱ㅡ㠳㈰㈲挰ㄸ㠲挶愲㔱㍣摢㉡〲㡣挳㐸㙦敡ㅥ慦〰㘳㘱づち㌰㠹㌱慤〶㝣㙡㍣收㤹〴戸㌵㑣㠰㕢㕣㐷攰㜴敦㈴㐴捡攳㉡㘶㜲挹㌷㠵ち㌰ㅢ㙥㙢づ㥢㘳搰㜸〴㌸搶ㄹ慡挹〸㈲〲ㅣ㐷搰㍣㌴㙡㉡㑣㈲挰㝣㡣昴愶慥昵ち㌰〵收愰〰㌱挶戴ㅡ昰愹㘹㤸㘷ㄲ攰戲㌰〱㉥㜵ㅤ㠱㤳捦㌳㄰㈹㡦慢㔸挲㈵㙦〸ㄵ愰ㄲ㙥慢㡡㑤㌵ㅡ㡦〰换㥣愱㉡㐶㄰ㄱ攰〴㠲ㄲ㘸搴㉣㤸㐴㠰㈴㐶㝡㔳攷㜸〵㤸〹㜳㔰㠰ㄵ㡣㘹㌵攰㔳戳㌱捦㈴挰㥡㌰〱㝥敦㍡〲愷挲攷㈲㔲ㅥ㔷戱㥡㑢㍥㌵㔴㠰㌵㜰㕢愷戱㔹㡢挶㈳挰ㄹ捥㔰ㅤ㡢㈰㈲挰㤹〴㥤㠵㐶捤㠳㐹〴㌸ㅢ㈳扤愹攵㕥〱㡥㠳㌹㈸挰戹㡣㘹㌵攰㔳昳㌱捦㈴㐰㘵㤸〰㑢㕤㐷攰搴晣〲㐴捡攳㉡㉥攱㤲㉢㐲〵戸っ㙥㙢㈳㥢换搱㜸〴戸搲ㄹ慡ㄸ㠲㠸〰㔷ㄱ㜴㌵ㅡ㔵ち㤳〸戰〹㈳扤愹〵㕥〱ㄶ挲ㅣㄴ攰㍡攰愳㔶〳㍥㔵㠶㜹㈶〱㘶㠷〹㌰换㜵〴㉥ㄴ昰㘴㝦ㅥ㔷㜱㌳㤷㕣ㅣ㉡挰慤㜰㕢㝦㘱㜳ㅢㅡ㡦〰㝦㜵㠶㙡㌱㠲㠸〰㜷㄰㜴㈷ㅡ戵〴㈶ㄱ㘰㉢㐶㝡㔳ㄳ扤〲㔴挰ㅣㄴ攰㕥挶戴ㅡ昰愹愵㤸㘷ㄲ㘰㐴㤸〰挳㕤㐷攰戲㐵㌵㈲攵㜱ㄵて㜳挹㐳㐳〵㜸〴㙥㙢〷㥢㐷搱㜸〴㜸捣ㄹ慡ㅡ〴ㄱ〱ㅥ㈷攸〹㌴敡〴㤸㐴㠰㈷㌱搲㥢ㅡ攰ㄵ㘰ㄹ捣㐱〱㥥㘱㑣慢〱㥦㑡㘰㥥㐹㠰㐳挳〴攸改㍡〲㤷㑤敡㄰㈹㡦慢㜸㠵㑢㍥㈴㔴㠰搷攰戶㕥㘷昳〶ㅡ㡦〰晦㜴㠶㙡㌹㠲㠸〰㙦ㄱ昴㌶ㅡ戵ㄲ㈶ㄱ攰ㅤ㡣昴愶扡㜸〵㔸〱㜳㔰㠰㕤㡣㘹㌵攰㔳慢㌰捦㈴挰㍥㘱〲戴㜳ㅤ㠱换㌶㈷㈳㔲ㅥ㔷昱ㄹ㤷扣㔷愸〰㕦挰㙤㝤挹收㉢㌴ㅥ〱晥攵っ搵㈹〸㈲〲㝣㐳搰户㘸搴愹㌰㠹〰摦㘱愴㌷㤵攳ㄵ攰㜷㌰〷〵昸㠹㌱慤〶㝣㙡㌵收㤹〴昸攵摦㈱㕦㠵晦敤㍡〲㤷㡤㑥㐳愴㍣慥㈲㉢ㄳ㑢晥〹㌰昳㔷攱〸摣㔶㑢㌶㌹㘸㍣〲㐴㥤愱㕡㡢㈰摤ㄹ㈸㤷愰㔶㘸搴ㄹㄸ㡡〰慤㌱搲㥢晡ち㌹㔲㝦っ㥤づ㜳㔰㠰扤㠰㡦㕡つ昸ㄴ慦㑤㤹〴昸㌰㑣㠰て㕣㐷攰㌲搶㍡㐴ㄲ〱昶攳㤲㜷㠵ち戰㍦摣搶〱㙣扡㜰㜵㝢晥ㅡ散收っ搵㝡〴敡㑥㍡㜹〴㜵㐷愳捥挵㔰〴㌸㄰㈳扤愹㌷扣〲㥣〳㜳㔰㠰㐳㠰㡦㕡つ昸搴㜹㤸㘷ㄲ攰昹㌰〱㥥㜳ㅤ㠱换㙡㝦㐰㈴ㄱ愰㉦㤷晣㑣愸〰晤攱戶ち搸っ攰敡昶〸㌰挸ㄹ慡ぢㄱ愸㍢改ㄴㄲ㌴ㄸ㡤扡ㄸ㐳ㄱ㘰〸㐶㝡㔳㡦㝡〵戸〸收愰〰㐳㠱㡦㕡つ昸搴〶捣㌳〹戰㉤㑣㠰晢㕤㐷攰戲摥㘵㠸㈴〲㡣攵㤲敦つㄵ㘰㍣摣搶〴㌶ㄳ戹扡㍤〲㑣㜶㠶㙡㈳〲㜵㈷㥤㈹〴㑤㐵愳慥挰㔰〴㤸㠶㤱摥搴㙤㕥〱㉥㠷㌹㈸㐰㌱昰㔱慢〱㥦扡ㄲ昳㑣〲㙣〹ㄳ㘰戳敢〸㕣㔶摣㠴㐸㈲挰㍣㉥昹扡㔰〱㡥㠷摢㉡㘱戳㠰慢摢㈳挰㐲㘷愸慥㐱愰敥昸戱㑡〹㉡㐳愳慥挵㔰〴㠸㘳愴㌷㜵戹㔷㠰㍦挲ㅣㄴ愰〲昸愸搵㠰㑦㕤㠷㜹㈶〱㉥〸ㄳ攰㝣搷ㄱ戸挸戹〵㤱㐴㠰〴㤷㝣㙥愸〰戵㜰㕢㜵㙣㤶㜳㜵㝢〴㔸改っㄵ㉦㜶㜶㈷㥤㔵〴㥤㠸㐶摤㠰愱〸㜰ㄲ㐶㝡㔳㙢扤〲㕣て㜳㔰㠰㔳㠱㡦㕡つ昸搴㡤㤸㘷ㄲ攰挴㌰〱㔶戹㡥挰㈵搷㕢㄰㐹〴㌸㡢㑢㕥ㄱ㉡挰㍡戸慤昵㙣捥攱敡昶〸㜰㥥㌳㔴户㈲㔰㜷搲㌹㥦愰ぢ搰愸摢㌰ㄴ〱晥㠰㤱摥㔴戵㔷㠰扦挰ㅣㄴ㘰〳昰㔱慢〱㥦扡ㅤ昳㑣〲㤴㠵〹㔰敡㍡〲ㄷ㠰敦㐴㈴ㄱ攰㙡㉥㌹ㄶ㉡挰㌵㜰㕢㝦㘴㜳㉤㔷户㐷㠰㍦㌹㐳戵ㄵ㠱扡㤳捥㘶㠲戶愰㔱㜷㘳㈸〲晣ㄹ㈳扤愹㘳扣〲摣〵㜳㔰㠰㥢㠰㡦㕡つ昸搴㍤㤸㘷ㄲ㘰㙡㤸〰㔳㕣㐷攰〲昴晤㠸㈴〲摣挹㈵㑦ちㄵ攰㉥戸慤扢搹摣挳搵敤ㄱ攰㍥㘷愸戶㈱㔰㜷搲戹㥦愰㙤㘸搴㠳ㄸ㡡〰て㘰愴㌷㌵捡㉢挰〳㌰〷〵㜸〸昸愸搵㠰㑦晤つ昳㑣〲っづㄳ愰搰㜵〴㉥㠰㍦㡣㐸㈲挰ㄳ㕣昲挰㔰〱㥥㠲摢摡挹收㘹㌴ㅥ〱㥥㜵㠶㙡㍢〲㜵㈷㥤攷〸㝡ㅥ㡤摡㠱愱〸昰〲㐶㝡㔳扤扤〲㍣〲㜳㔰㠰㤷㠱㡦㕡つ昸搴愳㤸㘷ㄲ愰㝢㤸〰㜹慥㈳㜰〱晥㜱㐴ㄲ〱摥收㤲扢㠶ち昰㉥摣㔶㍤㥢昷戸扡㍤㝢挰晢捥㔰㍤㠱㐰摤㐹攷〳㠲㍥㐴愳㥥挲㔰〴昸〸㈳扤愹づ㕥〱㥥㠴㌹㈸挰愷挰㐷慤〶㝣㙡㈷收㤹〴㘸ㄵ㈶㐰慥敢昰㤷〳㘴㍦㡢㐸捤戸㡣㥢换〵㤷捦慥㠸慦攰㜵愷㌶攵愸㤳ㅥ㕤㤷慣慤㤱㡢㘴慤换㡢㙡愶搶搴ㄶ㔵㈴㤷㔵挶㔶戵㉢㜷㍢㜳ㄶ挷慢㜱〹㍢㠱㉢搹㍥㕢捤戲㘵昱㌲慢扣戸愶㉥㔱ㅡ㥦㔰昴扦㜰㠹ㅢ晣昰搶挹搵敤㑣㠵敤㍦扢㙡㡢㄰ち㝢〹戶㡣散攷ㄱ搰㝦昱㑤慡戵㍤ㄷ捡愵㙢〳搸㜶㡦愲㌳㉢㙡㉢攳戹攵㜲㤱㕡晡㌹攵㔰ㄱ㜵〱㘵㉤换㘷㉥挶㐵愹愲搶攵攳ㄲㄵ㘵㤵ㄵ搵㜱扥ㄹ晢㌸搰挹昱㐵愸〱㤸㕥㤳慣㘰㘱㝣敢昲㤹㠹㔸㜵㜲ㄹ㉦㘷㤶慥摡㍢㙤㈴搷㍤戳换㐷㔵㔴㈷㤱㐶摥㐵昶摢㤶ㄷ㉦慥㔹㠱㝢㌴敡慡慡挷挵㤶㈵晦㈷摥ㄵ挵户㐵㌶㜹㙢㔴愶捡捣㔴㌹㤹㌹晦改晢ㄳ昹ㄶ挷㔸㍢愷㤰扢ㅢ昶搳摡㐴挵挲㍡ち㈶㌹晡愳捤㘲㈳敦㘱㐶昶ぢ攸昹㉦㕣㝡摥㐲㕦搵〱搷㥡㜶敦㠱昱〲㜸敡挶㤷〳〰户扥挳㜲㕡㝤㡦㘶攲戸㔹ㄳ昶搴攳晣愶扢㐸戲㕦㐴攴㈶㤷㍦戴〷戸㡤戳ぢ戱㈴㠲㝢ㄴ㡥㑣散〹ㅣ昹㜷换㘸戹㘰戸㠷戶搹搳ㅤ㡢㉢攸慤捡㈷挷ㄶ挶㉢㜱攱扦㉡㔶摢挶ㄹ戰〲〳㜷ㄹ㈴㕤摦攸㥡慡慡ㄸ㜷㌹摥㉢㔱㕣ㅡ慢㡣攷㤴㡦慣慢慤㤹㔲㔱㙤㤵愳㤱晤搲㌵挵㔶挲ㄴ㕢改㕣愲㉦㥦挱㠲㈰改㌳㔶捤愲㔸愲愲㜶㜱㔵㐵㘹づ〷㉣摡昹㥦搸㔷㜱昰㘷㐱㑣扤改捦ㄲ晦㌵㝦攷捡㍢摥敥㍥㈸㤳愱㜴㝣晢戱㐷㘷慡〸晥㔳晦㘱扤〸㍥㜸攴ㄷ㡡昵㈳愲㘵攳〷〶昷攰昹㐲㉥挵挲昲挵愹戰挸㠷㤳晡〷〱昸戱㝥〲㤴ㅤ晥㘴扤㡣愶挱㘲㠲㤶〰㐴㈷搷挴捡挶挶㑡㜱摦㔳㑢昷慥愷ㅣ扣戵晣愸㐹搸㉣敦ㄸ㡤㡡㈱㔴㈲㉤慦㈸㡢㈷㜲㘸㈸挶㕤㕤㔹㉣っ㠹㌸敦㈱㉥㜴户挸挸捥捥捤㌱攵㥡愰㘳ㅤ攴㕥㌴昷摥㌵㌶㈱㄰㝦昷搱㠳㜹ㄱつ戴㕡愰戵㝥〶ㅤ敢摦攴昴ち㠶攴攳〳晣㐲挰慦㘸戲㕦㠵搳晦摥愴㔷㕡愰ㅥ挳〲㈸㑢敥ㄷ㘲つ㐸づ敡㈵愴㜸㈴㕢㠸攴㝡㡡㍥㈲㑥扤㐷㡥扥〹㈹㔲㡣扤㍣㕥ㄶ㜵㍥㕦㔹㕣挲户㈳㌳㌳ぢ㙦㜵挴㕦㌰ㄷ㐸㡢㘰㔵挵㜱愹〶㔱㕤戰㠴〸慢〵㜳㜹戰㈰㝥〹敦戸㜹〹㔶㕣换晥ㄵ晦㤳㉤ㅡ戵㌲愹㐰㔴扤㠹㔶ㄳ㡦搰ㄲ攵扢㘶㐱㜲㥣昷㐲愳摥挷㤰扦晥搱搵扦慣搴㠷ㄸ昱ㄷ㔶㐶㠴户㘱㌵昵〳㔲㝤㠴ㄹ晣㤰戴㈲っ晣㌱㝡晣散㐹敤㡢㌹戰㌶扥㉦敥收っ晣㔸扣慢㑦敦㡢敡㔳㔸㌴つ㜴昵ㅢ捣户搹捡㈵昰㌳㌳愰ㄵ〱慤〹昸ㅣ〰扥挹㤱㌶ㄸ愵挴攳慤㍦〶昱㙣㘰㈰摥搷㥥愰ㅥ昱昶㘲搰扤ㄹ昴㘷〰晣攲晤〲㥢㈳㕥㍢㐰㥡㉣ㅥ摦㍢ㄱ㙦ㅦ〶㈶昳㌴昱㍡挰摡戸㜸㤹㤸㈶攲敤㉢㐱㥣㠱㘲㠹㠲㐱扣㡥挰㔸㥤〸㘴昹㠲〱戰ㅦ〱㥤〹㘰㐵㠳㠸户㍦㐶㈹昱㜸ㄳ㤳㐱扣㉥挰㐰㍣㔶㌵攸愰ㅥ昱扡㌲㘸㌷〶㘵〵㠲㕦㍣㤶ㅤ㌸攲攵〱搲㘴昱㔸愸㈰攲㜵㘷㘰㔶㉣愴㠹㜷㄰慣㡤㡢挷捡〶扣㜰敢ㅡ㠳愰㈳㍦㉣㙦搰㌴㘰搳㝢摥挱挰㔸㠷㄰挸搲〷〳愰〷〱㍤〹㘰㌵㠴㠸㜷㈸㐶㈹昱㜸㍢㤶㐱扣摥挰㐰扣慥㥥愰ㅥ昱づ㘳搰㍥っ捡敡〵扦㜸㉣㔹㜰挴㍢ㅣ㤰㈶㡢挷㈲〷ㄱ慦㉦〳戳摡㈱㑤扣晥戰㌶㉥ㅥ慢㈲昰挲㘹㔲〶㐱㐷㝥㔸ㅡ㘱搰㘶〰㌰搶㐰〲㔹㌶㘱〰っ㈲愰㤰〰㔶㔲㠸㜸㠳㌱㑡㠹挷㕢挹っ攲ㅤ〱っ挴㘳㌵㠵づ敡ㄱ敦㐸〶㍤㡡㐱㔹昹攰ㄷ㙦〴㙣㡥㜸㐳〱㘹戲㜸㈳㌱㑤挴ㅢ挶挰愳㌰㑡ㄳ㙦〴慣㡤㡢挷㡡ち扣㔰㙥挱㈰㕡㍣㤶㔵㘸ㅡ戰改㍤㙦ㄴ㌰搶㘸〲㔹㜲㘱〰ㄴㄱ㌰㠶〰㔶㘱㠸㜸㘳㌱㑡㠹挷摢攲っ攲㡤〷〶攲戱ㄲ㐳〷昵㠸㌷㠱㐱㈷㌲㈸慢㈶晣攲戱㔴挲ㄱ㙦ㄲ㈰㑤ㄶ㡦挵ㄵ㈲摥㘴〶㘶㤵㐵㥡㜸㔳㘱㙤㕣㍣㔶㘳攰㠵㕢敥ㄸ〴ㅤ昹㘱㐹㠶愶〱㥢ㄶ㙦㍡㌰搶搱〴戲㕣挳〰㤸㐱㐰㌱〱慣攰㄰昱㘶㘲攴ㄱ捦㜸搸捥〶〶攲挵㍣㐱㍤攲捤㘱搰㘳ㄸ㤴ㄵㄷ㝥昱㔸㘶攱㠸㌷ㄷ㤰㈶㡢挷挲っㄱ敦㔸〶㘶㠵㐶㥡㜸昳㘰㙤㕣㍣㔶㜲攰㠵㝢昹ㄸ〴ㅤ昹㘱㌹㠷㐱㥢攳㠱戱㑡〸㘴愹㠷〱戰㠰㠰ㄸ〱慣晥㄰昱ㄶ㘲㤴ㄲ㡦户㉡ㅡ昶扣㌲㘰㈰ㅥ㉢㐰㜴㔰㡦㜸㜱〶㉤㘷搰搵〰昸挵㕢〳㥢㈳摥㈲㐰㥡㉣ㅥ㡢㍡㐴扣挵っ捣敡㡥㌴昱㤶挰摡戸㜸慣〲挱ぢ户〸㌲㠸ㄶ㡦愵㈰㥡〶㙣㝡捦慢〴挶慡㈲㤰㘵㈲〶㐰㌵〱㌵〴戰㜲㐴挴㕢㠶㔱㑡㍣摥㜶㘹㄰㉦〱っ挴㘳昵㠸づ敡ㄱ㉦挹愰㝣慡㠲㘲愵㠷㕦㍣㤶㜷㌸攲搵〱搲㘴昱㔸㄰㈲攲㉤㘷㘰㔶㠶愴㠹户ㄲ搶挶挵㘳〵〹㕥戸㕥挰㈰攸挸て换㐸㌴つ搸戴㜸㈷〲㘳㥤㐴㈰㑢㑣っ㠰㤳〹㌸㠵㠰㑤〰㠸㜸扦挳挸㈳㥥㜱捦㕢つっ挴㘳攵㠹づ敡ㄱ敦昷っ扡㠶㐱㔹㈵攲ㄷ㡦愵㈱㡥㜸愷〱搲㘴昱㔸㑣㈲攲慤㘵㘰㔶㤵愴㠹㜷〶慣㡤㡢挷敡ㄳ扣㜰愳㈲㠳愰㈳㍦㉣㐱搱㌴㘰搳攲㥤〵㡣㜵㌶㠱㉣㑦㌱〰搶ㄱ戰㥥〰㔶慣㠸㜸攷㘰㤴ㄲ㡦户挲ㅡ昶扣昳㠰㠱㜸慣㕡搱㐱㍤攲㥤捦愰ㄷ㌰㈸㉢㑣晣攲戱慣挴ㄱ敦て㠰㌴㔹㍣ㄶ愲㠸㜸ㄷ㌲㌰㉢㔲搲挴扢ㄸ搶挶挵㘳攵ち㕥戸攷㤱㐱搰㤱ㅦ㤶慦㘸ㅡ戰㘹昱㉥〱挶扡㤴㐰㤶戶ㄸ〰㤷ㄱ戰㤱〰㔶扢㠸㜸㤷㘳㤴ㄲ㡦户昱ㅡ挴扢ㄲㄸ㠸挷㡡ㄷㅤ搴㈳摥㔵っ㝡㌵㠳戲㍡挵㉦ㅥ㑢㔲ㅣ昱㌶〱搲㘴昱㔸挴㈲攲㕤挳挰慣㘶㐹ㄳ敦㕡㔸ㅢㄷ㡦㔵㉦㜸攱收㐹〶㐱㐷㝥摥㐲慢㘹挰愶挵晢ㄳ㌰搶㘶〲摦㌶〳戶㄰昰㘷〲摥〱㐰挴扢ㅥ愳㤴㜸扣〵搹㈰摥㡤挰㐰㍣㔶换攸慣ㅥ昱㙥㘲搰㥢ㄹ㤴㤵㉤㝥昱㔸捥攲㠸㜷ぢ㈰㑤ㄶ㡦〵㌰㈲摥慤っ捣㑡㤸㌴昱㙥㠳戵㜱昱㔸㌱㠳ㄷ敥挹㘴㄰㜴攴㠷㘵㌳㥡〶㙣㕡扣扦〲㘳摤㐱㈰㑢㙡っ㠰㍢〹搸㑡〰慢㙣㐴扣扢㌰㑡㠹挷摢愷つ攲摤〳っ挴㘳愵㡤づ敡ㄱ敦㕥〶扤㡦㐱戳㜰㕡挴㉦ㅥ㑢㘱ㅣ昱敥〷愴挹攲戱㜸㐶挴摢挶挰慣愲㐹ㄳ敦㐱㔸ㅢㄷ㡦搵㌶㔸㌳㙥攷㘴㄰㜴攴㠷㈵㌷㥡〶㙣㕡扣晦〳挶㝡㠸㐰㤶攳ㄸ〰てㄳ戰㥤〰㔶攸㠸㜸㡦㘰㤴ㄲ㡦户㠲ㅢ挴㝢ㄴㄸ㠸挷㉡ㅤㅤ搴㈳摥摦ㄹ昴㌱〶㘵㐵㡤㕦㍣㤶搱㌸攲㍤づ㐸㤳挵㘳攱㡤㠸昷〴〳戳〲㈷㑤扣愷㘰㙤㕣㍣㔶敡㠸㜸㍢ㄹ㐴㡢㤷〷慢愶攱ㄱ敦㘹㘰慣㘷〸㘴㈹㡦〱昰㉣〱捦ㄱ挰敡ㅥㄱ敦㜹㡣㔲攲昱戶㜶㠳㜸㉦〲〳昱㔸攱愳㠳㝡挴㝢㠹㐱晦挱愰慣挶昱㡢挷ㄲㅣ㐷扣㤷〱㘹戲㜸㉣摡ㄱ昱㕥㘱㘰㔶敦愴㠹昷ㅡ慣㡤㡢挷㉡ㅦㄱ敦㜵〶搱攲戱搴㐷搳昰㠸昷〶㌰搶㥢〴づ㌶〳晥㐹挰㕢〴戰㌲㐸挴㝢ㅢ愳㤴㜸扣㈵摦㈰摥扢挰㐰㍣㔶〷改慣ㅥ昱敡ㄹ昴㍤〶㘵㈵㡦㕦㍣㤶敦㌸攲敤〲愴挹攲戱攰㐷挴㝢㥦㠱㔹昹㤳㈶摥㠷戰㌶㉥ㅥ㉢㠴㐴扣㡦ㄸ㐴㡢挷㌲㈱㑤挳㈳摥挷挰㔸㥦㄰挸ㄲ㈲〳㘰㌷〱㥦ㄲ挰慡㈲ㄱ敦㌳㡣㔲攲昱㜱〲〶昱扥〰〶攲戱戲㐸〷昵㠸昷㈵㠳㝥挵愰慣〲昲㡢挷搲ㅦ㐷扣慦〱㘹戲㜸㉣ㄶㄲ昱晥挵挰ぢ㌰㑡ㄳ敦㕢㔸ㅢㄷ㡦搵㐵㈲摥㜷っ愲挵㘳㠹㤱愶攱ㄱ敦㝢㘰慣ㅦ〸㉣㌳〳㝥㈴攰㈷〲攲〰㠸㜸㍦㘳㤴ㄲ㡦て㐶㌰㠸昷ぢ㌰㄰㡦㔵㐹㍡慢㐷扣㕦ㄹ㌴〳㤷㍡ㄴ㉢㠸晣攲戱㙣挸ㄱ㡦㔷㐳㥡㉣ㅥぢ㡤㐴㍣㥣㈱捦㔰慣㌸㑡ㄳて昷ㅥ㌷㐱扣㤵㤸㈶攲㘵㌳㠸ㄶ㡦攵㐹㥡㠶㐷扣〸㌰㔶㑢〲㔹扡㘴〰攴㄰挰㠷捣㈹㔶㌳㠹㜸㔱㡣㔲攲昱ㄱて〶昱㕡〱〳昱㔸搱愴㠳㝡挴㙢捤愰㙤ㄸ㤴搵㐷㝥昱㔸㜲攴㠸搷ㄶ㤰㈶㡢挷㈲㈵ㄱ捦㘶㘰㔶㉢愵㠹户㌷慣㡤敦㜹慣㙡ㄲ昱摡㌱㠸ㄶ㡦愵㑤㥡㠶㐷扣㝤㠰戱摡ㄳ挸戲㈷〳愰〳〱晢ㄲ挰㑡㈸ㄱ慦㈳㐶㈹昱昸戰ち㠳㜸晢〱〳昱㔸つ愵㠳㝡挴敢捣愰晢㌳㈸㉢㤷晣攲㕤〳㥢㈳摥〱㠰㌴㔹扣㍦㘲㥡㠸搷㠵㠱㔹改㤴㈶㕥㌷㔸ㅢㄷ㡦ㄵ㔱㈲㕥ㅥ㠳㘸昱㌶挳慡㘹㜸挴敢づ㡣㜵㈰㠱㉣㤹㌲〰づ㈲㈰㥦〰㔶㔱㠹㜸〷㘳㤴ㄲ㡦て摡㌰㠸搷〳ㄸ㠸挷㑡㉡ㅤ搴㈳㕥㑦〶㍤㤴㐱㔹昵攴ㄷ㡦愵㑥㡥㜸扤〰㘹戲㜸㉣㡥ㄲ昱㝡㌳昰㍤ㄸ愵㠹搷〷搶挶挵㘳㌵㤵㠸㜷㌸㠳㘸昱㔸㔲愵㘹㜸挴敢ぢ㡣搵㡦㐰㤶㕢ㄹ〰晤〹㈸㈰㠰ㄵ㔸㈲摥〰㡣㔲攲昱㈱㈱〶昱〶〱〳昱ㅥ昲〴昵㠸㔷挸愰㠳ㄹ㤴ㄵ㔳㝥昱㔸㈶攵㠸㌷〴㤰㈶㡢挷挲㉡ㄱ敦〸〶㘶㠵㔵㥡㜸㐷挱摡戸㜸慣挴ㄲ昱㠶㌲㠸ㄶ㡦攵㔸〶㙤㠶〱㘳つ㈷㤰愵㕡〶挰〸〲㐶ㄲ挰敡㉤ㄱ㙦ㄴ㐶㈹昱昸㠰ㄳ㠳㜸㐵挰㐰㍣㔶㜰改愰ㅥ昱挶㌰攸㔸〶㝤ㅢ〰扦㜸㉣戱㜲挴ㅢ〷㐸㤳挵㘳㔱㤶㠸㌷㥥㠱㔹㥤㤵㈶摥㐴㔸ㅢㄷ㡦㔵㕣㈲摥㈴〶搱攲戱㤴㑢搳㠰㑤晦㠵㌱ㄹㄸ㙢ち㠱㉣昳㌲〰愶ㄲ㌰㡤〰㔶㝥㠹㜸搳㌱㑡㠹挷㐷戵ㄸ挴㥢〱っ挴㘳昵㤷づ敡ㄱ慦㤸㐱㘷㌲㈸㙢㐵㘴戱戳㌸挲ㅣ晥㤶捥收昵㝥晦㘵散㐰㠹㠱㘴㈸㘷戱㐱㜱敤慡㑡ㄴ㜸戰换换摡㑥㡦ㄷ攸愳㘲挳挵昶㥡〴㉥づ㘶昹㥦㍡㤱㥡晢っ㤲收敥攳㝢愲㠷㑣愳㠷戵っ搹㌷晥ㄴ㝣㙡㐵㙡㍥ㄷ扥攷昶㝥捥攱ㄶ㤹㠳㈵敥㌳愵愲㌴㔱㤳慣㈹慦敤㔶㡣攲愵㙥㝣㐲㑡㜹㐶㐶摦㤱搹搷㈳愲㌱㈷㠹㘵㔵昳㘱㥤换昹挴㠰攸搲敡㥡ㄵ搵戲㥡散㈴ㅦㄴ㈳㝡戵㙣挹㌴㔱收攱㜶㈰挴戳㔹昷挰挹搶㕣戴慤㕢搸㉣ㅣ攰㘶戳㜸㐰㍡慣ㄴ㤰づ慢〵戸㘵㘷㐲昰愶㕥扡㘷㙣戵㔰㤵慡㌲ㄵ捦㙡搹㔲攵晢ㅥ㐷ㄲ戸攴㥦㝡㥥㐳㈴挲㉢晥搹㕢㐰戹㘹㤳搲ㄵ攵㘴敥ㄸ搶㜱㔸㠲㌵て㑤搴㙥〱〳ㄷㄴ㤹㡦戶捤攸㔱㈵㥥捡愵挸昱戰戵㠲㑤㑡ㅡ昰㌰搵㘴愴〴㤶扤㘰㐹㝦㌸㙡㘴〱捣㝢挳㡣㠷ㄴ攸挷ㄶ㜰ㄷ戲戳摣攸㔶ㅥ搳㜶㘷㔳ち愸㔵㡦㥥㡡挰㈹㙦㐲ㅣ㈶㜶㌰挶〹〱戴摣㜱搵攵㘰挹摤〵㐶摣㜹ぢ〸摦㙥㜵ㄹ㉣㝣换搳摦㌲ぢ㤳㠸戰㉡搰攲㉤㡢㌲ㄴ㌶㍢㔷㜷㕡改㑥㙢户愳㙣㜴昸戶愹㑢㄰㡥㤲搲㘱㉤㐵〰慢ㄲ㑤搴摥ぢ〶〹㑡㘹㉣㙡㘱㤱扥㐵戲昶摥摡搹㠳戳㝡戲㐹搲㔹㡦㥥摡〷㑥㘱㔶〷㔳㡡㔹〷㔸㠵搹㍡㈴ぢ㌲㍢ぢ搶㈰戳㝤㜵㥥㔵〸〵㘶ㅤ㌱收㘶㜷搲㥤晤㜴愷戳摢㔱㕤搰ㄱ㘶㘷㜸㤹㥤挴攵㥤㡣㈶㙡㜷〵〰ㅤ㕣攸愱捤挷慣㥢㜶ㅥ㑥㐴㕦㌶愷ㄱ㔶㡦㥥敡づ愷㌰㍢ㅤ愶ㄴ戳㠳㘰ㄵ㘶㈷ㅡ㤹慤㌴㌲换搷㜹捥㐶㈸㌰㍢ㄸ㘳㙥昶㈱扡搳㐳㜷㝡扡ㅤ搵ㅢㅤ㘱戶摣换㙣㍤㤷㜷づ㥡愸㝤ㄸ〰攸㤸㤹昵搱捥㐱㐴ㄴ戲戹㠸㔳敢搱㔳㝤攱ㄴ㘶ㅢ㘰㑡㌱敢て慢㌰㕢㘲㘴戶搸挸慣㐰攷搹㠸㔰㘰㌶〰㘳㙥昶㐰摤ㄹ愴㍢㠵㙥㐷ㅤ㠱㡥㌰㉢昷㌲扢㠲换扢ㄲ㑤搴㍥ㄲ〰㜴捣捣㡥搲捥愱㐴っ㘳㜳ㅤ愷搶愳愷㠶挱㈹捣㌶挳㤴㘲㌶〲㔶㘱㜶慣㤱搹㌱㐶㘶㈳㜵㥥ㅢ㄰ち捣㐶㘱捣捤ㅥ慤㍢㐵扡㌳挶敤愸昱攸〸戳搹㕥㘶㌷㜱㜹㌷愳㠹摡ㄳ〰㐰挷捣㙣愲㜶ㄶㄱ㌱㠶捤ㅤ㥣㕡㡦㥥㥡っ愷㌰摢ち㔳㡡搹㔴㔸㠵搹㐴㈳戳昱㐶㘶扣㕥㉣㡢戸ㄷ㉤㤸㑤挷㤸㥢㝤戴敥捣搰㥤㘲户愳㘶愳㈳捣挶㝡㤹摤捦攵㙤㐳ㄳ戵攷〰㈰㐱㑤挷搹㌱摡㌹〹㘹攴愹戱搶㜶㑥慤挷㔰ㅤぢ愷㌰摢〱㔳㡡搹㍣㔸㠵搹ㄱ㐶㘶㠳㡤捣㜸㌱㔷ㄶ昱㌸㕡㌰㍢ㅥ㘳㙥㜶㠹敥㉣搰㥤㤸摢㔱㘵攸〸戳㐱㕥㘶㑦㜲㜹㑦愱㠹摡㜱〰㈴愸㠹㔹戹㜶捥㐰ㅡ㜹㌸慤昵〲愷搶㘳愸ㄶ挳㈹捣㕥㠲㈹挵㙣〹慣挲散㔰㈳戳ㅥ㐶㘶㑢㜵㥥㔷ㄱち捣㉡㌱收㘶㔷改㑥戵敥昰㔲㉡㌷㤵㐰㐷㤸ㅤ散㘵昶㍡㤷昷〶㥡愸㥤〴〰ㅤ昳摥㔸慢㥤㜳㠹攰つ晦㔶㍤愷搶㌳昴㜲㌸㠵搹㉥㤸㔲捣㔶挲㉡捣昶㌳㌲敢㘸㘴戶㑡攷昹〸愱挰散㐴㡣戹搹㈷改捥挹扡挳敢㥣摣搴㙡㜴㠴㔹〷㉦戳㑦戸扣摤㘸愲昶敦〱㐰挷捣㙣㡤㜶㉥㈰㈲挶收㙢㑥慤㐷㑦慤㠵㔳㤸㝤〳㔳㡡搹ㄹ戰ち戳愸㤱㔹㡥㤱ㄹ慦㔱捡㈲㝥㐰ぢ㘶㘷㘱捣捤㍥㕢㜷搶改捥㝡户愳捥㐳㐷㤸㐵扣捣㝥攲昲㝥㐶ㄳ戵㜹㜹㔱㠲㥡昶挶ぢ戴㜳ㄱ搲挸㌳㝤慤ㄶ搹㥡搹㠵㜰ち戳㙣㤸㔲捣㉥㠶㔵㤸晤昸愳改㌷昵昷戰㕥㡦愵愴㝦〷攱〵㐴㔹〴晦摤〱㌰扢〴㘳㙥昶愵扡㜳㤹敥㙣㜴㍢敡㑡㜴㠴搹户〸戹〵㈱改戰㜲戹扣㔶㘸愲㌶慦晤㠵㌲扢㕡㍢㔹愲㉥てぢ戶摡㜱㙡㍤㠶敡ㅡ㌸㠵㔹㝢㤸㔲捣慥㠵㔵㤸㝤㙣㘴昶愱㤱搹㜵㍡㑦㈷㠴〲戳㍦㘱捣捤摥慣㍢㕢㜴㠷㤷敦戸愹ㅢ搱ㄱ㘶敦㝢㤹㜵收昲昶㐷ㄳ戵㙦〲㈰㤴搹捤摡㔹㠷㔸昲ㄴ㘲敢㐰㑥慤㘷攸㕢攱ㄴ㘶昹㌰愵㤸摤〶慢㌰㝢捤挸散ㄵ㈳戳摢㜵㥥㥥〸〵㘶㝦挵㤸㥢㝤㠷敥摣愹㍢扣戶挶㑤摤㠳㡥㌰晢㠷㤷㔹㉦㉥慦㌷㥡愸㝤㉦〰愱捣敥搳㑥摥㜱㉦㡦㌷戶ち㌸戵㥥愱户挱㈹捣〶挲㤴㘲昶㈰慣挲散〹㈳戳挷㡣捣晥愶昳っ㐱㈸㌰晢㍦㡣戹搹て改捥挳扡戳摤敤愸㐷搱ㄱ㘶㡦㝡㤹ㅤ挹攵ㅤ㠵㈶㙡昳㤲㔶㈸戳挷戴昳㌴愴㤱攷㈸㕢愳㌹戵ㅥ㐳昵〴㥣挲㙣っ㑣㈹㘶㑦挱㉡捣敥㌳㌲扢挷挸㙣㈷㈶挹㈲㈶㈰ㄴ㤸㍤㡤㌱㌷㥢ㄷ愹愴昳慣敥㍣攷㜶搴㡢攸〸戳扢扣捣㈶㜱㜹㤳搱㐴㙤㕥㙦ち㘵昶て敤㕣㠷昰昲挰㘶慢㤸㔳敢㌱㔴慦挰㈹捣㘶挱㤴㘲昶ㅡ慣挲散㐶㈳戳敢㡤捣㕥搷㜹收㈲ㄴ㤸扤㠱㌱㌷㥢㔷㤰愴昳㑦摤㜹换敤愸㜷搱ㄱ㘶㕢扣捣㡥攳昲收愱㠹摡昵〰㠴㌲㝢㑦㍢㜹昳扢㍣〹摡㉡攵搴㝡っ搵晢㜰ち戳㌸㑣㈹㘶ㅦ挲㉡捣㉥㌷㌲扢捣挸散㈳㥤愷〲愱挰散㘳㡣戹搹㥦攸捥㙥摤昹搴敤愸㉦搰ㄱ㘶㤷㜸㤹㉤攵昲㉡搱㐴敤㉦〱〸㘵昶㤵㜶昲慥㜶㜹挴戴㤵攴搴㝡っ搵扦攰ㄴ㘶㜵㌰愵㤸㝤ぢ慢㌰㕢㘷㘴㜶㤶㤱搹㜷㍡捦㉡㠴〲戳敦㌱收㘶晦愰㍢㍦敡捥㑦㙥㐷晤㠲㡥㌰㍢挳换散㈴㉥敦㘴㌴㔱㥢扦〶㐲㤹搱㈳捥㑤㐸㘳㕤挳收㌴㑥慤㐷㑦挹㈵ㄲ㥡㑥㠷㈹挵㡣㤷㐸㠴搹㠹㐶㘶㉢㡤捣戲㜵㥥戳ㄱち捣㜸㔱㠴㥢捤ぢ㈳搲攱㔵㄰改㔸㙥㐷戵㐲㐷㤸㉤昷㌲㕢捦攵㥤㠳㈶㙡昳ㅡ〷挱挶扦㍣㜹敤㐳㥣㕢㠸攰㍤攴搶㐵㥣㉡捣攴晡〵㑤ㅢ㘰㑡㌱攳昵ぢ㘱戶挴挸㙣戱㤱㔹㍢㥤㘷㈳㐲㠱ㄹ慦㔸㜰戳摢敢づ㉦㔱㠸㠵㤷㈹戸㈹㕥㝤㄰㘶攵㕥㘶㔷㜰㜹㔷愲㠹摡㥤〱㈰搸挸㙣㝦敤攴つ收昲㕣㙥敢㍡㑥ㄵ㘶㕤攰㤴扤㜱㌳㑣㈹㘶摤㘰ㄵ㘶挷ㅡ㤹ㅤ㘳㘴挶㑢っ㜸㘵㔸㌷㈰ㄴ㤸昱㜲〲㌷晢㐰摤攱昵〳戱攴扢ㅤ挵㑢〳挲㙣戶㤷搹㑤㕣摥捤㘸愲㜶㑦〰〸㌶㌲攳㔵〳㜱摥㐹挴㔶㌶㜷㜰慡㌰敢つ㡦㌰摢ち㔳㡡ㄹ捦晣ぢ戳㠹㐶㘶攳㡤捣㜸晥㕦昲摣㡢㔰㘰挶㜳晤摣㙣㥥敦㤷づ㑦敥㑢愷挰敤㈸㥥户ㄷ㘶㘳扤捣敥攷昲戶愱㠹摡㍣㜵㑦戰㤱ㄹ㑦改㡢㤳户㠴换㤳挴慤敤㥣㉡捣攴戴㍣敤㍢㘰㑡㌱㍢ち㜸㘱㜶㠴㤱搹㘰㈳戳愱㍡捦攳〸〵㘶挳㤸ㄴ㥢捤㤳昱搲ㄹ愱㍢㍣晢捥㑤昱愴扡㌰ㅢ攴㘵昶㈴㤷昷ㄴ㥡愸㍤〶〰㠲㡤捣㜸扥㕤㥣てㄳ戱㥤捤ぢ㥣㉡捣攴㥣㌹㑤㉦挱㤴㘲挶㜳收挲散㔰㈳戳ㅥ㐶㘶㤳㜴㥥㔷ㄱち捣㈶㌳㈹㌶㥢㘷捡愵挳搳攲搲攱愹㜱㙥㡡㘷扣㠵搹挱㕥㘶慦㜳㜹㙦愰㠹摡挵〰㄰㙣㘴挶㤳攱攲攴㑤摣昲㈴㜴慢㥥㔳挹捣㥥愵㥤扢㘴㌹搹㜳㌱㍥搲㜷敥搵㝣ぢ㘷㉦晦㔳戴挷攰愹搸扣㜶㡣㝦戲㈰扥捡戹攳㉢㉢昳㠸晦㉣ㄶ捦敥昲㠶㑦晥㘴敦〷搶扦㈱づ摦慦㍤㘷搰ㄹ戱㉢㝥慣て㐰戸敤㜱愰㡢晦攳㠶戱戴敤㡢攱敥㜰㠴昳晦ㅣ昷晦昶㠸戶昳昴㡣昹㉡敦挲㤱搹㙦㥦扡改换ㅢ㡦捣扦敡㉦扦扡晦㍦昵戶㙥ㅤ㕡摣昱敥㠷挳㜷捥㥦昴㔸换愱敢㠷慢㔲捣挸㐷ㅣ敢ㅤ㌶敦戲㤱㥤慡㍤㘸扤㠶㕢搲〲て愷摤挷㜵昸ㅦ㑥㙢挷ㄱ〹㉦搴㜷挸㥢愵㉡㌰攰ㅢ愶昶挶っ慡㈴挴㍥㈷戱愵㌰㌷㡦㔸愵㥥ㄱ㐶散摤㐴搷㑦户敥晦改昰攲㑢昲捥慢㍢〱挴㤲㤸㘱㈲搶摡㕤㝦㠰㔸㉢搷攱㝦攸慣㕤㠷㐸㜸㘵㔸摦㌸挴㔶㘱㈰挴愲㕥㘲摦㤱搸㐹㜰㌵㡦搸挹㝡㐶ㄸ戱㈹㌹昷㕣昵换挷㙦て㝦㍥攳㥦㤹搶扡㔳㠷慢搳㌰挳㐴㉣㍢㡣㔸㤶敢昰㍦㑣搶㍥ㅤ㤱昰挲㍤㤶づ戱戳㌱㄰㘲㤹㕥㘲扦㤲搸㝡戸㥡㐷散ㅣ㍤愳挹挴㉥挲っㄳ戱㝦晦㄰戲㉢晥散㍡晣て㠹戵㌷㈰ㄲ㕥昸昷〴㜱攸戴㙥愱㌶㘲㈰挴㝥挴㡣搴慥搸ㄲ捥戶㔷挰搵㍣㘲㔷敡ㄹ㘱挴〲挷搸㜵㤸㘱㈲昶㑤ㄸ戱㝦戹づ晦挳㕦敤捤㠸㠴ㄷ敥㠹㜴㠸摤㠰㠱㄰晢捡㑢慣㉤㠹摤〴㔷昳㠸摤慣㘷㠴ㄱぢㅣ㘳㜷㘰㠶㠹搸愷㘱挴㜶扢づ晦㐳㕤敤慤㠸㠴ㄷ捡㔰ㅣ㘲昷㘲㈰挴㍥昶ㄲ摢㤷挴敥㠷慢㜹挴戶改ㄹ㘱挴〲挷搸㜶捣㌰ㄱ摢ㄵ㐶散㍤搷攱㝦㔸慢扤〳㤱昰挲〳搸ㅣ㘲㡦㘳㈰挴摥昵ㄲ敢㑡㘲㑦挲搵㍣㘲㑦改ㄹ㑤㈶昶〲㘶㤸㠸扤ㄹ㐶散つ搷攱㝦〸慢晤ㄲ㈲攱㠵搲ㄶ㠷搸慢ㄸ〸戱搷扣挴づ㈱戱搷攱㙡ㅥ戱㌷昴㡣㌰㘲㠱㕤戱ㅥ㌳㑣挴㕥ち㈳昶愲敢昰㍦㕣搵摥㠵㐸㜸㘵㔸㠷㌹挴㍥挲㐰㠸㍤敦㈵㜶㌸㠹㝤〲㔷昳㠸敤搶㌳挲㠸〵㜶挵慦㌱挳㐴㙣㘷ㄸ戱愷㕣㠷晦愱愹昶㌷㠸㠴ㄷ㙥摤㜴㠸晤㠰㠱㄰㝢挲㑢慣㤰挴㝥㠲慢㜹挴㝥搶㌳㥡㑣慣〵ㄲ㤸㠸敤〸㈳昶㠸敢昰㍦っ搵捥㐶㈴㈱㌶搴㈱㘶㘱㉣挴ㅥ昶ㄲㅢ㑥㘲戹㜰攱搵㡣慦㔴慤昴㡣㌰㘲㠱㡦晢㜶㤸㤱㑦㥤㝤㕦愹ㅥ〸㈳戶捤㜵昸ㅦ㜲㙡户㐷㈴㈱㌶挶㈱搶〹㘳㈱㜶㥦㤷搸㌸ㄲ敢っㄷ㕥捤㈰戶扦㥥搱㘴㘲〷㘲㐶扥㠱搸搶㌰㘲㜷扡づ晦挳㑢敤㝣㐴ㄲ㘲㔳ㅣ㘲㍤㌱ㄶ㘲㝦昵ㄲ㥢㐶㘲扤攰挲慢ㄹ挴㝡敢ㄹ㑤㈶㔶㠰ㄹ昹〶㘲户㠴ㄱ扢搹㜵昸ㅦ㑡㙡て㐴㈴㈱㌶换㈱㌶〴㘳㈱㜶愳㤷搸ㅣㄲ㍢ㄲ㉥扣㥡㐱散㈸㍤㈳㡣㔸攰㔳㜱㌴㘶攴ㅢ㠸㙤づ㈳昶㈷搷攱㝦搸愸㍤〶㤱㠴搸㝣㠷搸〴㡣㠵搸戵㕥㘲㈵㈴㌶〹㉥扣㥡㐱㙣戲㥥搱㘴㘲挵㤸㤱㙦㈰㜶㔵ㄸ戱㉢㕤㠷晦㈱愲昶㉣㐴ㄲ㘲㜱㠷搸㕣㡣㠵搸攵㕥㘲㡢㐸散㌸戸昰㙡〶戱㜹㝡㐶ㄸ戱挰㠷㐷㈹㘶攴ㅢ㠸㙤〸㈳㜶戱敢昰㍦ㅣ搴㡥㈳㤲㄰慢㜲㠸㔵㘰㉣挴㉥昴ㄲ慢㈱戱愵㜰攱搵っ㘲㤵㝡㐶㤳㠹㈵㌱㈳摦㐰散摣㌰㘲攷戸づ晦㐳㍦敤㍡㐴ㄲ㘲㜵づ戱㔵ㄸぢ戱㜵㕥㘲㉢㐸散㈴戸昰㙡〶戱㤳昵㡣㌰㘲㠱㕦搰愷㘱㐶扥㠱搸改㘱挴搶扡づ晦挳㍣敤搳ㄱ㐹㠸㥤攲㄰㍢ㅢ㘳㈱戶挶㑢散㔴ㄲ㕢てㄷ㕥捤㈰㜶㡥㥥搱㘴㘲ㄷ㘱㐶扥㠱搸㈹㘱挴㑥㜶ㅤ晥㠷㜴摡ㅢ㄰㐹㠸㥤敥㄰摢㠸戱㄰㍢搱㑢散㑣ㄲ扢〲㉥扣㥡㐱散㑡㍤愳挹挴慥挳㡣㝣〳戱扡㌰㘲戵慥挳晦昰㑤㝢㌳㈲〹戱㜳ㅤ㘲㌷㘰㉣挴ㄲ㕥㘲攷㤳搸㑤㜰攱搵っ㘲㌷敢ㄹ㘱挴〲ㅦㅥ㜷㘰㐶扥㠱㔸㔵ㄸ戱㑡搷攱㝦愸愶扤ㄵ㤱㠴搸〶㠷搸扤ㄸぢ戱㈵㕥㘲㤷㤲搸晤㜰攱搵っ㘲摢昴㡣㈶ㄳ摢㡥ㄹ昹〶㘲昱㌰㘲㘵慥挳晦戰㑣㝢〷㈲〹戱慢ㅣ㘲㡦㘳㉣挴ㄶ㝡㠹㙤㈲戱㈷攱挲慢ㄹ挴㥥搲㌳㥡㑣散〵捣挸㌷㄰㥢ㅦ㐶㙣㥥敢昰㍦〴搳㝥〹㤱㠴搸㘶㠷搸慢ㄸぢ戱㘳扤挴晥㑣㘲慦挳㠵㔷㌳㠸扤愱㘷㠴ㄱぢ㝣㉡搶㘳㐶扥㠱搸慣㌰㘲㌳㕤㐷攰攱㤶扢㄰愹戱㠷㕢㝡晥㔹挸戶㐸㥡㕤捥㕡搶摣㜲挷捣搳戵㈸㠸慥愸慣㤴㕡攲㔶㜸ㄶ㕤〲晦㌰攳㘴㍣㜲ㄱ㑦愰㉢慥㜰晦戱慦〹㜸ㄴ㈳ㅦ敤愵㥦㜶㘶挹㠸㤳㈳攵搳ㄲ㜸晣㔹换昲〹㐹㍣㉡戳㉣〷晦戰㕣㙤㙤㍣㔱晤扦昰愰㍡㔴㜷昳㑥㕦㙣捥㈳敡㡣㠵搵慣㤸㙥攰ㄹ㠲㝢昴搰晦摥㘲㈶ㅦ㘱昷㥦㍤㌵㌳㜲ぢ㜶㌱㕤昸㕦收㜹㈸㘳㤶㥡㠱户搸愹挲㔹㥤昱慢慣㌹㈳ㄳ晦㍣〷昰㜲攲㔹慥㕤愰㠹㕡户搳挴攲㝡㘹㌲戲㜹㌶摣㑦㡣㘵敥扣㔹㌲挳昷㉦㈶收收㤲慤摥ㄴ㑦㐶㜳て㡡摣ㄱ扡慣挹挶㘵㙤つ㉥敢敥昴㘵㈹㥥换收搲昴愶扥搱挹敥つ㑤㌶搶㤸散晥㘰戲〷㝣挹㜸㝥㌹㉤ㄹ㑦摡ち戳扦㠵㈶ㅢ㘱㑣昶㔰㌰搹㜶㕦㌲㥥昳㑤㑢㤶つ㠰㈴摢ㄱ㥡散〸㘳戲扦〷㤳㍤敥㑢搶ㄲ攳戴㘴慤㘱㤰㘴㑦愲㘳摥㤵〶ㄸ㤳敤㘴㘴㕥挳搸戳㉢㍤㐳搳㥥㕤㐹戵挵㌸㉤㔹㝢ㄸ㈴搹㜳攸㤸㤳昵㌱㈶㝢㠱㤱搳㤳扤㐴㤳㈷搹扥ㄸ愷㈵㍢〰〶㐹昶㌲㍡收㘴㍤㡣挹㕥㘵攴昴㘴慦搳攴㐹搶ㄵ攳戴㘴昹㌰㐸戲㌷搱㌱㈷敢㙥㑣昶ㄶ㈳愷㈷㝢㠷㈶㑦戲㐳㌰㑥㑢㜶ㄸっ㤲慣ㅥㅤ㜳戲晤㡤挹㜶㌱㜲㝡戲て㘸昲㈴㍢ㅣ攳戴㘴〳㘱㤰㘴ㅦ愱㘳㑥搶挱㤸散ㄳ㐶㑥㑦昶㈹㑤㥥㘴㠵ㄸ愷㈵ㅢち㠳㈴晢ㅣㅤ㜳㌲摢㤸散㑢㐶㑥㑦昶㌵㑤㥥㘴挳㌱㑥㑢㌶〶〶㐹昶つ㍡收㘴㔱㘳戲敦ㄸ㌹㍤搹て㌴㜹㤲㡤挳㌸㉤搹ㄴㄸ㈴搹㑦攸㤸㤳㘵ㄹ㤳晤㥢㤱搳㤳晤㑡㤳㈷搹㌴㡣搳㤲捤㠲㐱㤲㈹㍣挱搲㥣散㤷敦㑤扦ㅦ㕡〰敦㑢㤶㑤㤳㈷搹ㅣ㝦戲昹㍡㔹换搰㘴摦ㅢ㤳㔹挱㘴戹扥㘴㈵晥㘴㜱㥤慣㜵㘸戲慦㡣挹摡〶㤳敤攵㑢戶挸㥦慣㑡㈷㙢ㄷ㥡㙣户㌱㔹晢㘰戲㝤㝤挹㙡晣挹敡㜴戲㑥愱挹摥㌷㈶敢ㅣ㑣㜶㠰㉦搹ち㝦戲㔳㜴戲慥愱挹摥㌶㈶换ぢ㈶㍢搰㤷散㔴㝦戲搳㜵戲晣搰㘴慦ㄹ㤳ㅤㄲ㑣搶搳㤷散㑣㝦戲㜳㜵戲㕥愱挹㕥㌴㈶㍢㉣㤸散㜰㕦戲昳晤挹㌶攸㘴晤㐲㤳㍤㙤㑣㔶㄰㑣㌶搰㤷散㔲㝦戲慢㜴戲挲搰㘴㡦ㄹ㤳つ〹㈶㍢搲㤷㙣㤳㍦搹㘶㥤㙣㘸㘸戲㠷㡤挹㠶〷㤳㡤昴㈵晢戳㉦㔹昶㕦㘰㘸昲㔷㘶ㄶ㜱戴挳ㅦㄷ晣㤷摥昱昸㜱㍥挴扡㔷㈵扥晡㌶攱㤹攱愳戱㄰挵敦扢㡣㘱ㄵ㜱攴㝥㝤㔱㕢㘱攵㌲慣㌱戴摥慤㌱㘳扤ㄸ㝥㜱ㄴ捣㌸㕡ㅦ搰㤸昱㕥っ扦敦〹㘶〲慤晣慡㈷戹㈶㝡㌱㝦搷㤸㐹戴昲ㅢ㥡㘰㈶㝢㌱㍢㌵㘶ち慤捦㘸捣㔴㉦㠶㕦㡡㈴搷㌴㕡㕦搲㤸改㕥っ扦换〸收㘸㕡昹㌵㐶㜲捤昰㘲摥搲㤸㘲㕡昹敤㐳㌰㌳扤㤸㕤ㅡ㌳㡢搶て㌴㘶戶ㄷ挳㕦昸㤲㙢づ慤㥦㙡捣㌱㕥っ㝦㑦ぢ㘶㉥慤晣ㄵ㉤戹㡥昵㘲扥搳㤸攳㘸攵㙦㔶挱捣昳㘲晥慤㌱昳㘹晤㔵㘳㡥昷㘲昸换㑣㜲㤵搰捡摦㘳ㄲ㘷㠱ㄷ挳摦㐱㠲㠹搱捡㕦㍦㠲㔹攸挵昰㔷㠷㘰㑡㘹攵㙦つ挱㤴㜹㌱晣挴ㄷ㑣㥣㔶㝥搸ぢ愶摣㡢攱〷戵㘰ㄶ搱捡捦㘸挱㉣昶㘲昸昹㉡㤸ち㕡昹搱㉡㤸㈵㕥っ㍦ㄶ〵戳㤴㔶㝥㈲ち愶搲㡢攱愷㤹㘰慡㘸攵〷㤹㘰慡扤ㄸ㝥〸〹愶㠶㔶㝥晥〸㘶㤹ㄷ挳捦づ挱㥣㐰㉢㍦㌶〴㤳昰㘲㜸挸ぢ㈶㐹㉢㡦㜶挱搴㝡㌱㜲攸昱愸慢㠳㔵㙦㌶て㐱㌹㡦戲ㅣㅤ搴㡥挸挱ㄷ㐰昱㈰ㄴ搴㑡〷㈵㠷㕦〰挵挳㔰㔰㈷㍡㈸㌹〰〳㈸ㅥ㠸㠲㍡搹㐱挹㈱ㄸ㐰昱㔰ㄴ搴敦ㅣ㤴ㅣ㠴〱ㄴて㐶㐱慤㜶㔰㜲ㄸ〶㔰㍣ㅣ〵戵挶㐱挹㠱ㄸ㐰昱㠰ㄴ搴㕡〷㈵㠷㘲〰挵㐳㔲㔰㘷㌸㈸㌹ㄸ〳㈸ㅥ㤴㠲㍡换㐱挹攱ㄸ㐰昱戰ㄴ搴㍡〷㈵〷㘴〰挵〳㔳㔰攷㌸㈸㌹㈴〳㈸ㅥ㥡㠲㍡捦㐱挹㐱ㄹ㐰昱攰ㄴ搴〵づ㑡づ换〰㡡㠷愷愰㉥㜴㔰㜲㘰〶㔰㍣㐰〵㜵戱㠳㤲㐳㌳㠰攲㈱㉡愸㑢ㅣ㤴ㅣ㥣〱ㄴて㔲㐱㕤收愰攴昰っ愰㜸㤸ち敡㜲〷㈵〷㘸〰挵〳㔵㔰㔷㍡㈸㌹㐴〳㈸ㅥ慡㠲扡摡㐱挹㐱ㅡ㐰昱㘰ㄵ搴㌵づ㑡づ搳〰㡡㠷慢愰慥㜵㔰㜲愰〶㔰㍣㘰〵昵㈷〷㈵㠷㙡〰挵㐳㔶㔰㕢〴㘵敢㠳㔵昱昸㤴ㄳ㥣㜳昱㑢㥦㐵㕤愳㌰㌷〷㡦㕥攷㈱㈹㡥㘳㝣づㅥ㠵攲㤸攳㜳昰挰ㄳ挷㙣㥦㠳挷㥡㌸㘶昹ㅣ㍣扣挴㌱搳攷攰ㄱ㈵㡥㘲㥦㠳〷㤱㌸㘶昸ㅣ㍣㙥挴㜱戴捦挱㐳㐵ㅣ搳㝤づㅥㅤ攲㤸收㜳昰㠰㄰挷㔴㥦㠳挷㠰㌸愶昸ㅣ摣敤挵㌱搹攷攰㥥㉥㡥㐹㍥〷㜷㙥㜱㑣昴㌹戸㍦㡢㘳㠲捦挱㕤㔸ㅣ攳㝤づ敥戵攲ㄸ攷㜳㜰㐷ㄵ挷㔸㥦㠳晢愶㌸挶昸ㅣ摣ㅤ挵㔱攴㜳㜰てㄴ挷㘸㥦㠳㍢㥤㌸㐶昹ㅣ摣捦挴㌱㌲摤㤱晢晦〰㔱㉦〵㐹</t>
  </si>
  <si>
    <t>CB_Block_7.0.0.0:5</t>
  </si>
  <si>
    <t>㜸〱捤㝤〷㝣ㄴ㘵晡㝦摥㈴扢㘴㌶㤴㔵㐰〵愴〴㡤㠲㘰㈰㜴㔴愴愴搰㙢㈸ㄶ㌴㉣挹〶〲㈹㤸㑤㈸㡡愷㈷㘲〱摢搹ぢ㜶挱敥搹戰㠱㝡㠲㝡㜶㑦搱戳㥦㥥戱㤷㍢㑦捦慥昸晦㝥㥦㤹㜷㌳㍢昳㑥捡晤敥晦昹摣戸晢晡扥捦昳㝤㥦㘷扥摦㤹搹摤捣㍣㌳愴愹戴戴戴摦戰昰晦㕣㌲搹搹户㘴㑤愲㍥㕥㥤㔷㔰㕢㔵ㄵ㉦慢慦慣慤㐹攴㡤慦慢㡢慤㤹㔶㤹愸捦〰㈰㕣㕡〹㝦㈲㔴㥡愸㍣㍥㥥㔵扡㌲㕥㤷〰㈸㤴㤶㤶㤵㘵愵挳摦捤㜹㐷昵挰攲㉣㉢㤳つ㔰㘹㔶㤸㑤㍢㌶㔹㙣㉣㌶ㄱ㌶搹㙣摡戳改挰愶㈳㥢㑥㙣愲㙣昶㘰戳㈷㥢捥㙣扡戰改捡㘶㉦㌶㝢戳搹㠷つ昳㕢摤搹昴㐰搳㝥㕦㌴㜳ぢ㈶捣㕣扣っ㙣㑡敡㙢敢攲〳晢捣户搷㜹㑣㝥㝥㕥㝥摥搰㤱㠳㐷攵つㅥ搸愷愰愱慡扥愱㉥㍥愶㈶摥㔰㕦ㄷ慢ㅡ搸㘷㔶挳攲慡捡戲愹昱㌵㜳㙢㤷挷㙢挶挴ㄷてㅥ扡㌸㌶㙣㔴晥戰攱挳㉢㐶㡦ㅥ搵扥㈷㈲捦㈸㤸㌰慢㉥㕥㤱昸㙦挵散挵㤸㌳ぢ㈶攴捤㠸搷晦户㘲昶㐶㑣㠴㉣慣慤㡥㔵搶晣㤷㠲㠶戸㑤㠷ㄷ挶换㉡戹昱攳昱扡捡㥡㈵㜹㔸敤ㄴ愱㌱ㅡ㤹㌷㍥㤱㘸愸㕥挱晤愸㈰㕥㔵㌵㈷㕥㈱ㅢ扤扡㌰㔱㍦㉢㔶㔷㥤㘸㕦㑤晤攲㜵昱㥡戲㜸愲㘳㜵搱敡戲㜸㤵〳㑣㘴㔵捦㡦搵捤㠸㔵挷㌳搹改㔴㙤㙦挳挹攵昱㥡晡捡晡㌵ㅤ慡攷㈵攲㜳㘲㌵㑢攲㠴㠴慡㈷㌶㔴㤶慢捣㑣扣搲㌲づ㌴慤㤹㙣㈸慣㑦㜵挱搲㔸㕤扤㡣戸〹昳㑤㔸搷敥㈲㉣㔲搶㡢扢㔴ㅦ捦㉣㙥戳㤲捡敡愹昱扡㥡㜸ㄵ㤳㜰㑢づ昰㠰㐴㈰㝢㍢㈴㤵搲㜴戸㤵㔴戶㜳昰㤱ぢ戳㠴晢愰改㌹愳戶慥ㅡ㍢攴昴㜸慣㘶捣攰扣愱〳㑢敡换ぢ攳㉢搱捤ㅦ㌲㘲㤸㤵〳㠸搵㤷攰晤搰㘴㑣ㄹ㌶搸摡㥦愶㕣㌴㉡昳㑤ㅣ摦敥愸㍣挶搲㑢㘳改愵㡢搳㑢换搲㑢换搳㑢攳改愵ㄵ改愵㑢搲㑢㤷愶㤷㔶愶㤷㉥㑢㉦㕤づ㡣㕥戲摡戵㑢㜷㤶ㄳ㝡㔶晦㕡㥦㜵挰愴ㅢ㑦敥戴挷〷搶摤㘳ㄴて㘹昹㐴㌸㄰㥤㠳㔳搷㜲㐴晥攸愱㈳㠶㡣ㅥ㌹㌴㝦昸㠸愱挳㠷っㅤ搱戴搶㠳昳昳㐷㔸晤㌰挵敡㡦㈶㝣㄰愳ㄴづㅤ㘵つ愰㘹㈰ㅡ愵㜶㘱慤戹收㙦㝤摤攱㠹㐷㙦㝢慡攸㡥ㄷ㉡ㄶ㥣晡捣愲慤㡡ㅦ㈰㤲㌲て㥤ㄶ㠴ㄹ挴㜸㠳搱㠴昳㌹慢ㄸ挲っ愱㘹㈸ㅡ愵㥥㜳㔲摣㜷昷攲搰散戴愷㈶摦戸昰てㅢ敦敡㌸㜸戶攲挷㤳愴ㄸ㡥㑥ㅢ㔹㡤㘰晣㤱㘸挲愳ㄸ㘵ㅡ㔸㡤愶改㄰㌴㑡㍤攱愴㔴㡤昷㕥㤲㥢㍤㜲捡扡搳挳戳㥦慣㜹攷ㄷ挵て㐳㐹㜹ㄸ㍡㉤戰ㅡ挳㜸㠷愳〹㡦攵慣〲戰ㅡ㐷搳㜸㌴㑡㍤攲愴㌸攴昲愷㡢搷捤敡㌹攱散㤹ㄷ㕦㕡扥昷愲〵㡡㐷㥤愴㈸㐰㘷㘰敡戶ㅡ㌶㝡㘴搳搶挹ㅦ㌲㜴昸㘸昷㘲ㄵ㌲㝣ㄱ㥡㜰㌱㠳ㄴつㅢ㘲㑤愴㘹ㄲㅡ愵敥㜷㌲昶捡散㌹㘰昰愷㐷ㄷ㙤㈹扢㉢敢挹慢㡥㍥㑡昱㜳㕤㌲㑥㐱愷㡤㍡㑥㘵晣㘹㘸挲搳ㄹ愵ㄸ㍡捥愰㘹㈶ㅡ愵敥㜴㔲晥㕣昳扢㘳㔶㉤戱㡡捦摤㜵挰㠰㙢扡摦晤㤹攲户㠸愴㥣㡤㑥ぢ㍡捥㘱扣ㄲ㌴攱戹㥣㔵〸ㅤ攷搱㌴ㅦ㡤㔲㌷㍢㈹㍥摥㜶捥慣挴攸晣改㌷㥥戴攲㤳搹昷㜵挹㔳搹〴攳ㅤ㍥〲㑤摢㜴㍣ㄲ㌳慣愳㌸昷㘸㌴ㄹㄳ愱攳㐲㥡㡥㐱愳搴㜵㑥挶挷㕥戸昸㤱昳㘳扢愷摣搴敦敤搳㍡敤㜱攰昹㡡㕦㠸㤲戱ㄴ㥤戶㘵㕣㠴ㄹ㔶っ㑤㜸㌱ㅡㅣ〱㐳慣㌲㥡捡搱㈸㜵㠵㤳昱㠷ㄳ扡㔴㡤㍢㙥㜸攱〳ㄵ㔳づㄸ昸㔹㥦㥢ㄴ扦㝤㈵㘳〵㍡㙤摣㜲㑢ㄸ㝦㈹㥡㜰㈵愳㑣挵㤶㕢㐶搳㜲㌴㑡㕤攸愴ㅣ㌵㘱挳搵昱搹㈷㑣㍣㜳昹晡ㅤ㥤㐳昹戵㡡摦昵㤲戲ㅡ㥤㌶愶慣㘱晣㕡㌴攱ㄵ㡣㔲㠴㤴挷搱㔴㠷㐶愹戳㥤㤴㜷敤昹昶扡愷㜲㈷ㄶ㙦改㜶昴搷扤晡㤴ㅣ慣昸换㐲㔲搶愳搳挲捥搲挰㜸㉢搱㠴㔷㜱㔶ㄱ㜶㤶搵㌴慤㐱愳搴㘹㑥㡡慢搲搶敥晡昲挸慢ち㙥㝦㝣收昳挷㜷晦㘹㤱攲敦ㄶ㐹㜱〲㍡㉤愴㔸换㜸㈷愲〹晦㡥戳㈶㈱挵㐹㌴㥤㡣㐶愹㤳㥣ㄴ㥦㜵扢㘱搰愴㜷㥥㥤㝡改昶㔳㍡敤㍥昶㠷㘵㡡扦㡡㈴挵㈹攸戴㙤敦㔸㠷ㄹ搶愹㘸挲敢ㄹ愴㄰㝢挷㘹㌴㥤㡥㐶愹搵㑥挶㜳愷㕦扦㙤攷攷捦㡣扢昹昵㉦〷㍤扣攳摦敦㈹晥〴㤳㡣㘷愲搳挶㑤戵㠱昱㌷愲〹㥦挵㈸㔳戰愹捥愶改ㅣ㌴㑡ㅤ攷愴㕣㕦㤷扦扥昸昹晢㡡敦敥㕣昱㘶㕥敥㝤敦㉡晥攰㤳㤴攷愱搳挶㤴㝦㘰晣昳搱㠴㉦㘰㤴㐹㐸㜹㈱㑤ㄷ愱㔱㙡㤹㤳㜲㜲㘱㥦㜶扢㕦㍦㘳晡搵ぢ㈷㝣晡搸摡㠳摥㔱晣㜹㈹㈹㉦㐱愷㡤㈹㉦㘵晣换搰㠴㉦㘷㤴〲愴扣㠲愶㑤㘸㤴㉡㜳㔲㝥㍣戱晦戰摤㜷摤㌰攱愶㤷㕦㐸散戸㜶攳ㅣ搵㤵㘰扣挳㔷愱㘹㘱㙦戹ㅡ㄰敢ㅡ㠲慦㐵㤳㌱ㄹ㝢换㜵㌴㕤㡦㐶愹㠵㑥㡡戴ㄵ昵㘳扦敢昸攳㡣㜳摥扡㝦㝤搷晣搰㘰挵㥦捡㤲㘲㌳㍡㉤愴搸挲㜸㌷愲〹摦挴㔹ㄳ㤱攲㘶㥡㙥㐱愳搴㍣㈷挵昷㌷㕣ㅢ㌹愳㝣收捣ㅢ㙥敥戱㝡敥㠸ㅦ㝥㔵晣㈱㉥㈹㙥㐳愷㡤挲摤捥昸㜷愰〹晦㤱㔱㈶㐲戸㍢㘹扡ぢ㡤㔲㌳㥣㤴㍢㠶㡣摢㘳㝡㠷敢愶㕦㜰挳ぢ㉢戲敦捡㕥愶昶㈱ㄸ敦昰㍤㘸摡㤸昲㕥㑣戱戶㜲昲㝤㘸㌲㈶㈳攵晤㌴㍤㠰㐶愹㠹㑥捡㠷挶㘶捣摥昰愷搳愷㙦敢昲晡换㤳㌶慥㝣㐰㜵㈳ㄸ敦昰㐳㘸㕡㄰㜲ㅢ㈰搶㜶㠲ㅦ㐶㤳㌱ㄵ㐲㍥㐲搳愳㘸㤴ㅡ攷愴搸㘷敦㤲㑦慥㌸昱㥢攲㡢搳慥戸㘹敤搹ㅦ㙣㔱摤〹挶㍢晣ㄸ㥡戶ㅤ搹㍢㌰挳摡挹戹㡦愳挱㙦㠴㈱搶ㄳ㌴㍤㠹㐶愹搱㑥挶搷て昹㌱晢晡换づㅢ㝦搷戱㜷㜴扢㜳昰〱慦愸ㅥ〴攳ㅤ㝥ち㑤ぢ愴㥥〶挴㝡㠶攰㘷搱㘴㑣〳愹攷㘸㝡ㅥ㡤㔲㐳昴愶晡㜹晤㠰㙢㡥㤹㔷㜸敤㘵㉦敥㝦㐶挷㜹㠷戶㝦ㄱ敥搹捥㡦摣挲扡搸㉡晣搹搰昴ㄷ挹㤰扣挱晣慦攵㍦挵昰㤷㔸挵昰㡡㤱ㄵ昹昹攵挳〷挷㠶挶㐲㌹〸摢摡摦晣晣㔰㙥㕦戱愰戲愶扣㜶㤵晣ㄱ戰敦㠴㔸㈲摥昴㌷挱〰挷㌷愱戶愱愶㍣搱挳散㉣愹㡦搵挷扢㝢㝤㑤㐱㝣搳㑡昰㈷㔲㍣㈱昹㝡㜹愷捤㡦㔵㌵挴挷慦慥戴摤㍤㍤㙥晣㠱㔴扢㌸搸㕢㕣ㄷ㍦㉥改昵慤搱㜸晣〵扦㔲㘲晢㔸摡㉥㝢扤晡ㄴ㉣慤㑤挴㙢㘴昵〶㔴捦慡㉣㕢ㅥ慦㉢㠹昳敦晦㜸戹㔰敤㑡㤷昳㔷摡㠰㤹㌵㈰㡡扦扢捡晢扡慤ㄵ㐵慢敢攳㌵攵昱㜲慣敦㡡㜸㕤晤㥡戹戱挵㔵昱扤㔲㈰㜶㑥㌸扡愵㤸㡢㙢换ㅡㄲ〵戵㌵昵㜵戵㔵愹㥥昱攵㉢㘳昸换戰㝣㝡㙤㜹ㅣ㝦搸㘵㜲㐹㔳㘹ㄹㄹ㑡愵ㅤ㘴晡敢㡡㜱ㄳ㜹戲㈱㕣㥢戸㈷戶昹㍥愹扢㕤摥ㅣ戰〳㡢慡㌸昷挹昴晤㕢〸㈶㜱ㄹ愶㝦㌰搰挵㠹㈷㑢㠸敥ㄷ㡣㤶㜵㑣㙥戹晦扦攰昴昴捥づ晢愲㤵昸敢㜹㔲慣愶扣㉡㕥搷散愹ㅥ挵㌵戲晥㠲㈶㌴〸㐷㜳愰㝡㤹㐰愸搵㙡㑤㘸㔵㘵㜹晤搲昰搲㜸攵㤲愵晣㐵㠵搳㐱㔹㔹㤴搶户㔸㉦挳㘴敤㘲昳ち㥡㐸㈴㉤晣㉡㐱攱㠸昵㔷㝢ㅣ敡㡢晦户晤敦昲㜴捣戲攴㍣〰㑥摡㈴㐲搵挵戵㜵㠹㡣っㄳ换㐹戱挴搲㝡敥㥥捤㍢ㄹ敦㌵㌶慦愳〹敤㡦愶挵㍦晢㍢〱㤴挹戳ㅢㅤ慡ぢ攳ㄵ㌱㥣㔳㤲愳㕢挵㐲搵昶㘹㡡挲㜸愲捣攲昹㡣挹㌸㔶㔶㠷搱挳挱摦扥㥡㝢㝦㝣㜵㝤㘱慣㍥搶慥ㅡ㘷㐶戰㤵㉣㠰〶挸㉣扢挷㤹ㅤ挴愶㘷㐷㥣ㄱ㈲㐴愵敢㡡㤲㉤〶㍢ㄲづㅣㅣ㉦㘹ㄹ㑥摢㍣〹慣㝢㉦㤰〸㝢㜷昴搴㌳ㅣ㌸昱㔲㍥㌱㕥㌳㜷捤㡡㜸㠲昰慣㜰戳㔲㝡て㉦〶㥢㔹戶㜸㕥㝤㘵㔵㈲て㙢㍡戱慥戶㘱挵㝦㌳づ㘳㔹㙦愰搱㑢攸〰散挵慤攷〴戹搲摡慤攴戶㈹㉤㑤换㘲㌴㕡慣晤搸㜰㙦㐵戰摦昰㍦㔹慣㜷昰扦㐸㜳扥㔰㉥㄰㙤㌹ㅢㄴ〲扥㝤㌵ㄴ㥡㕢ㄷ㤷昳㕢㔹㌲㠰摡ㅤ慡ㄷ搴搶㉤㕦㕣㕢扢㥣晢㔳㐷ㄹ㈵㤶挶攳昵㍣㘷㤴敤㥣㈳㤳㜳㘱㑡㘵㘴愴㥣晡㜱㥤㕣敡㡤昸攱扦愳改㌰扥慡慡㡦㡥㤸〸扦て㔳〶捥㕥㠵ㅢ搱搹㙢攲愴搲㠹搳㡢㑡愷挷搶っㄹ㥣㍦愲㜴晥㤰扣搵㔵㠹搵㙡㕦㜰攷搹㤹摣攵〷㥣㤳扢戴㙣搲收㍤敢㌶ㄴ慤改戳㔹昵㜰ㅣ扥㌳㐵晤㄰㉤〷㙦敢㈳㌴慡ㅢ㘰晣㑣㐱㍦㜵戱㍥挱搸晡㤴捤㘷㘸昰挹㈰㕡攳㠳攱ぢ㝢愸晡攳晦晣㜰戰扥㘴昳て㌴㙡〰ㅡㅥ㥡搶㍦搱攸㐵㐵ㄱ㥦㕢㕣戶摡㐱㌰晢户摡㌷戰㐶慣㘶㝣㙡㈰㄰摣㜲ㄶ㤵戲愸㡤㐵㕤㔴ㄸ㠱㡤〲㠴ㅣ㠷敦扣搵㈰㑣ㄳ〱㝥攱晣っ挰捣〲散㘶づち㘳㜱㝦㜳〹㤰㙥て搵㘰昸㐴㠰っㄸ㉣㥥戱㔷㐳㘰ㄲ〱㐲ㄸ改㐵晤戴摢㈵㐰㍥捣㝥〱㉣挶戴㥡昱愹愱㤸㘷ㄲ攰㉢〴㌷ち昰㑦挷攱㍢慢㌶〲㤱㜲戸ㄶ㝢㜲㤵扦〴捣㉣㐰ㄷ戸慤慥㙣昶㐲攳ㄲ㘰ㅦ㝢愸㐶㈲㠸〸搰㡤愰敥㘸搴㘸㤸㐴㠰ㅥㄸ改㐵㝤攰ㄶ㘰ㄴ捣㝥〱㝡㌳愶搵㡣㑦ㅤ㠲㜹㈶〱摥っㄲ攰つ挷攱㍢挷㌷〶㤱㜲戸ㄶ晤戸捡慦〵ち㜰㄰摣搶〰㌶〳搱戸〴挸戳㠷敡㜰〴ㄱ〱〶ㄱ㌴ㄸ㡤ㅡ〷㤳〸㤰㡦㤱㕥搴ぢ㙥〱挶挲散ㄷ㘰㌸㘳㕡捤昸搴㜸捣㌳〹昰㜸㤰〰㍢ㅤ㠷敦っ㘴㈱㈲攵㜰㉤づ㐷㔲昵㔸愰〰攳攰戶挶戳㤹㠰挶㈵㐰愱㍤㔴㐵〸㈲〲ㄴㄱ㔴㡣㐶昱㝣愴〸㌰ㄱ㈳扤愸〷摣〲ㄴ挳散ㄷ㘰㉡㘳㕡捤昸搴㈴捣㌳〹㜰㐷㤰〰户㍢づ摦〹搱愹㠸㤴挳戵㤸换㔵扥㌵㔰㠰昹㜰㕢ぢ搸ㅣ㠱挶㈵挰㔱昶㔰㑤㐳㄰ㄱ攰㘸㠲ㄶ愲㔱㌳㘰ㄲ〱㡥挱㐸㉦敡㍡户〰搳㘱昶ぢ㄰㘳㑣慢ㄹ㥦㥡㠹㜹㈶〱㉥つㄲ攰ㄲ挷攱㍢㍤㍢〷㤱㜲戸ㄶ换戸捡ㄷ〵ち㔰〵户㔵捤愶〶㡤㑢㠰ㄵ昶㔰㤵㈰㠸〸㜰ㅣ㐱㜵㘸搴㍣㤸㐴㠰〴㐶㝡㔱㘷戹〵㤸ぢ戳㕦㠰㔵㡣㘹㌵攳㔳昳㌱捦㈴挰㈹㐱〲晣摥㜱昸㑥ㅥㅦ㠹㐸㌹㕣㡢㤳戹捡㈷〵ち㜰ち摣搶㍡㌶愷愲㜱〹㜰㥡㍤㔴㐷㈱㠸〸㜰㍡㐱㘷愰㔱ぢ㘱ㄲ〱捥挴㐸㉦㙡愵㕢㠰愳㘱昶ぢ㜰㌶㘳㕡捤昸搴㌱㤸㘷ㄲ愰㉡㐸㠰攵㡥挳㜷㉥㝢ㄱ㈲攵㜰㉤㉥收㉡㔷〶ち㜰㈹摣搶㘵㙣㉥㐷攳ㄲ㘰㤳㍤㔴㌱〴ㄱ〱慥㈴攸㉡㌴慡っ㈶ㄱ攰㙡㡣昴愲ㄶ戹〵㔸っ戳㕦㠰敢㠱㡦㔸捤昸㔴㌹收㤹〴㤸ㅦ㈴挰㍣挷攱㍢戵捥搳攳㌹㕣㡢摢戸捡㈵㠱〲摣〱户昵㐷㌶㜷愲㜱〹㜰户㍤㔴㑢ㄱ㐴〴戸㠷愰㝢搱愸㘵㌰㠹〰㕢㌱搲㡢㥡攲ㄶ愰ㄲ㘶扦〰て㌲愶搵㡣㑦㉤挷㍣㤳〰攳㠲〴ㄸ敢㌸㝣㈷晡㙢㄰㈹㠷㙢戱㠳慢㍣㈶㔰㠰挷攱戶㥥㘰昳㈴ㅡ㤷〰㑦搹㐳㔵㡢㈰㈲挰搳〴㍤㠳㐶ㅤ〷㤳〸昰㉣㐶㝡㔱挳摣〲慣㠰搹㉦挰㡢㡣㘹㌵攳㔳㜵㤸㘷ㄲ攰愰㈰〱晡㍢づ摦㘵㠷〶㐴捡攱㕡扣捥㔵㍥㌰㔰㠰㌷攱戶摥㘲昳㌶ㅡ㤷〰㝦戳㠷㙡㈵㠲㠸〰敦ㄲ昴ㅥㅡ戵ㅡ㈶ㄱ攰敦ㄸ改㐵昵㜲ぢ戰ち㘶扦〰ㅦ㌲愶搵㡣㑦慤挱㍣㤳〰㕤㠲〴攸散㌸㝣ㄷ㐵搶㈲㔲づ搷攲ㅦ㕣攵㍤〲〵昸ち㙥敢㕦㙣扥㐶攳ㄲ攰摦昶㔰㥤㠸㈰㈲挰户〴㝤㠷㐶㥤〴㤳〸昰㍤㐶㝡㔱㔹㙥〱㝥〷戳㕦㠰㥦ㄹ搳㙡挶愷㑥挶㍣㤳〰扢㝦つ昸㈹晣慢攳昰㕤戲㔹㠷㐸㌹㕣㡢捣㜴慣昲捦㠰㤹㝦ち㠷攱戶摡戱挹㐲攳ㄲ㈰㘲て搵愹〸搲㤷㠱戲〹㙡㡦㐶㥤㠶愱〸搰〱㈳扤愸慦㤱㈳昹挷搰㝡㤸晤〲散〱㝣挴㙡挶愷㜸㔹挸㈴挰㈷㐱〲㝣散㌸㝣㔷㤰㌶㈰㤲〸搰㥤慢晣㘱愰〰晢挲㙤昵㘴搳㡢㙢搷昴搷㘰ㅦ㝢愸㌶㈲㔰㕦搲挹㈱愸㉦ㅡ㜵㌶㠶㈲挰㝥ㄸ改㐵扤敤ㄶ攰㉣㤸晤〲ㅣ〸㝣挴㙡挶愷捥挱㍣㤳〰㉦〷〹昰㤲攳昰㕤捦晡〳㈲㠹〰㠳戹捡㉦〶ち㌰〴㙥㙢㈸㥢㘱㕣扢㈶〱㐶搸㐳㜵㍥〲昵㈵㥤㤱〴㡤㐲愳㉥挴㔰〴ㄸ㡤㤱㕥搴㤳㙥〱㉥㠰搹㉦挰ㄸ攰㈳㔶㌳㍥㜵ㄱ收㤹〴搸ㅥ㈴挰㌶挷攱扢扡㜶㈹㈲㠹〰挵㕣攵〷〳〵㤸〴户㌵㤹捤ㄴ慥㕤㤳〰搳散愱扡っ㠱晡㤲捥㜴㠲㘶愰㔱㔷㘰㈸〲捣挴㐸㉦敡㑥户〰㤷挳散ㄷ愰〴昸㠸搵㡣㑦㙤挲㍣㤳〰㕢㠲〴搸散㌸㝣搷晡慥㐶㈴ㄱ㘰㈱㔷昹晡㐰〱㡥㠵摢㉡㘵戳㠸㙢搷㈴挰㘲㝢愸慥㐱愰扥㜸㕢㘵〴㤵愳㔱搷㘱㈸〲挴㌱搲㡢扡摣㉤挰戵㌰晢〵愸〴㍥㘲㌵攳㔳搷㘳㥥㐹㠰昳㠲〴㌸搷㜱昸慥㐴㙥㐱㈴ㄱ愰㡥慢㝣㜶愰〰昵㜰㕢つ㙣㔶㜲敤㥡〴㔸㙤てㄵ慦㔰昶㈵㥤㌵〴ㅤ㡦㐶摤㡣愱〸㜰〲㐶㝡㔱愷扡〵戸〹㘶扦〰㈷〱ㅦ戱㥡昱愹㕢㌰捦㈴挰昱㐱〲慣㜱ㅣ扥敢愴户㈳㤲〸㜰〶㔷㜹㔵愰〰ㅢ攰戶㌶戲㌹㡢㙢搷㈴挰㌹昶㔰摤㠱㐰㝤㐹攷㕣㠲捥㐳愳敥挴㔰〴昸〳㐶㝡㔱㌵㙥〱晥〸戳㕦㠰㡢㠰㡦㔸捤昸搴㕤㤸㘷ㄲ愰㍣㐸㠰㌲挷攱扢㙡㝢㉦㈲㠹〰㔷㜱㤵㘳㠱〲㕣〳户㜵㉤㥢敢戸㜶㑤〲摣㘰て搵㔶〴敡㑢㍡㥢〹摡㠲㐶摤㡦愱〸㜰㈳㐶㝡㔱㐷戸〵戸て㘶扦〰户〲ㅦ戱㥡昱愹〷㌰捦㈴挰㡣㈰〱愶㍢づ摦㌵攴㙤㠸㈴〲摣换㔵㥥ㅡ㈸挰㝤㜰㕢昷戳㜹㠰㙢搷㈴挰㐳昶㔰㙤㐷愰扥愴戳㡤愰敤㘸搴㈳ㄸ㡡〰て㘳愴ㄷ㌵挱㉤挰挳㌰晢〵㜸っ昸㠸搵㡣㑦㍤㡡㜹㈶〱㐶〵〹㌰搲㜱昸慥㜰敦㐰㈴ㄱ攰ㄹ慥昲昰㐰〱㥥㠳摢㝡㥥捤ぢ㘸㕣〲晣挵ㅥ慡㥤〸搴㤷㜴㕥㈲攸㘵㌴敡〹っ㐵㠰㕤ㄸ改㐵つ㜴ぢ昰㌸捣㝥〱㕥〳㍥㘲㌵攳㔳㑦㘲㥥㐹㠰扥㐱〲攴㌸づ摦〵昷愷ㄱ㐹〴㜸㡦慢摣㍢㔰㠰昷攱戶ㅡ搹㝣挰戵㙢摡〳㍥戲㠷敡ㄹ〴敡㑢㍡ㅦㄳ昴〹ㅡ昵ㅣ㠶㈲挰愷ㄸ改㐵敤攵ㄶ攰㔹㤸晤〲㝣〹㝣挴㙡挶愷㥥挷㍣㤳〰敤㠳〴挸㜶ㅣ㍢㍣攵〰愱扦㈰㔲ㅢ㉥攳㘶㜳㠵㉢收㔷挶㔷昱扡㔳挷ちㄴ〰ㄷ㌴㈴敡㙢攵㈲㔹㠷㡡挲摡ㄹ戵昵㠵㤵㠹ㄵ㔵戱㌵㥤㉢㥣捥㠲愵昱ㅡ㕣挲慥挳㤵㙣㡦慤㜶挵㡡㜸戹㔵㔱㔲摢㔰㔷ㄶ㥦㕣昸扦㜰㠹ㅢ晣戰改攴敡㜶扡挲昲㥦㕤戵㐵〸㠵扤〴㑢㕡攸㘵〴昴㕥㝣㤳㌲㘴搷㠵㜲改㐶〱散搴愴攸摣捡晡慡㜸㜶㠵㕣愴㤶㝥㔶〵㔴㐴㕤㐰㜹扢㡡戹㑢㜱㔱慡戰㐳挵挴扡捡昲慡捡㥡㌸㌷㐶ㄷㅢ㍡㉤扥〴㌵〰戳㙡ㄳ㤵慣昸敥㔰㌱户㉥㔶㤳㔸挱换㤹㘵㙢昶㑣ㄹ挹㜵捦㔰挵㠴捡㥡〴搲挸㔶㘴扦㔳㐵挹搲摡㔵戸昹愰愱扡㘶㘲㙣㐵攲㝦㘲慢㈸㙥ㄶ㔹㘴搳愸㜴㤵㥥慥戲搲戳晥搳敤ㄳ晥づ挷㔸㘷扢〸户て昶搳晡扡捡挵つㄴ㑣㜲っ㐱㥢挹㐶戶㘱㕡㘸ㄷ㝡摥ぢ㤷慥㑤攸愹㍡攰扡愶ㄴ搵ㅢ㉦㠰㈷敦攸攸〹戸昵㍤㔶愷晤て㘸愶㑣㥣㌷戹愹ㅥ攷晦㜴㝢㐴攸ㄵ㐴㙥㜵昹㐳㔷㠰㍢摡扢㄰㑢㈲戸㐷攱挸挴㥥挰㤱㜷户㡣㔴〸㠶㝢㘸挷愶㙥㌱慥愰户慦㤸ㄶ㕢ㅣ慦挲㠵晦敡㔸㝤㐷㝢挰ちっ㤴捦㈷ㅣ㕦㐱㙤㜵㜵㡣扢ㅣ㙦〲㈸㈹㡢㔵挵戳㉡挶㌷搴搷㑥慦慣戱㉡搰挸㝥改㤸㘲慢㘱㡡慤戶㉦搱㔷捣㘱㐱㤰昴ㄹ慢㜶㐹慣慥戲㝥㘹㜵㘵㔹ㄶ〷㉣摡昹㥦搸㔷㜱昰㘷㐲㑣扤攸捦ㄲ敦㌵㝦晢捡㍢㌶㜷ㅥ捡㘴㈸ㅤ㌷㍦昶攸㜴ㄵ挶㝦敡㍦慣ㄷ挱〷㡦㝣愱㔸㍦㈱㕡〸㙦ㄸ㥣㠳攷㉢戹ㄴぢ换㔷㈷挱㈲ㅦ㑥敡慦〴攰㙤晤っ㈸㍢㝣㘷扥㠶愶搹㘲㠲㜶〰㐴愶搵挶捡㡢㘳㘵戸愱愷㥤㜳㍢㑦ㄶ㌶㉤㍦㙡敡愲㉣敦㈸㐰挵㄰㉡㤱㔶㔶㤶挷敢戲㘸㈸挱敤㑡㤹㉣っ〹摢摢㄰ㄷ扡㌳搲㐲愱散㉣㔳慥挹㍡搶晥捥㐵㜳昷敤㔰㤳㝤昱扦㤸㍤㡡ㄷ搱㐰㉢〳慤昵ぢ攸㔸扦㤲搳敢ㄸ㤲㡦〷戰㥢㠰摦搰㠴摥㠰搳扢㙤㔲㉢㉤㔰㡦㘱〱㤴㈹㌷挲戰〶㈴ぢ昵ㄲ㔲㍣ㄲㄲ㈲搹慥愲㡦戰㕤敦㤱愵敦慥〹㤷㘰㉦㡦㤷㐷散捦㔷ㄶ㤷㜰㜳愴愷㘷㘲㔳㠷扤〵㜳扥戴〸㔶㕤ㄲ㤷㙡㄰搵ぢ慢㄰㘶㜵㘰㌶てㄶ挴㉦攵㡤㈶慦挲㡡㙢搹扦攱㝦戲㐴㈲㔶㍡ㄵ㠸愸㜷搰㙡攲㘱㕡㈲摣㙡ㄶ㈴挷㜹㉦㌴敡㈳っ昹昵㡦慥晥戲㔲㥦㘰挴㉦慣戴㌰敦㉦㙡敤〷愴晡ㄴ㌳昸㈱㘹㠵ㄹ昸㌳昴昸搹㤳摣ㄷ戳㘰㙤㜹㕦晣㠲㌳昰戶㜸扢㥡摥ㄷ搵㤷戰㘸ㅡ攸敡つ捣捤㙣㘵ㄳ昸て㌳愰㍤〱ㅤ〸昸㈷〰摣挸攱㡥ㄸ㈵挵攳晤㉥〶昱愲挰㐰扣㙦㕣㐱㕤攲敤挱愰㝢㌲攸㉦〰㜸挵摢つ㥢㉤㕥㘷㐰㕡㉤ㅥ户㥤㠸搷㠵㠱挹㍣㐵扣扤㘰㙤㔹扣㜴㑣ㄳ昱昶㤶㈰昶㐰戱㐴挱㈰摥㍥挰㔸摤〸㘴昹㠲〱搰㥤㠰ㅥ〴戰愲㐱挴摢ㄷ愳愴㜸扣㤳挷㈰㕥㉦㘰㈰ㅥ慢ㅡ㜴㔰㤷㜸扤ㄹ戴て㠳戲〲挱㉢ㅥ换づ㙣昱㜲〰㘹戵㜸㉣㔴㄰昱晡㌲㌰㉢ㄶ㔲挴摢ㅦ搶㤶挵㘳㘵〳㕥戸㘳㡢㐱搰㤱㌷换ㅢ㌴つ搸昴㥥㜷〰㌰搶㠱〴戲昴挱〰攸㐷㐰㝦〲㔸つ㈱攲ㅤ㠴㔱㔲㍣摥㤳㘴㄰㙦㈰㌰㄰慦户㉢愸㑢扣㠳ㄹ㌴㡦㐱㔹扤攰ㄵ㡦㈵ぢ戶㜸㠳〰㘹戵㜸㉣㜲㄰昱〶㌳㌰慢ㅤ㔲挴ㅢ〲㙢换攲戱㉡〲㉦㥣㈶㘵㄰㜴攴捤搲〸㠳㌶挳㠰戱㠶ㄳ挸戲〹〳㘰〴〱㈳〹㘰㈵㠵㠸㌷ち愳愴㜸扣摢捡㈰摥㈱挰㐰㍣㔶㔳攸愰㉥昱づ㘵搰挳ㄸ㤴㤵て㕥昱挶挱㘶㡢㌷〶㤰㔶㡢㌷ㅥ搳㐴扣挳ㄹ㜸〲㐶㈹攲㡤㠳戵㘵昱㔸㔱㠱ㄷ捡㉤ㄸ㐴㡢挷戲ち㑤〳㌶扤攷㑤〰挶㉡㈰㤰㈵ㄷ〶㐰㈱〱㐵〴戰ち㐳挴㉢挶㈸㈹ㅥ㙦ㅣ㌳㠸㌷〹ㄸ㠸挷㑡っㅤ搴㈵摥㘴〶㥤挲愰慣㥡昰㡡挷㔲〹㕢扣愹㠰戴㕡㍣ㄶ㔷㠸㜸搳ㄸ㤸㔵ㄶ㈹攲捤㠰戵㘵昱㔸㡤㠱ㄷ㙥㑡㘳㄰㜴攴捤㤲っ㑤〳㌶㉤摥㉣㘰慣搹〴戲㕣挳〰㤸㐳㐰〹〱慣攰㄰昱收㘲㤴ㄴ㡦户挰ㄹ挴㥢てっ挴㡢戹㠲扡挴㕢挰愰㐷㌰㈸㉢㉥扣攲戱捣挲ㄶ敦㐸㐰㕡㉤ㅥぢ㌳㐴扣愳ㄸ㤸ㄵㅡ㈹攲㉤㠴戵㘵昱㔸挹㠱ㄷ㙥㝥㘳㄰㜴攴捤㜲づ㠳㌶挷〲㘳㤵ㄲ挸㔲て〳㘰ㄱ〱㌱〲㔸晤㈱攲㉤挶㈸㈹ㅥ㙦敥㌳㠸㔷づっ挴㘳〵㠸づ敡ㄲ㉦捥愰ㄵっ㝡㌲〰㕥昱㑥㠱捤ㄶ㙦〹㈰慤ㄶ㡦㐵ㅤ㈲摥㔲〶㘶㜵㐷㡡㜸换㘰㙤㔹㍣㔶㠱攰㠵㥢敡ㄸ㐴㡢挷㔲㄰㑤〳㌶扤攷㔵〱㘳㔵ㄳ挸㌲ㄱ〳愰㠶㠰㕡〲㔸㌹㈲攲慤挰㈸㈹ㅥ敦㔳㌴㠸㔷〷っ挴㘳昵㠸づ敡ㄲ㉦挱愰㝣㕣㠰㘲愵㠷㔷㍣㤶㜷搸攲㌵〰搲㙡昱㔸㄰㈲攲慤㘴㘰㔶㠶愴㠸户ㅡ搶㤶挵㘳〵〹㕥戸㕥挰㈰攸挸㥢㘵㈴㥡〶㙣㕡扣攳㠱戱㑥㈰㤰㈵㈶〶挰㕡〲㑥㈴攰㙡〰㐴扣摦㘱㤴ㄴ㡦户㕣ㅡ挴㍢ㄹㄸ㠸挷捡ㄳㅤ搴㈵摥敦ㄹ昴ㄴ〶㘵㤵㠸㔷㍣㤶㠶搸攲慤〳愴搵攲戱㤸㐴挴㍢㤵㠱㔹㔵㤲㈲摥㘹戰戶㉣ㅥ慢㑦昰挲㍤㠲っ㠲㡥扣㔹㠲愲㘹挰愶挵㍢〳ㄸ敢㑣〲㔹㥥㘲〰㙣㈰㘰㈳〱慣㔸ㄱ昱捥挲㈸㈹ㅥ㙦ㅥ㌵㠸㜷づ㌰㄰㡦㔵㉢㍡愸㑢扣㜳ㄹ昴㍣〶㘵㠵㠹㔷㍣㤶㤵搸攲晤〱㤰㔶㡢挷㐲ㄴㄱ敦㝣〶㘶㐵㑡㡡㜸ㄷ挲摡戲㜸慣㕣挱ぢ户ㅥ㌲〸㍡昲㘶昹㡡愶〱㥢ㄶ敦㘲㘰慣㑢〸㘴㘹㡢〱㜰㈹〱㤷ㄱ挰㙡ㄷㄱ敦㜲㡣㤲攲昱㌶㔸㠳㜸㥢㠰㠱㜸慣㜸搱㐱㕤攲㕤挹愰㔷㌱㈸慢㔳扣攲戱㈴挵ㄶ敦㙡㐰㕡㉤ㅥ㡢㔸㐴扣㙢ㄸ㤸搵㉣㈹攲㕤〷㙢换攲戱敡〵㉦摣攱挸㈰攸挸晢㕤戴㥡〶㙣㕡扣ㅢ㠰戱㌶ㄳ昸㥥ㄹ戰㠵㠰ㅢ〹昸㍢〰㈲摥㑤ㄸ㌵㠹㘷晥挲戸〵ㄸ㠸挷㙡ㄹ㥤搵㈵摥慤っ㝡ㅢ㠳戲戲挵㉢ㅥ换㔹㙣昱㙥〷愴搵攲戱〰㐶挴扢㠳㠱㔹〹㤳㈲摥㥤戰戶㉣ㅥ㉢㘶昰挲㡤㤴っ㠲㡥扣㔹㌶愳㘹挰愶挵扢ㅢㄸ敢ㅥ〲㔹㔲㘳〰摣㑢挰㔶〲㔸㘵㈳攲摤㠷㔱㔲㍣摥扡㙣搸昳ㅥ〰〶攲戱搲㐶〷㜵㠹昷㈰㠳㍥挴愰㤹㌸㉤攲ㄵ㡦愵㌰戶㜸摢〰㘹戵㜸㉣㥥ㄱ昱戶㌳㌰慢㘸㔲挴㝢〴搶㤶挵㘳戵つ搶ㄹ昷㙢㌲〸㍡昲㘶挹㡤愶〱㥢ㄶ敦㑦挰㔸㡦ㄱ挸㜲ㅣ〳㘰〷〱㍢〹㘰㠵㡥㠸昷㌸㐶㐹昱㜸ㄷ戶㐱扣㈷㠱㠱㜸慣搲搱㐱㕤攲晤㤹㐱㥦㘲㔰㔶搴㜸挵㘳ㄹ㡤㉤摥搳㠰戴㕡㍣ㄶ摥㠸㜸捦㌰㌰㉢㜰㔲挴㝢づ搶㤶挵㘳愵㡥㠸昷㍣㠳㘸昱㜲㘰搵㌴㕣攲扤〰㡣昵㈲㠱㉣攵㌱〰晥㐲挰㑢〴戰扡㐷挴㝢ㄹ愳愴㜸扣㥦摣㈰摥㉢挰㐰㍣㔶昸攸愰㉥昱㕥㘵搰扦㌲㈸慢㜱扣攲戱〴挷ㄶ敦㌵㐰㕡㉤ㅥ㡢㜶㐴扣搷ㄹ㤸搵㍢㈹攲扤〹㙢换攲戱捡㐷挴㝢㡢㐱戴㜸㉣昵搱㌴㕣攲扤つ㡣昵づ㠱愳捣㠰扦ㄱ昰㉥〱慣っㄲ昱摥挳㈸㈹ㅥ敦㡣㌷㠸昷㍥㌰㄰㡦搵㐱㍡慢㑢扣㐶〶晤㠰㐱㔹挹攳ㄵ㡦攵㍢戶㜸ㅦ〲搲㙡昱㔸昰㈳攲㝤挴挰慣晣㐹ㄱ敦ㄳ㔸㕢ㄶ㡦ㄵ㐲㈲摥愷っ愲挵㘳㤹㤰愶攱ㄲ敦㌳㘰慣捦〹㘴〹㤱〱昰〵〱㕦ㄲ挰慡㈲ㄱ敦ㅦㄸ㈵挵攳㍤晥〶昱扥〲〶攲戱戲㐸〷㜵㠹昷㉦〶晤㥡㐱㔹〵攴ㄵ㡦愵㍦戶㜸摦〰搲㙡昱㔸㉣㈴攲晤㥢㠱ㄷ㘱㤴㈲摥㜷戰戶㉣ㅥ慢㡢㐴扣敦ㄹ㐴㡢挷ㄲ㈳㑤挳㈵摥て挰㔸㍦ㄲ㔸㙥〶晣㐴挰捦〴挴〱㄰昱㝥挱㈸㈹ㅥ㥦㕥㘰㄰㙦㌷㌰㄰㡦㔵㐹㍡慢㑢扣摦ㄸ㌴つ㤷㍡ㄴ㉢㠸扣攲戱㙣挸ㄶ㡦㔷㐳㕡㉤ㅥぢ㡤㐴㍣㥣㈱㑦㔳慣㌸㑡ㄱて昷ㅥ户㐲扣搵㤸㈶攲㠵ㄸ㐴㡢挷昲㈴㑤挳㈵㕥ㄸㄸ慢ㅤ㠱㉣㕤㌲〰戲〸攰搳搳ㄴ慢㤹㐴扣〸㐶㐹昱昸㕣〶㠳㜸敤㠱㠱㜸慣㘸搲㐱㕤攲㜵㘰搰㡥っ捡敡㈳慦㜸㉣㌹戲挵敢〴㐸慢挵㘳㤱㤲㠸ㄷ㘵㘰㔶㉢愵㠸户㈷慣㉤敦㜹慣㙡ㄲ昱㍡㌳㠸ㄶ㡦愵㑤㥡㠶㑢扣㉥挰㔸㕤〹㘴搹㤳〱戰ㄷ〱㝢ㄳ挰㑡㈸ㄱ㙦ㅦ㡣㥡挴㌳ㅦ戶摤㠱㠱㜸慣㠶搲㐱㕤攲昵㘰搰㝤ㄹ㤴㤵㑢㕥昱慥㠱捤ㄶ慦㈷㈰慤ㄶ敦㕡㑣ㄳ昱㝡㌱㌰㉢㥤㔲挴敢〳㙢换攲戱㈲㑡挴换㘱㄰㉤摥㘶㔸㌵つ㤷㜸㝤㠱戱昶㈳㤰㈵㔳〶挰晥〴攴ㄲ挰㉡㉡ㄱ敦〰㡣㤲攲昱㔹ㄹ㠶㍤慦ㅦ㌰㄰㡦㤵㔴㍡愸㑢扣晥っ㝡㄰㠳戲敡挹㉢ㅥ㑢㥤㙣昱〶〰搲㙡昱㔸ㅣ㈵攲つ㘴攰〷㌰㑡ㄱ㉦て搶㤶挵㘳㌵㤵㠸㌷㠸㐱戴㜸㉣愹搲㌴㕣攲つ〶挶捡㈷㤰攵㔶〶挰㄰〲㠶ㄲ挰ち㉣ㄱ㙦ㄸ㐶㐹昱昸ㄴ㄰㠳㜸㈳㠰㠱㜸㡦戹㠲扡挴ㅢ挹愰愳ㄸ㤴ㄵ㔳㕥昱㔸㈶㘵㡢㌷ㅡ㤰㔶㡢挷挲㉡ㄱ敦㄰〶㘶㠵㔵㡡㜸㠷挱摡戲㜸慣挴ㄲ昱挶㌰㠸ㄶ㡦攵㔸〶㙤づ〷挶ㅡ㑢㈰㑢戵っ㠰㜱〴㡣㈷㠰搵㕢㈲摥〴㡣㤲攲昱㠱㈶〶昱ち㠱㠱㜸慣攰搲㐱㕤攲ㄵ㌱㘸㌱㠳扥〷㠰㔷㍣㤶㔸搹攲㑤〴愴搵攲戱㈸㑢挴㥢挴挰慣捥㑡ㄱ㙦ち慣㉤㡢挷㉡㉥ㄱ㙦㉡㠳㘸昱㔸捡愵㘹挰愶晦挲㤸〶㡣㌵㥤㐰㤶㜹ㄹ〰㌳〸㤸㐹〰㉢扦㐴扣㔹ㄸ㈵挵攳愳㕡っ攲捤〱〶攲戱晡㑢〷㜵㠹㔷挲愰㜳ㄹ㤴戵㈲戲戲昳㌸挲ㅣ㝥㑢㠷㜸扤摦㝢ㄹ摢㔷㘲㈰ㄹ㉡㔸㙣㔰㔲扦愶ち〵ㅥ散昲戲戶摤攳〵晡㠸搸㜰戱扤戶づㄷ〷㌳扤㑦㥤㐸捥㝤ㄱ㐹戳扢㜸㥥攸㈱搳攸㘱㉤㐳攸㤶㥦晤㑦慤㐸捥攷㡡㌷摤摥捦㌹㕣挲ぢ戰㡡㕤愶㔷㤶搵搵㈶㙡㉢敡晢㤴愰㜸愹て㥦㤰㔲㤱㤶㌶㜸㝣攸㈶㐴㌴收㈴戱捣ㅡ㍥㠵㜲㈵㥦ㄸ㄰㔹㕥㔳扢慡㐶搶㈶㤴攰㠳㘲㐴慦㜶敤㤸㈶挲㍣㕣昶㠳㜸㔱搶㍤㜰戲㜵㈴摡づㄹ㔱ㄶづ㜰㠹戲㜸㐰㍡慣ㄴ㤰づ慢〵戸㠴搲㈱㜸㙢㉦摤㌳戶㕡慣捡㔴戹㡡㘷戶㙢愷㜲㍤㡦㈳昱㕤昲㑦㍥捦㈱ㅣ收ㄵ晦搰ㄶ㔰㙥摤愴㔴㐵㌹㤹㍢㠶㜵㌴㔶挱㕡㠸㈶ㄲ捤㠰㠱㉢ㄴ㍥〶㙤挷㠲〹愵慥捡愵昰戱戰戵㠷㑤㑡ㅡ昰㤴搰㐴戸ㄴ㤶㍤㘰㐹㝤敡㘷㜸ㄱ捣㝢挲㡣㠷ㄴ攸挷ㄶ㜰ㄷ㡡㘶㍡搱慤ㅣ愶敤换愶っ㔰慢ㄱ㍤ㄵ㠶㔳㌶㐲ㅣ㈶㜶㌰挶〹〱戴摣㜱搵攵㘰挹摤〵㐶摣㜹ぢ〸㌷户扡ㄴㄶ㙥昲搴㑤㘶㘱ㄲㄱ㔶㈵㕡㙣戲〸㐳㘱㠹㘶敢㑥㝢摤改攰㜴㔴ㄴㅤ㙥㌶㜵㌱挲㔱㔲㍡慣攵〸㘰㔵愱㠹㐴昷㠰㐱㠲㔲ㅡ㡢㕡㔸愴㙦㤱㙣㜴㑦敤散挷㔹晤搹㈴攸㙣㐴㑦㜵㠱㔳㤸㌵挰㤴㘴戶ㄷ慣挲㙣〳㤲昹㤹㥤〱慢㥦搹摥㍡捦ㅡ㠴〲戳㝤㌰收ㄲ敤愶㍢摤㜵愷㠷搳㔱扤搰ㄱ㘶愷戹㤹㥤挰搵㕢㡢㈶ㄲ敤つ〰㍡戸搰㐳㥢㠷㔹ㅦ敤ㅣ㐴挴㘰㌶敢〸㙢㐴㑦昵㠵㔳㤸慤㠷㈹挹㙣㝦㔸㠵搹昱㐶㘶慢㡤捣㜲㜵㥥㌳ㄱち捣づ挰㤸㑢昴㐰摤改愷㍢晤㥤㡥ㅡ㠸㡥㌰㕢改㘶戶㤱慢㜷ㄶ㥡㐸昴㘰〰搰㌱㌳换搳捥ㄱ㐴㡣㘴㜳〱愷㌶愲愷〶挳㈹捣㉥㠲㈹挹㙣〸慣挲㙣㤹㤱搹㔲㈳戳愱㍡捦㘵〸〵㘶挳㌰收ㄲㅤ慥㍢㈳㜴㘷愴搳㔱㠷愰㈳捣㉡摣捣慥攰敡㙤㐲ㄳ㠹ㅥち〰㍡㘶㘶㠷㘹攷ㄸ㈲づ㘷㜳㍤愷㌶愲愷づ㠷㔳㤸㙤㠶㈹挹㙣ㅣ慣挲散㈸㈳戳㈳㡣捣挶敢㍣㌷㈳ㄴ㤸㑤挰㤸㑢戴㐰㜷ち㜵愷挸改愸㐹攸〸戳昹㙥㘶户㜲昵㙥㐳ㄳ㠹㑥〶〰ㅤ㌳戳㈹摡㔹㐸㐴ㄱ㥢㝢㌸戵ㄱ㍤㌵つ㑥㘱戶ㄵ愶㈴戳ㄹ戰ち戳㈹㐶㘶㤳㡣捣㜸扤㔸㔶攲㐱戴㘰㌶ぢ㘳㉥搱搹扡㌳㐷㜷㑡㥣㡥㥡㡦㡥㌰㉢㜶㌳摢挶搵摢㡥㈶ㄲ㕤〰㠰〴㌵ㅤ㘷㐷㘸攷㔴愴㤱攷慡㕡㍢㌹戵ㄱ㐳㜵ㄴ㥣挲散〹㤸㤲捣ㄶ挲㉡捣づ㌱㌲ㅢ㘵㘴挶㡢戹戲ㄲ㑦愳〵戳㘳㌱收ㄲ㉤搵㥤㐵扡ㄳ㜳㍡慡ㅣㅤ㘱㌶挲捤散㔹慥摥㜳㘸㈲搱㌸〰ㄲ搴挴慣㐲㍢攷㈰㡤㍣捥搵摡挵愹㡤ㄸ慡愵㜰ち戳㔷㘱㑡㌲㕢〶慢㌰㍢挸挸慣㥦㤱搹㜲㥤攷つ㠴〲戳㉡㡣戹㐴慢㜵愷㐶㜷㜸㈹㤵㡢慡㐳㐷㤸ㅤ攰㘶昶ㄶ㔷敦㙤㌴㤱㘸〲〰㜴捣㝢㘳扤㜶ㅥ㐹〴㙦昸户ㅡ㌹戵㤱愱㔷挲㈹捣㍥㠴㈹挹㙣㌵慣挲慣扢㤱搹㍥㐶㘶㙢㜴㥥㑦ㄱち捣㡥挷㤸㑢昴〴摤㔹慢㍢扣捥挹㐵㥤㡣㡥㌰摢换捤散㜳慥摥ㄷ㘸㈲搱摦〳㠰㡥㤹搹㈹摡戹㠸㠸ㄸ㥢㙦㌸戵ㄱ㍤㜵㉡㥣挲散㕢㤸㤲捣㑥㠳㔵㤸㐵㡣捣戲㡣捣㜸㡤㔲㔶攲㐷戴㘰㜶〶挶㕣愲㘷敡捥〶摤搹攸㜴搴㌹攸〸戳戰㥢搹捦㕣扤㕦搰㐴愲扣扣㈸㐱㑤㝢攳㜹摡戹〴㘹攴㈹戸㔶㐶㐸㌳㍢ㅦ㑥㘱ㄶ㠲㈹挹散㐲㔸㠵搹㑦㍦㤹扥愹㝦㠰昵㈶慣㑡敡㙦㄰㕥㐰㤴㤵攰〳昵挱散㘲㡣戹㐴㉦搱㥤㑢㜵攷㌲愷愳㌶愱㈳捣扥㐳挸㉤〸㐹㠷㤵捤搵㙢㡦㈶ㄲ攵戵扦㐰㘶㔷㘹㈷㑢搴攵㘱扢㔶㘷㑥㙤挴㔰㕤〳愷㌰敢ち㔳㤲搹㜵戰ち戳捦㡣捣㍥㌱㌲扢㕥攷改㠶㔰㘰㜶〳挶㕣愲㥢㜵㘷㡢敥昰昲ㅤㄷ㜵ぢ㍡挲散㈳㌷戳ㅥ㕣扤㝤搱㐴愲户〲㄰挸散㌶敤㙣㐰㉣㜹挶慦戵ㅦ愷㌶㌲昴ㅤ㜰ち戳㕣㤸㤲捣敥㠴㔵㤸扤㘹㘴昶扡㤱搹㕤㍡㑦㝦㠴〲戳扢㌱收ㄲ扤㐷㜷敥搵ㅤ㕥㕢攳愲ㅥ㐰㐷㤸晤搵捤㙣〰㔷㙦㈰㥡㐸昴㐱〰〲㤹㍤愴㥤扣攳㕥ㅥ㉤㙣つ攵搴㐶㠶摥づ愷㌰ㅢづ㔳㤲搹㈳戰ち戳㘷㡣捣㥥㌲㌲㝢㔴攷ㄹ㡤㔰㘰昶㈷㡣戹㐴ㅦ搳㥤ㅤ扡戳搳改愸㈷搱ㄱ㘶㑦扡㤹ㅤ捡搵㍢っ㑤㈴捡㑢㕡㠱捣㥥搲捥㜵㐸㈳㡦㌰戶ち㌸戵ㄱ㐳昵っ㥣挲慣〸愶㈴戳攷㘰ㄵ㘶てㄹ㤹㍤㘰㘴昶㍣㈶挹㑡㑣㐶㈸㌰㝢〱㘳㉥㔱㕥愴㤲捥㕦㜴攷㈵愷愳㕥㐱㐷㤸摤攷㘶㌶㤵慢㌷つ㑤㈴捡敢㑤㠱捣晥慡㥤ㅢ㄰㕥㥥㤴㙣㤵㜰㙡㈳㠶敡㜵㌸㠵搹㍣㤸㤲捣摥㠴㔵㤸摤㘲㘴㜶㤳㤱搹㕢㍡捦㤱〸〵㘶㙦㘳捣㈵捡㉢㐸搲昹㥢敥扣敢㜴搴晢攸〸戳㉤㙥㘶㐷㜳昵ㄶ愲㠹㐴ㅢ〱〸㘴昶㠱㜶昲收㜷㜹㈰戳㔵挶愹㡤ㄸ慡㡦攰ㄴ㘶㜱㤸㤲捣㍥㠱㔵㤸㕤㙥㘴㜶愹㤱搹愷㍡㑦㈵㐲㠱搹㘷ㄸ㜳㠹㝥慥㍢㕦攸捥㤷㑥㐷㝤㠵㡥㌰扢搸捤㙣㌹㔷慦ち㑤㈴晡㉦〰〲㤹㝤慤㥤扣慢㕤㥥晢㙣㈵㌸戵ㄱ㐳昵㙦㌸㠵㔹〳㑣㐹㘶摦挱㉡捣㌶ㄸ㤹㥤㘱㘴昶扤捥戳〶愱挰散〷㡣戹㐴㝦搴㥤㥦㜴攷㘷愷愳㜶愳㈳捣㑥㜳㌳㍢㠱慢户ㄶ㑤㈴捡慦㠱㐰㘶昴㠸昳㙡愴戱慥㘱戳㡥㔳ㅢ搱㔳㜲㠹㠴愶昵㌰㈵㤹昱ㄲ㠹㌰㍢摥挸㙣戵㤱㔹㐸攷㌹ㄳ愱挰㡣ㄷ㐵戸㐴㜹㘱㐴㍡扣ち㈲ㅤ换改愸昶攸〸戳㤵㙥㘶ㅢ戹㝡㘷愱㠹㐴㜹㡤㠳㘰攳㕦㥥扣昶㈱捥㉤㐴昰ㅥ㜲敢〲㑥ㄵ㘶㜲晤㠲愶㡢㘰㑡㌲攳昵ぢ㘱戶捣挸㙣愹㤱㔹㘷㥤攷㌲㠴〲㌳㕥戱攰ㄲ敤慡㍢扣㐴㈱ㄶ㕥愶攰愲㜸昵㐱㤸㔵戸㤹㕤挱搵摢㠴㈶ㄲ敤〱〰挱㐶㘶晢㙡㈷㙦㌰㤷㠷㘹㕢搷㜳慡㌰敢〵愷散㡤㥢㘱㑡㌲敢〳慢㌰㍢捡挸散〸㈳㌳㕥㘲挰㉢捤扡ㄹ愱挰㡣㤷ㄳ戸㐴昷搳ㅤ㕥㍦㄰㑢慥搳㔱扣㌴㈰捣收扢㤹摤捡搵扢つ㑤㈴摡ㅦ〰㠲㡤捣㜸搵㐰㥣昷ㄲ戱㤵捤㍤㥣㉡捣〶挲㈳捣戶挲㤴㘴挶㌳晦挲㙣㡡㤱搹㈴㈳㌳㥥晦㤷㍣て㈲ㄴ㤸昱㕣㍦㤷㈸捦昷㑢㠷㈷昷愵㌳搴改㈸㥥户ㄷ㘶挵㙥㘶摢戸㝡摢搱㐴愲㍣㜵㑦戰㤱ㄹ㑦改㡢㤳户㠴换愳挲慤㥤㥣㉡捣攴戴㍣敤㑦挰㤴㘴㜶ㄸ昰挲散㄰㈳戳㔱㐶㘶㘳㜴㥥愷ㄱち捣づ㘷㔲㉣㔱㥥㡣㤷捥㌸摤攱搹㜷㉥㡡㈷搵㠵搹〸㌷戳㘷戹㝡捦愱㠹㐴㡢〰㈰搸挸㡣攷摢挵戹㠳㠸㥤㙣㜶㜱慡㌰㤳㜳收㌴扤ち㔳㤲ㄹ捦㤹ぢ戳㠳㡣捣晡ㄹ㤹㑤搵㜹摥㐰㈸㌰㥢挶愴㔸愲㍣㔳㉥ㅤ㥥ㄶ㤷づ㑦㡤㜳㔱㍣攳㉤捣づ㜰㌳㝢㡢慢昷㌶㥡㐸戴〴〰㠲㡤捣㜸㌲㕣㥣扣㠹㕢㥥㠴㙥㌵㜲㉡㤹㐵攷㘹攷㠷戲㍡愱㈳㌱㍥搴㜳敥搵㝣ぢ攷〰敦㔳戴㡢昰㔴㙣㕥㍢挶㠳攳攳㙢散㍢扥㌲搳て昹捦㘲昱散㉥㙦昸攴㍢搴ㅤ慣晦て㜱戸扤㥡捥愰㌳㘲㙦扣慤㡦㐱戸搳搱愰㡢晦攳㠶戱㤴攵慢戱捥㜰㥣晤晦㉣攷晦搱㜱㥤ㄶ敡ㄹ挷愸㥣昳挷㠷摥㍢改敡㝦摤㜲㘸敥㤵㝦晣捤昹晦㐹㐳㘵搹㌵㜶攵㜱㍤㍡扣㜷昰㥦挶慡㌲捣挸㐵ㅣ敢敦㙣摥㘷㈳㍢㔵㔷搰㝡ㄳ户愴昹ㅥ㑥摢挵㜱㜸ㅦ㑥ㅢ㡤㈳ㄲ㕥愸敦㤰㡤愵㉡㌱攰〶㔳㝢㘲〶㔵ㄲ㘲晦㈴戱攵㌰户㡤㔸㤵㥥ㄱ㐴散搸捦挶㑦㝢昹愵挶戱敦㙤摡㘳昳挳㡦㥤㍥㔶㈵㌰挳㐴慣㠳戳晥㍥㘲敤ㅤ㠷昷愱戳搱〶㐴挲㉢捤晡搶㈶戶〶〳㈱ㄶ㜱ㄳ晢㥥挴㑥㠰慢㙤挴搶敡ㄹ㐱挴㝣㕢㙣ㅤ㘶㤸㠸㠵㠲㠸㘵㍡づ敦挳㘴愳敢ㄱ〹㉦摣㘳㘹ㄳ㍢ㄳ〳㈱㤶敥㈶昶ㅢ㠹㙤㠴慢㙤挴捥搲㌳㠲㠸昹戶搸〵㤸㘱㈲昶敢㡦〱扢攲㉦㡥挳晢㤰搸攸㐵㠸㠴ㄷ晥愱㍣ㅣ㍡ㅤ㌲搴㘵ㄸ〸戱㥦㌰㈳戹㉢戶㠳戳搳ㄵ㜰戵㡤搸㈶㍤㈳㠸㤸㙦㡢㕤㡦ㄹ㈶㘲摦〶ㄱ晢户攳昰㍥晣㌵扡ㄹ㤱昰挲㍤㤱㌶戱㥢㌱㄰㘲㕦扢㠹㜵㈲戱㕢攱㙡ㅢ戱摢昴㡣㈰㘲改〳㑥摦敢㡤ㄷ摥ㅤ摢愵攷搳ㅦ㡥扤攱搱戱敡ㅥ捣㌰ㄱ晢㌲㠸搸ㄷ㡥挳晢㔰搷攸㔶㐴挲ぢ㘵㈸㌶戱〷㌱㄰㘲㥦戹㠹敤㑤㘲摢攰㙡ㅢ戱敤㝡㐶㄰㌱摦慥戸ㄳ㌳㑣挴㍥っ㈲昶㠱攳昰㍥慣㌵晡〴㈲攱㠵〷戰搹挴㥥挶㐰㠸扤敦㈶搶㥢挴㥥㠵慢㙤挴㥥搳㌳㠲㠸昹㜶挵㕤㤸㘱㈲昶㑥㄰戱户ㅤ㠷昷㈱慣搱㔷ㄱ〹㉦㤴戶搸挴摥挰㐰㠸扤改㈶㜶㈰㠹扤〵㔷摢㠸扤慤㘷〴ㄱ昳敤㡡㡤㤸㘱㈲昶㙡㄰戱㔷ㅣ㠷昷攱慡搱てㄱ〹慦㌴敢㘰㥢搸愷ㄸ〸戱㤷摤挴〶㤱搸攷㜰戵㡤搸ㄷ㝡㐶慢㠹㝤㠳ㄹ㈶㘲捦〷ㄱ㝢捥㜱㜸ㅦ㥡ㅡ晤ㄶ㤱昰挲慤㥢㌶戱ㅦ㌱㄰㘲捦戸㠹㡤㈴戱㥦攱㙡ㅢ戱㕦昴㡣㈰㘲扥㘳㉣〳〹㑣挴㥥〸㈲昶戸攳昰㍥っ㌵ㅡ㐲㈴㈱㌶挶㈶㘶㘱㉣挴㜶戸㠹㡤㈵戱㙣戸昰㙡挳㑦慡昶㝡㐶慢㠹㜵挶㡣㕣敡散昹㐹昵㜰㄰戱敤㡥挳晢㤰搳㘸㔷㐴ㄲ㘲㐵㌶戱㙥ㄸぢ戱㠷摣挴㈶㤲㔸て戸昰㙡〳戱㝤昵㡣㈰㘲扥て㡦晤㌰㈳搷㐰㙣㙢㄰戱㝢ㅤ㠷昷攱愵搱㕣㐴ㄲ㘲搳㙤㘲晤㌱ㄶ㘲㜷扢㠹捤㈴戱〱㜰攱搵〶㘲〳昵㡣㔶ㄳㅢ㡡ㄹ戹〶㘲户〷ㄱ扢捤㜱㜸ㅦ㑡ㅡㅤ㡥㐸㐲㙣㥥㑤㙣㌴挶㐲散ㄶ㌷戱〵㈴㜶㈸㕣㜸戵㠱搸㘱㝡㐶㄰㌱摦愷㘲〱㘶攴ㅡ㠸㙤づ㈲㜶㠳攳昰㍥㙣㌴㕡㠴㐸㐲散ㄸ㥢搸㘴㡣㠵搸㜵㙥㘲愵㈴㌶ㄵ㉥扣摡㐰㙣㥡㥥ㄱ㐴捣昷攱㔱㠲ㄹ戹〶㘲㔷〶ㄱ摢攴㌸扣てㄱ㡤捥㐳㈴㈱ㄶ户㠹ㅤ㠹戱㄰扢摣㑤㙣〹㠹ㅤつㄷ㕥㙤㈰戶㔰捦㘸㌵戱㌲捣挸㌵㄰扢㈸㠸搸㠵㡥㘳戲攷㥦摥㡢挶ㄱ㐹㠸㔵摢挴㉡㌱ㄶ㘲攷扢㠹搵㤲搸㜲戸昰㙡〳戱㉡㍤愳搵挴ㄲ㤸㤱㙢㈰㜶㜶㄰戱戳ㅣ㠷昷愱㥦搱〶㐴ㄲ㘲つ㌶戱㌵ㄸぢ戱つ㙥㘲慢㐸散〴戸昰㙡〳戱戵㝡㐶㄰㌱摦愷攲㍡捣挸㌵㄰㕢ㅦ㐴散㔴挷攱㝤㤸㘷㜴㍤㈲〹戱ㄳ㙤㘲㘷㘲㉣挴㑥㜱ㄳ㍢㠹挴㌶挲㠵㔷ㅢ㠸㥤愵㘷戴㥡搸〵㤸㤱㙢㈰㜶㘲㄰戱戵㡥挳晢㤰捥攸㐵㠸㈴挴搶摢挴㉥挳㔸㠸ㅤ敦㈶㜶㍡㠹㕤〱ㄷ㕥㙤㈰戶㐹捦〸㈲收晢昰戸ㅥ㌳㜲つ挴ㅡ㠲㠸搵㍢づ敦挳㌷愳㥢ㄱ㐹㠸㥤㙤ㄳ扢ㄹ㘳㈱㔶攷㈶㜶㉥㠹摤ちㄷ㕥㙤㈰㜶㥢㥥搱㙡㘲昷㘰㐶慥㠱㔸㜵㄰戱㉡挷攱㝤愸㘶㜴㉢㈲〹戱㡢㙣㘲て㘲㉣挴㤶戹㠹㕤㐲㘲摢攰挲慢つ挴戶敢ㄹ㐱挴㝣挷搸㑥捣挸㌵㄰㡢〷ㄱ㉢㜷ㅣ摥㠷㘵㐶㥦㐰㈴㈱㜶愵㑤散㘹㡣㠵搸㘲㌷戱慢㐹散㔹戸昰㙡〳戱攷昴㡣㈰㘲扥㉦攸㕤㤸㤱㙢㈰㜶㑣㄰戱㠵㡥挳晢㄰捣攸慢㠸㈴挴㌶摢挴摥挰㔸㠸ㅤ攵㈶㜶㈳㠹扤〵ㄷ㕥㙤㈰昶戶㥥ㄱ㐴捣户挵ㅡ㌱㈳搷㐰㙣㕥㄰戱戹㡥挳昷㜰换てㄱ愹愵㠷㕢扡晥㔹挸㑥㐸ㅡ慡㘰㉤㙢㜶㠵㙤收改㕡ㄴ㐴㔷㔶㔵㐹㉤㜱㝢㍣㡢慥づ晦㌰攳㌴㍣㜲ㄱ㑦愰挳扦㌶敦㤴挶攲㔱㡣㝣戴㤷㝥摡㤹㈵㈳㑥づ㔷捣慣挳攳捦摡㔵㑣㑥攰㔱㤹攵㔹昸㠷攵敡敢昱㉦搴晦㉦㍣愸づ搵摤扣搳ㄷ㡢晤㠸㍡㘳㘱㌵㉢愶㥢㜹㠶㘰㤳ㅥ晡摦㕢㑣攷㈳散晥戳愷㘶㠶㙦挷㉥愶ぢ晦换㕤て㘵捣㔴㜳戰㠹敤㉡㥣㤳搳㝥㤳㜵㑥㑢挷㍦捦〱扣㥣㜸㤶㙢ㄷ㘸㈲搶㕤㌴戱戸㕥㥡戴㄰捦㠶㝢㠹戱捣㥤㌷㑢愶㜹晥挵挴散㙣戲搵㡢攲挹㘸敥㐱攱㝢〲㔷㙢㥡㜱戵戶晡㔷敢晥搴搵㔲㍣㤷捤㔵搳㡢晡㔶㈷㝢㌰㌰㔹戱㌱搹㌶㝦戲㠷㍤挹㜸㝥㌹㈵ㄹ㑦摡ち戳㐷〳㤳㡤㌳㈶㝢捣㥦㙣愷㈷ㄹ捦昹愶㈴ぢ〱㈰挹㥥〸㑣㜶㠸㌱搹㥦晤挹㥥昶㈴㙢㠷㜱㑡戲づ㌰㐸戲㘷搱㌱敦㑡挳㡣挹㥥㘷㘴㕥挳㘸摡㤵㕥愴愹㘹㔷㔲㥤㌰㑥㐹搶ㄵ〶㐹昶ㄲ㍡收㘴㜹挶㘴扢ㄸ㌹㌵搹慢㌴戹㤲敤㡤㜱㑡戲㥥㌰㐸戲搷搰㌱㈷敢㘷㑣昶〶㈳愷㈶㝢㡢㈶㔷戲摥ㄸ愷㈴换㠵㐱㤲扤㠳㡥㌹㔹㕦㘳戲㜷ㄹ㌹㌵搹摦㘹㜲㈵㍢㄰攳㤴㘴〷挳㈰挹ㅡ搱㌱㈷摢搷㤸散㐳㐶㑥㑤昶㌱㑤慥㘴㠳㌰㑥㐹㌶ㅣ〶㐹昶㈹㍡收㘴㝢ㄹ㤳㝤捥挸愹挹扥愴挹㤵㙣㈴挶㈹挹挶挰㈰挹晥㠹㡥㌹㔹搴㤸散㕦㡣㥣㥡散ㅢ㥡㕣挹挶㘲㥣㤲慣〸〶㐹昶㉤㍡收㘴ㄱ㘳戲敦ㄹ㌹㌵搹㡦㌴戹㤲㑤挴㌸㈵搹㜴ㄸ㈴搹捦攸㤸㤳㘵ㅡ㤳晤捡挸愹挹㝥愳挹㤵㙣㈶挶㈹挹收挱㈰挹ㄴ㥥㘰㘹㑥戶晢〷搳昷㐳〶昰㥥㘴㈱㥡㕣挹ㄶ㜸㤳ㅤ愳㤳戵ぢ㑣昶㠳㌱㤹攵㑦㤶敤㐹㔶敡㑤ㄶ搷挹㍡〴㈶晢摡㤸慣㤳㍦搹ㅥ㥥㘴㑢扣挹慡㜵戲捥㠱挹扥㌰㈶敢敡㑦戶户㈷㔹慤㌷㔹㠳㑥搶㉤㌰搹㐷挶㘴㍤晣挹㝡㝡㤲慤昲㈶㍢㔱㈷敢ㅤ㤸散㍤㘳戲ㅣ㝦戲晤㍣挹㑥昲㈶㕢慦㤳攵〶㈶㝢搳㤸散㐰㝦戲晥㥥㘴愷㝢㤳㥤慤㤳つ〸㑣昶㡡㌱搹挱晥㘴㠳㍣挹捥昵㈶扢㐸㈷换て㑣昶㠲㌱搹㔰㝦戲攱㥥㘴㤷㜸㤳㕤愹㤳㡤っ㑣昶㤴㌱搹㘸㝦戲㐳㍤挹慥昶㈶摢慣㤳㡤〹㑣戶挳㤸㙣慣㍦搹㜸㑦戲ㅢ㍤挹㐲㝦㠴愱搵㍦㤹㔹挴搱ㄹ㝦㕣昰㕦㝡挷攳挷昹㄰敢〱㔵昸改摢㡡㘷㠶ㄷ㘰㐵ㄴ㝦敦㌲㠶㔵挸㤱昳昳㐵㙤㠵㤵慢㘱ㄵ搱㝡扦挶ㄴ扢㌱晣攱㈸㤸㠹戴㍥慣㌱㤳摣ㄸ晥摥ㄳ捣㘴㕡昹㔳㑦㜲㑤㜱㘳晥慣㌱㔳㘹攵㉦㌴挱㑣㜳㘳㥥搷㤸改戴扥愸㌱㌳摣ㄸ晥㈸㤲㕣㌳㘹㝤㔵㘳㘶戹㌱晣㉤㈳㤸搹戴昲㘷㡣攴㥡攳挶扣慢㌱㈵戴昲搷㠷㘰收扡㌱ㅦ㙡捣㍣㕡㍦搶㤸昹㙥っ扦昰㈵搷〲㕡扦搴㤸㈳摣ㄸ㝥㑦ぢ收㐸㕡昹ㄵ㉤戹㡥㜲㘳扥搷㤸愳㘹攵㌷慢㘰ㄶ扡㌱扦㙡捣㌱戴晥愶㌱挷扡㌱晣㌲㤳㕣愵戴昲㝢㑣攲㉣㜲㘳昸ㅤ㈴㤸ㄸ慤晣晡ㄱ捣㘲㌷㠶㕦ㅤ㠲㈹愳㤵摦ㅡ㠲㈹㜷㘳昸㠹㉦㤸㌸慤晣戰ㄷ㑣㠵ㅢ挳て㙡挱㉣愱㤵㥦搱㠲㔹敡挶昰昳㔵㌰㤵戴昲愳㔵㌰换摣ㄸ㝥㉣ち㘶㌹慤晣㐴ㄴ㑣㤵ㅢ挳㑦㌳挱㔴搳捡て㌲挱搴戸㌱晣㄰ㄲ㑣㉤慤晣晣ㄱ捣ち㌷㠶㥦ㅤ㠲㌹㡥㔶㝥㙣〸愶捥㡤攱㈱㉦㤸〴慤㍣摡〵㔳敦挶挸愱挷愳慥〱㔶扤㐴㜹〸捡㜹㤴㤵攸愰㜶㐴づ㍥ㅦ㡡〷愱愰㔶摢㈸㌹晣㝣㈸ㅥ㠶㠲㍡摥㐶挹〱攸㐳昱㐰ㄴ搴㕡ㅢ㈵㠷愰て挵㐳㔱㔰扦戳㔱㜲㄰晡㔰㍣ㄸ〵㜵戲㡤㤲挳搰㠷攲攱㈸愸㔳㙣㤴ㅣ㠸㍥ㄴて㐸㐱㥤㙡愳攴㔰昴愱㜸㐸ち敡㌴ㅢ㈵〷愳て挵㠳㔲㔰㘷搸㈸㌹ㅣ㝤㈸ㅥ㤶㠲摡㘰愳攴㠰昴愱㜸㘰ち敡㉣ㅢ㈵㠷愴て挵㐳㔳㔰攷搸㈸㌹㈸㝤㈸ㅥ㥣㠲㍡捦㐶挹㘱改㐳昱昰ㄴ搴昹㌶㑡づ㑣ㅦ㡡〷愸愰㉥戴㔱㜲㘸晡㔰㍣㐴〵㜵戱㡤㤲㠳搳㠷攲㐱㉡愸㑢㙤㤴ㅣ㥥㍥ㄴて㔳㐱㕤㙥愳攴〰昵愱㜸愰ち㙡㤳㡤㤲㐳搴㠷攲愱㉡愸慢㙣㤴ㅣ愴㍥ㄴて㔶㐱㕤㘳愳攴㌰昵愱㜸戸ち敡㍡ㅢ㈵〷慡て挵〳㔶㔰㌷搸㈸㌹㔴㝤㈸ㅥ戲㠲摡㈲愸愸㍥㔸ㄵ㡦㑦㌹挱㜹㈴扥昴㔹搴㌵〱㜳戳昰攸㜵ㅥ㤲攲㌸挲攳攰㔱㈸㡥〵ㅥ〷て㍣㜱捣昷㌸㜸慣㠹㘳㥥挷挱挳㑢ㅣ㜳㍤づㅥ㔱攲㈸昱㌸㜸㄰㠹㘳㡥挷挱攳㐶ㅣ戳㍤づㅥ㉡攲㤸攵㜱昰攸㄰挷㑣㡦㠳〷㠴㌸㘶㜸ㅣ㍣〶挴㌱摤攳攰㙥㉦㡥㘹ㅥ〷昷㜴㜱㑣昵㌸戸㜳㡢㘳㡡挷挱晤㔹ㅣ㤳㍤づ敥挲攲㤸攴㜱㜰慦ㄵ挷㐴㡦㠳㍢慡㌸㡡㍤づ敥㥢攲㈸昲㌸戸㍢㡡愳搰攳攰ㅥ㈸㡥〲㡦㠳㍢㥤㌸㈶㜸ㅣ摣捦挴㌱㍥搵㤱晤晦〰愴㘲扥つ</t>
  </si>
  <si>
    <t>CB_Block_7.0.0.0:6</t>
  </si>
  <si>
    <t>㜸〱捤㕤〹㜸ㄴ㔵搶捤ぢ㐹㤳㙡㐰㑡㔹㤴㐵㈰㘸㐴〴㤱㝤㔱㤱㈵〹晢愲〴㔰ㄴ㡤㑤搲㠱㐰ㄶ散㑥搸搴搱ㄱ㜱㐱摣挵つ㕣㐶〵㐵㜱ㄷ㐵㜱ㄹ挵㕤摣㜷㜴ㄴ㡤㍡㉥㌸㍡㍡敥㡥晥攷摣慡搷㔴㔷扤捡㌲捥晦㝤㔳㜶㥥敦摤㝢摥扤敦㥣慡敡㜴慡㙥ㄷㄹ㉡㈳㈳攳㜷㙣晣㍦户㉣㜶㍡ㄷ㉤㑤搶挴㉢晢攴㔷㔷㔴挴㑢㙡捡慢慢㤲㝤㐶㈵ㄲ戱愵㤳捡㤳㌵捤〰㠸ㄴ㤷挳㥦捣㉥㑥㤶㉦㡢攷ㄴ㉦㡡㈷㤲〰㘵㘷㘴攴攴㔸㤹昰㜷㜰㝦㙣㍤戰㌸换捡㘲〳㔴㠶ㄵ㘱搳㥣㑤づㅢ㡢㑤㤴㑤ぢ㌶㉤搹戴㘲戳ㅢ㥢搶㙣㙣㌶扢戳搹㠳㑤ㅢ㌶㙤搹戴㘳搳㥥捤㥥㙣昶㘲挳晣㔶㐷㌶㥤搰戴散㡣㘶㝡晥攸愹㜳收㠳㑤㔱㑤㜵㈲摥扢摢㑣㘷捤挳晢昵敢搳慦捦㠰㈱㝤㠷昶改摢扢㕢㝥㙤㐵㑤㙤㈲㍥扣㉡㕥㕢㤳㠸㔵昴敥㜶㜸敤㥣㡡昲㤲㠹昱愵搳慢ㄷ挴慢㠶挷攷昴ㅤ㌰㈷㌶㜰㘸扦㠱㠳〶㤵つㅢ㌶戴攵摥㠸㍣㈵㝦昴攱㠹㜸㔹昲扦ㄵ戳ぢ㘳㑥捤ㅦ摤㘷㑡扣收扦ㄵ戳㉢㘲㈲㘴㐱㜵㘵慣扣敡扦ㄴ㌴㥢晢㜴㔰㐱扣愴㥣㍢㍦ㅥ㑦㤴㔷捤敤㠳㘵愷〹㡤搱㤰㍥愳㤲挹摡捡㠵㍣㡥昲攳ㄵㄵ搳攲㘵戲搳㉢ぢ㤲㌵㠷挷ㄲ㤵挹㤶㤵搴㉦㥥㠸㔷㤵挴㤳扢㔵ㄶ㉥㈹㠹㔷戸挰㘴㑥攵捣㔸㘲㑡慣㌲㥥挵㑥敢㑡㘷ㅦ㡥㉦㡤㔷搵㤴搷㉣㙤㔵㌹㈳ㄹ㥦ㄶ慢㥡ㅢ㈷㈴扢㜲㙣㙤㜹愹捡捡挲㉢愳㔹て搳捡㘴㐷㘱㍤㤵昹昳㘲㠹ㅡㄹ㜱ㄷ昶㌳㘱㍤㠷㡢戰㐸㕢ㄷて愹㙥扥㔹摣㘷㐵攵㤵ㄳ攳㠹慡㜸〵㤳㜰㑦昶昲㠱㐴㈰㘷㍦愴㤴搲㜴戸㤷㔴ぢ昷攴㈳ㄷ㘶㠹㜴㐳㜳挸㤴敡㐴㈵づ挸挹昱㔸搵昰扥㝤〶て散㍢㜴攰挰㠱晤〶つㅥ㌲㘸搸㤰㠱晤㠷昶㉥慡㈹㉤㠸㉦㠲慢㙦晦㈱晤晢㝡户晥㔶㉥〲㔸摤ㄹ㙡ㅦ㌴捤ち〶づ戴昶愵㈹て㡤捡摡㡥戳摦㥢㤳㘷㘰㘶㜱㉣戳㜸㑥㘶㜱㐹㘶㜱㘹㘶㜱㍣戳戸㉣戳㜸㙥㘶昱扣捣攲昲捣攲昹㤹挵ぢ㠰搱㕢㑥昳收㤹敥戶敦㡡㑦㡥ㅤ㜱挷慢㠵㥢て㙢㝤㘱攲晤挲ㄷㄵ㑦㜸㜹扦攸㠱㑥敦㜴づ晤〷㜹ㄶ摤㙦昰㠰㘱摥㙤愸戵㍦㘶㔸㍤搱㐴づ㘰㤰〹〳㠷㕡扤㘸敡㡤㐶愹㔷戱㘸㉥扣㜰挶攵㐳ㅥ㍡愳摤挸㡤㍢捦㝣改攷㔱㕦㍥慤昸敥㈲ㄹ晢愰攳换㌸㜰搸㤰㕤㈹晢昵ㅦ㌰挸㥢㜱㤸㜵㄰挳昷㐵ㄳ改挷㈰ㄳ〶昶户晡搳㌴〰㡤㔲摢摣㡣昷㙣㡢㙥摦ㄶ㍤㜵摣敡愷㘶搶㙥㝥㙦攲っ挵户㌲挹㌸〸ㅤ㕦挶〶㌸づ㘶昸㈱㘸㈲㐳ㄹ㘴㉣㌸づ愳改㘰㌴㑡㍤攱㘶㝣㜲挳敤㍢㕡晥㝡攷㤴摢㉡㉥㕡摣㝦昳攰ㅥ㡡敦㥢㤲昱㔰㜴晥搰㤱㌱㥣搹づ㐳ㄳㄹ挱㤸㘳㜱㘴㡣愴㘹ㄴㅡ愵ㅥ㜶ㄷ㜰搷挳㈳敦扢㙢昷㝦㡤戹敥㠶㡤扦戵㝤㜹摤愱㡡愷慦㉣㈰ㅦ㥤㍦戴㠰〲㘶㉢㐴ㄳㄹ挳㤸㤳戰㠰戱㌴㡤㐳愳搴㝤敥〲慥㝥㜶㐲㥢㝦㝣㔱㌸攵昲ㅢ㤷㝦扢挷㔳敦慦㔲晣㝤㈱ぢ㤸㠰捥ㅦ㕡挰㐴㘶㥢㠴㈶㌲㤹㌱㈷㘰〱㔳㘸㥡㡡㐶愹㍢摣〵㙣慣晡昴愹㡥ㄷ㕤㌱昲挲ㅦ㐷㜴扥㙡敢攰つ㡡扦慢㘴〱㐷愰攳摢改つㅣ㘶搳ㄸ扥〸㑤㘴㍡㠳㑣挲㘱㌶㠳愶㤹㘸㤴摡攰㘶㕣㥢㜱㘱㜴攰㠵㙦㡤扥昸愱㍥〵㠷摤㤳户㐳戵㈰ㄸ㍦㤱愳搰晣㈱捡戳㄰挰㍡㥡愱㡥㐱搳㙣っ㈸捦愶改㔸㌴㑡㕤攷㉥攰敢つ搷晦㘵晡戴ㄵ㔳敥㍥㜴搹〹㠵㌳ㅥ㕦愰昸㑢㔹ㄶ㔰㡣㡥㡦㜲〳挷昹昱㤸㘱挵搰㐴收愰挱ㅢ搰㔰慢㠴愶㔲㌴㑡慤㜱㌳慥㕦㜶昱挳慦慤摥㍡昶㤶㐷ㄷて戹晤昶㌶昷㈹㝥〲㤰㡣㘵攸昸㌲㌶㈰昲㕣㠶㥦㠷㈶㔲捥㈰攳㈱昲㝣㥡ㄶ愰㔱敡ㄲ㌷㘳摦㉥摤ちㅦ晢㔳㤷〹㝦敥戳攳㈴晢㠵㑢て㔴晣戸㈱ㄹ㉢搱昱㘵㙣㠰㘳ㄵ挳㔷愳㠹㉣㘴㤰㐹攰㜸〲㑤〹㌴㑡㥤敢㘶散㜱搶㈱㜷㉥戲㠶㡦扣敢摢捣㌵㥦慣㔹晥扣攲㘷ㅢ挹㔸㠳捥ㅦ摡慤戵捣戶〸㑤㘴㌱㘳ㄶ㘲户㉥愱㘹㈹ㅡ愵捥㜰ㄷ昰搰挲攸㌷戹ㅦ戶捦扦攳晥㤶敢扦扤慦捤ㅡ挵捦㔵戲㠰ㄳ搱昱㔱㙥㐰攴㤳ㄸ晥㘴㌴㤱㍦㌱挸㐴㠸㝣ち㑤愷愲㔱敡ㄴ㌷攳愴扣㤵户㙦晦㙥挱攸昵戱攵㤳㈲扤ㅦ㌹㔹昱㐳㥣㘴㍣つ㥤㍦㐴㜹㌹〲㔸愷愳㠹慣㘰捣昱愰㝣〶㑤㘷愲㔱㙡㠹扢㠰㔷摥ㅣ昶㝤挱搳昹㔳㉥㕡㘷㔷昵搸㜹晥愷㡡ㅦ㈰㘵〱㘷愳昳㠷ㄶ戰㤲搹捥㐱ㄳ㔹挵㤸ㄳ戱㠰㜳㘹㍡て㡤㔲㈷戸ぢ㤸㌸㜴晣捤搱摢㕥ㅤ扦昹搴㥢㝢捦㡦扣㜹㡥攲㠷㔷㔹挰〵攸晣愱〵㕣挸㙣ㄷ愱㠹㕣捣㤸攳戰㠰㑢㘸㕡㡤㐶愹昹敥〲扡晤昵昳㜹㙦㑦㑣ㄴ慣晢愲㜴㥦㌷ち摦敥慣昸挱㔹ㄶ㜰ㄹ㍡扥㥤摥挰㜱㝥㌹挳㕦㠱㈶㜲㈵㠳㡣挱㜱扥㠶愶戵㘸㤴㉡㜱㌳慥摣㤲㌳昲搶㉦㝦㉣戸昳戵ㄷ㈷摥㝦摦扣ㄲ搵㡥㘰晣㐴慥㐶搳戴㡣搷㘰㠶㜵㉤攷晥〵つ㌸づ戵慥愳改㝡㌴㑡捤㜶㌳㤶昵㍤㙤㔶昴扤换ち敦扡戸昷昴搷搷ㄴ昷㔲晣㤳㐰㌲慥㐳愷㘹ㄹ搷㌳晣㡤㘸㈲㌷㌱㐸㈱㌲㙥愰改㘶㌴㑡捤㜰㌳㔶ㄶ㘵敤晥搰挴つ㔳㌶㙣㝣慦晢ㅤ㌵㑦㜷㔴晣晢㐳㌲㙥㐴攷て敤搶㕢㤹敤㌶㌴㤱摢ㄹ㌳ㅦ扢昵づ㥡敥㐴愳搴ㄴ㜷〱摤㔷散搸敦愶㥢づ㤹㜰㐱㜹捦摢扦戹攵㠴㥤㙡㉦㠲昱ㄳ戹ㅢ㑤搳㈸摦㠳ㄹ搶㈶捥扤ㄷつ㑥愵愱搶㝤㌴㙤㐶愳搴㔸㌷攳扣捤㍢㑥㝥㜳㝣敤攸㉤愷慥晥敢㙤㝢㉤㙥愱㍡㄰㡣㥦挸〳㘸㝣ㄹㅢ㜸昷搸㠲ㄹ搶㠳㥣晢㄰ㅡ散搶晥搶挳㌴㍤㠲㐶愹㤱㙥挶㝢て㝦㘰攰〷㌷ㄶ㡣扥戰挷慣㜵愵㈳敥晥㑡㜵㈴ㄸ㍦㤱㐷搱昸㌲㌶㜰攸㍥㠶ㄹ搶㔶捥㝤ㅣつ捥搶愱搶ㄳ㌴㍤㠹㐶愹㘱㙥挶搹㥦㜴㔹㜳挰愳昷㡥摦戲攱慦摦㜶㤸搰户慢敡㐴㌰㝥㈲㑦愳㘹㕡挶㘷㌰挳㝡㤶㜳㥦㐳㠳晤㌸搴摡㐶搳昳㘸㤴敡敦㘶摣昳攷㡤扦㥥㌳㘰搶昸㌳㤷搵扥昳㔶愷㘶昹㉤㕦㠴晢〸昷捦㠰㠲㐴㙣㌱晥戰摡昵㌷㕢晦㍥昸㤰摦㤸㍦㔶昱户㙡搹愰戲㈱㘵晤晡㤵づ敡ㅢㅢ㄰换捥㐵搸挶晥㔵挴㕦ぢ㉤换㡥㉣慦㉡慤㕥㉣㝦㈶㜵ㅥㅤ㑢挶㜷晤搵搴换昵㡤慥慥慤㉡㑤㜶㌲㍢㡢㙡㘲㌵昱㡥㝥摦慥㈰㠱㘹㐵昸㈳㌲㥥㤴㝣㕤晣搳㘶挶㉡㙡攳愳㤶㤴㍢敥扤㝤㙥晣〹㔹㍤㈷摣㍢㈶ㄱ㍦㈱攵つ慣㘸ㄴ慥㜱㉣㤲搸〱㤶㡥换㔹㔷户晣㜹搵挹㜸㤵㉣慦㔷攵攱攵㈵ぢ攲㠹愲㌸慦㤰挴㑢㠵㙡㍢扡摣扦㘳㝢㑤慤〲㔱晣㘵㕡摡摤㙢㉤㉢㕣㔲ㄳ慦㉡㡤㤷㘲扤ぢ攳㠹㥡愵搳㘳㜳㉡攲敤搳㈰㑥㑥㌸㍡愴㤹挷㔴㤷搴㈶昳慢慢㙡ㄲ搵ㄵ改㥥㔱愵㡢㘲昸摢戹㜴㜲㜵㘹ㅣ㝦晡㘶㜱换㔰ㄹ捤㥡㈹㤵㜱㠰改敦㑦挶㑤昶㤱ㅤ攱搹挵㝢㘳㥦敦㤵㝥搸昵㤹〶㜶㘰㔱ㄱ攷㌱㤹戹㙦〳挱㈴㉥挳昴っ〷㝡㌸昱㜲ㄲ搱晢㠷愳㘵㡤愹㍤昷晦ぢ捥捣㙣攳戲㉦㕣㠴敢ぢ攳㘲㔵愵ㄵ昱㐴扤ㄷ挳ㄴ㔷㘴扤㠴㈶晢㈰㥣捤愱敡㘵〱愱㤶愸愵搹㡢换㑢㙢收㐵收挵换攷捥攳㈷㍥㕣㌰换挹愱戴㠱捤㝡〵㈶敢㔵㌶慦愱㠹㐶㌳㈲慦ㄳㄴ㠹㕡㙦㌸攳散敥昸㝦搳慦㕣㘴㘲㤶㈵㔷㑡㜰㔹㉢㤹㕤㌹愶㍡㤱㙣搶捣挴㜲㕣㉣㌹慦㠶㠷㘷晤㑥挶㝢㤳捤㕢㘸戲昷㐵搳攰㠵㤱搶〰㘵昱晡㑦慢捡㠲㜸㔹っ㔷摤攴散㔶戱散㑡攷㐲㑥㐱㍣㔹㘲昱㡡捦㜸㥣㉢㑢㈲攸攱攴㙦㔹挹愳㍦扥愴愶㈰㔶ㄳ㙢㕥㠹㙢㐷搸㑢ㄶ㐰扤㘴㤶搳攳捣㔶㘲搳戳愳敥〸ㄱ㙣改㝡愲戴㄰㠳ㄳ〹㈷づ捥㤷㡣㘶㙥㕢㍦〹慣扤ぢ㐸㐴晣〷㝡晡㌵㈰㕣㥡㉡ㅤㅢ慦㥡扥㜴㘱㍣㐹㜸㑥愴㕥㈹晤愷ㄷ㠳㑤㉤㤹㌳愳愶扣㈲搹〷㉢ㅤ㥢愸慥㕤昸摦㡣挳㔸搶摢㘸昴㤶扤ㅦ㡥攲挶㜳㠲㕣ㄹ捤ㄷ㜱摦ㄴㄷ㘷攴㌰ㅡ㉤搶㍥㙣㜸戴㈲搸敦昸㥦㙣搶摦昰扦㘸㝤扥散㍣㈰㥡㜲扤㉣ㅢ昸㤶㤵㔰㘸㝡㈲㉥㔷〰㜳㘴〰戵㕢㔵ㅥ㔹㥤㔸㌰愷扡㝡〱㡦愷摤㘴㤴㥣ㄷ㡦搷昰慡㕡ぢ昷㉡愲㕣㉤㔴慡㔹戳戴换㕦㥥换㙦㕤ㄱ㍦昲〱㥡㔶愳㉡㉡扡改㠸挹挸㠷㌰㌵挳昵扤㐸ㅤ㍡敤挷㡥㉢ㅥ㍢戹戰㜸㜲㙣㘹晦扥晤〶ㄷ捦散摦㘷㐹㐵㜲㠹敡っ敥扣㐴㤵户㘰扦昳昲收㤵㡣㕢户㐷㘲㘵攱搲㙥敢㔴㈷搷ㄱ戸㕡戶㍦愲攵攲挷晡〴㡤敡〰ㄸ摦㔳搰㑦摦慣㑦㌱戶㍥㘳昳㌹ㅡ扣㌳㠸搶㜸㘳搸改っ㔵㑦晣㥦㙦づ搶㤷㙣晥㠱㐶昵㐲挳㔳搳晡ち㡤摥㤴㡤昸摣攳戲搷づ㠰㌹戸搷扥㠵㌵㙡搵攳㔳扤㠱攰㥥戳愸㤴㐵㙤㉣敡愲㈲〸㙣ㄴ㈰摢㜵〴㉥摥ㅤ㠴㘹㈲挰慦㥣摦っ㌰戳〰扦㌱〷㠵戱㜸扣㜹〴挸㜴㠶慡㉦㝣㈲㐰㌳ㄸ㉣摥搳㔰晤㘱ㄲ〱戲㌱搲㥢晡昹㌷㡦〰晤㘰づち㘰㌱愶㔵㡦㑦つ挰㍣㤳〰㕦㈳戸㔱㠰慦㕣㐷攰㕡攲㘰㐴捡攵㉡昶攰㤲扦〴捣㉣㐰㕢戸慤㜶㙣摡愳昱〸戰㤷㌳㔴㐳㄰㐴〴攸㐰㔰㐷㌴㙡ㄸ㑣㈲㐰㈷㡣昴愶㍥昲ち㌰ㄴ收愰〰㕤ㄹ搳慡挷愷づ挶㍣㤳〰摢挳〴㜸摢㜵〴㉥㙤づ㐷愴㕣慥㘲㝦㉥昹捤㔰〱づ㠰摢敡挵愶㌷ㅡ㡦〰㝤㥣愱㍡っ㐱㐴㠰㠳〸敡㡢㐶㡤㠴㐹〴攸㠷㤱摥搴ぢ㕥〱㐶挰ㅣㄴ㘰㄰㘳㕡昵昸搴㈸捣㌳〹昰㜸㤸〰㕢㕤㐷攰搲㙡〱㈲攵㜲ㄵ㠷㈱愹㝡㌴㔴㠰㤱㜰㕢愳搸㡣㐶攳ㄱ愰挰ㄹ慡㐲〴ㄱ〱ち〹ㅡ㠳㐶昱捡慡〸㌰ㄶ㈳扤愹捤㕥〱挶挰ㅣㄴ㘰㈲㘳㕡昵昸搴㌸捣㌳〹㜰㕢㤸〰户扡㡥挰愵摤㠹㠸㤴换㔵㑣攷㤲㙦〹ㄵ㘰㈶摣搶㤱㙣㡥㐲攳ㄱ攰㘸㘷愸㈶㈱㠸〸㜰っ㐱戳搱愸㈹㌰㠹〰挷㘲愴㌷㜵㥤㔷㠰挹㌰〷〵㠸㌱愶㔵㡦㑦㑤挵㍣㤳〰㤷㠷〹㜰㤹敢〸㕣㕡㥥㠶㐸戹㕣挵㝣㉥㜹㜵愸〰ㄵ㜰㕢㤵㙣慡搰㜸〴㔸攸っ㔵ㄱ㠲㠸〰㈷㄰㤴㐰愳㘶挰㈴〲㈴㌱搲㥢㕡攵ㄵ㘰㍡捣㐱〱ㄶ㌳愶㔵㡦㑦捤挴㍣㤳〰愷㠵〹昰㘷搷ㄱ戸搲㍤ぢ㤱㜲戹㡡㔳戹攴㔳㐲〵㌸つ㙥㙢㌹㥢搳搱㜸〴㌸挳ㄹ慡愳ㄱ㐴〴㌸㤳愰戳搰愸搹㌰㠹〰㘷㘳愴㌷戵挸㉢挰㌱㌰〷〵㌸㤷㌱慤㝡㝣敡㔸捣㌳〹㔰ㄱ㈶挰〲搷ㄱ戸搲㝥㍣㈲攵㜲ㄵ㤷㜲挹攵愱〲㕣づ户㜵〵㥢㉢搱㜸〴㔸敢っ㔵っ㐱㐴㠰慢〸扡ㅡ㡤㉡㠱㐹〴戸〶㈳扤愹攳扤〲捣㠱㌹㈸挰昵挰㐷慤㝡㝣慡ㄴ昳㑣〲捣っㄳ㘰㠶敢〸㕣昸攷搵晢㕣慥㘲㈳㤷㕣ㄴ㉡挰㙤㜰㕢户戳戹〳㡤㐷㠰扢㥣愱㥡㠷㈰㈲挰摤〴摤㠳㐶捤㠷㐹〴搸㠴㤱摥搴〴慦〰攵㌰〷〵戸㥦㌱慤㝡㝣㙡〱收㤹〴ㄸㄹ㈶挰〸搷ㄱ戸て㔱㠵㐸戹㕣挵㘳㕣昲昰㔰〱ㅥ㠷摢㝡㠲捤㤳㘸㍣〲㍣敤っ㔵㌵㠲㠸〰捦㄰昴㉣ㅡ㜵〲㑣㈲挰㜳ㄸ改㑤つ昴ち戰㄰收愰〰㉦㌲愶㔵㡦㑦㈵㌰捦㈴挰〱㘱〲昴㜴ㅤ㠱摢㈲戵㠸㤴换㔵扣挵㈵昷〸ㄵ㘰㍢摣搶㍢㙣摥㐵攳ㄱ攰㍤㘷愸ㄶ㈱㠸〸昰㍥㐱㍢搰愸㈵㌰㠹〰ㅦ㘰愴㌷搵挵㉢挰㘲㤸㠳〲㝣捣㤸㔶㍤㍥戵ㄴ昳㑣〲戴つㄳ愰㡤敢〸摣㤶㌹〹㤱㜲戹㡡㝦㜰挹扢㠷ち昰㌵摣搶㍦搹㝣㠳挶㈳挰扦㥣愱㍡ㄹ㐱㐴㠰敦〸晡ㅥ㡤㍡〵㈶ㄱ攰〷㡣昴愶㜲扣〲晣〹收愰〰扦㌰愶㔵㡦㑦㥤㡡㜹㈶〱㝥晢㜷挸㐷攱㝦扢㡥挰㕤愲攵㠸㤴换㔵㘴㘵㘲挹扦〰㘶晥㈸ㅣ㠱摢㙡捥㈶〷㡤㐷㠰愸㌳㔴愷㈳㐸㜷〶㙡㐱㔰㑢㌴敡っっ㐵㠰㔶ㄸ改㑤㝤㠳ㅣ愹㍦㠶㔶挰ㅣㄴ㘰㜷攰愳㔶㍤㍥挵㕢㑦㈶〱㍥つㄳ攰敦慥㈳㜰㤷㙡㈵㈲㠹〰ㅤ戹攴㡦㐳〵攸っ户戵㌷㥢㉥㕣摤慥扦〶扢㌹㐳㜵づ〲㜵㈷㥤㕣㠲扡愳㔱攷㘲㈸〲散㠳㤱摥搴扢㕥〱㔶挱ㅣㄴ愰〷昰㔱慢ㅥ㥦㍡て昳㑣〲扣ㄲ㈶挰换慥㈳㜰㤷散㐲㐴ㄲ〱晡㜲挹㉦㠶ち搰ㅦ㙥㙢〰㥢㠱㕣摤㉥〱〶㍢㐳㜵ㄱ〲㜵㈷㥤㈱〴つ㐵愳㉥挱㔰〴ㄸ㠶㤱摥搴㤳㕥〱㉥㠶㌹㈸挰㜰攰愳㔶㍤㍥戵ㅡ昳㑣〲㍣ㄸ㈶挰ㄶ搷ㄱ戸㑢㜷㌹㈲㠹〰㘳戸攴晢㐳〵ㄸ〷户㌵㥥捤〴慥㙥㤷〰㤳㥣愱扡〲㠱扡㤳捥㘴㠲愶愰㔱㙢㌰ㄴ〱愶㘲愴㌷㜵㠷㔷㠰㉢㘱づち㔰〴㝣搴慡挷愷搶㘲㥥㐹㠰昵㘱〲慣㜳ㅤ㠱㥢㠶搷㈰㤲〸㌰㥢㑢扥㍥㔴㠰攳攰戶㡡搹ㅣ捦搵敤ㄲ㘰㡥㌳㔴搷㈲㔰㜷晣㔸㈵〴㤵愲㔱搷㘱㈸〲挴㌱搲㥢扡搲㉢挰㕦㘰づち㔰づ㝣搴慡挷愷慥挷㍣㤳〰ㄷ㠴〹㜰扥敢〸摣挳㕣㡦㐸㈲㐰㠲㑢㍥㌷㔴㠰ㅡ戸慤㕡㌶㡢戸扡㕤〲㉣㜱㠶㡡㌷㌳扢㤳捥㔲㠲㤶愱㔱ㅢ㌰ㄴ〱㑥挴㐸㙦敡㜴慦〰㌷挱ㅣㄴ攰ㄴ攰愳㔶㍤㍥㜵㌳收㤹〴㔸ㄶ㈶挰㔲搷ㄱ戸愵㝡㉢㈲㠹〰㘷㜱挹㡢㐳〵㔸〹户㜵づ㥢㔵㕣摤㉥〱捥㜳㠶敡㌶〴敡㑥㍡攷ㄳ㜴〱ㅡ㜵〷㠶㈲挰㠵ㄸ改㑤㔵㜹〵戸ㅤ收愰〰慢㠱㡦㕡昵昸搴㥤㤸㘷ㄲ愰㌴㑣㠰ㄲ搷ㄱ戸愵㝢て㈲㠹〰㔷㜳挹戱㔰〱慥㠵摢晡ぢ㥢敢戸扡㕤〲摣攰っ搵㈶〴敡㑥㍡敢〸㕡㡦㐶摤㠷愱〸㜰㈳㐶㝡㔳㐷㜹〵戸ㄷ收愰〰户〰ㅦ戵敡昱愹捤㤸㘷ㄲ㘰㑡㤸〰㤳㕤㐷攰づ昳ㄶ㐴ㄲ〱敥攱㤲㈷㠶ち㜰㉦摣搶㝤㙣㌶㜳㜵扢〴㜸挰ㄹ慡〷ㄱ愸㍢改㙣㈱攸㐱㌴敡㘱っ㐵㠰㠷㌰搲㥢ㅡ敤ㄵ攰㈱㤸㠳〲㍣ち㝣搴慡挷愷ㅥ挱㍣㤳〰㐳挳〴ㄸ攲㍡〲㌷扣ㅦ㐳㈴ㄱ攰㔹㉥㜹㔰愸〰摢攰戶㥥㘷昳〲ㅡ㡦〰㉦㌹㐳戵ㄵ㠱扡㤳捥换〴扤㠲㐶㍤㠱愱〸昰㉡㐶㝡㔳扤扤〲㍣づ㜳㔰㠰㌷㠱㡦㕡昵昸搴㤳㤸㘷ㄲ愰㝢㤸〰戹慥㈳㜰晦晤ㄹ㐴ㄲ〱㜶㜰挹㕤㐳〵昸㄰㙥慢㡥捤㐷㕣摤慥㈳攰ㄳ㘷愸㥥㐵愰敥愴昳㜷㠲㍥㐵愳戶㘱㈸〲㝣㠶㤱摥㔴㝢慦〰捦挱ㅣㄴ攰㑢攰愳㔶㍤㍥昵㍣收㤹〴㘸ㄹ㈶㐰ぢ搷攱㉦〷挸㝥〹㤱㥡㜰ㅢ户〵ㄷ㕣㌶戳㍣扥㤸昷㥤㜶㉢㐳㠹㜴㝥㙤戲愶㕡㙥㤲戵㉡㉢愸㥥㔲㕤㔳㔰㥥㕣㔸ㄱ㕢摡愶捣敤ㅣ㌹㉦㕥㠵㕢搸〹摣挹昶搹慡ㄷ㉥㡣㤷㕡㘵㐵搵戵㠹㤲昸昸㠲晦㠵㕢摣攰㠷㕤㈷㜷户㌳ㄵ戶晦散慥㉤㐲㈸ㅣ㈵搸㌲戲㕦㐱㐰晦捤㌷㈹搴昶摣㈸㤷慥つ㘰敢㕤㡡㑥㉦慦愹㠸户㈸㤳㥢搴搲捦㈹㠳㡡愸ぢ㈸㙤㕥㌶㝤ㅥ㙥㑡ㄵ戴㉡ㅢ㥢㈸㉦慤㈸慦㡡㜳㘷戴㜵愰㤳攲㜳㔱〳㜰㜸㜵戲㥣㌵昱慤捡愶㈷㘲㔵挹㠵扣㥤㔹戲㜴㡦戴㤱摣昷捣㉥ㅢ㕤㕥㤵㐴ㅡ搹㡢散户㉥㉢㥡㔷扤ㄸ㕦捦愸慤慣ㅡㅢ㕢㤸晣㥦搸㉢㡡扢㐵㌶搹㌵㉡㔳㘵㘶慡㥣捣㥣晦㜴晦㐴扥挷㌹搶挶㈹ㅡ敦㠶攳戴㈶㔱㍥愷㤶㠲㐹㡥晥㘸戳搸挸㍥捣挸㝥ㄵ㍤晦㡤㑢捦㉥昴㔵ㅤ㜰慤㘹㕦㍢㌰摥〰㑦㝤攷㘵㙦挰慤ㅦ戰㥣㤶㍦愲㤹㌰㜶挶昸㕤昵㌸㝦攸ぢ㈴搹慦㈱㜲愳换ㅦ摡〱扣㥢㜳〸戱㈴㠲㐷ㄴ捥㑣ㅣ〹ㅣ昹て换㘸㤹㘰㜸㠴敥戶慢㍢〶㜷搰㕢㤶㑤㡡捤㠹㔷攰挶㝦㘵慣㘶㌷㘷挰ちっ㝣挱㈰改晡昲慢㉢㉢㘳㍣攴昸㌵㠹愲㤲㔸㐵㍣愷㙣㔴㙤㑤昵攴昲㉡慢っ㡤ㅣ㤷慥㈹戶〴愶搸ㄲ攷ㄶ㝤搹㌴ㄶ〴㐹㥦戱慡攷挶ㄲ攵㌵昳㉡换㑢㜲㌸㘰搱捥晦挴戱㡡㤳㍦ぢ㘲敡㑤扦㤷昸敦昹㍢㜷摥戱扢晢愰㑣㠶搲㜱昷攳㠸捥㔴ㄱ晣愷晥挳㝡ㄱ扣昱挸㉦ㄴ敢㘷㐴换挶てっ敥挹昳戵摣㡡㠵攵敢㔳㘰㤱㌷㈷昵〶〱昸戱㝥〱㤴ㅤ晥㘴扤㠹愶摥㘲㠲收〰㐴㈷㔵挷㑡挷挴㑡昰㤵愷收敥ㄷ㥥㜲戰㙢昹㔶㤳戰㔹摥㤱㡦㡡㈱㔴㈲㉤㉡㉦㡤㈷㜲㘸㈸挲ㄷ扡戲㔸ㄸㄲ㜱昶㈱㙥㜴㌷换挸捥㙥㤱㘳捡㌵㕥挷摡搷扤㘹敥晤挲搸昸㐰晣㥤㐷っ攵㑤㌴搰㙡㠶搶晡ㄵ㜴慣㝦㤳搳㕢ㄸ㤲㡦て昰ㅢ〱扦愳挹㝥ㅢ㑥晦扥㐹慦戴㐰㍤㠶〵㔰㤶㝣㔵㠸㌵㈰㌹愸㤷㤰攲㤱㙣㈱搲挲㔳昴ㄱ㜱敡㍤㜲昴昷㡦㈲㐵㌸捡攳愵㔱攷晤㤵挵㈵摣ㅤ㤹㤹㔹搸搵ㄱ㝦挱㕣㈰㉤㠲㔵ㄶ挵愵ㅡ㐴㜵挱ㄲ㈲㉣ㄶ㙣挱㤳〵昱㡢昹㘵㥢搷㘱挵扤散摦昱㍦搹愲㔱㉢㤳ち㐴搵摦搰㙡攲ㄱ㕡愲摣㙢ㄶ㈴挷㜵㉦㌴敡ㄳっ昹敢ㅦ㕤晤换㑡㝤㡡ㄱ㝦㘱㘵㐴昸つ慣挶扥㐱慡捦㌰㠳㙦㤲㔶㠴㠱㍦㐷㡦敦㍤愹㘳㌱〷搶㠶㡦挵㥤㥣㠱ㅦ㡢㕦攸搳挷愲晡ㄲㄶ㑤〳㕤扤㠳戹㥢慤ㄶ〴晥挳っ㘸㐹㐰㉢〲扥〲㠰㍢㌹戲ㅢ㐶㈹昱昸愵ㅦ㠳㜸㌶㌰㄰敦㕢㑦㔰㡦㜸扢㌳攸ㅥっ晡㉢〰㝥昱㝥㠳捤ㄱ慦つ㈰㡤ㄶ㡦晢㑥挴㙢换挰㘴㥥㈶㕥㝢㔸ㅢㄶ㉦ㄳ搳㐴扣㍤㈵㠸㌳㔰㉣㔱㌰㠸户ㄷ㌰㔶〷〲㔹扥㘰〰㜴㈴愰ㄳ〱慣㘸㄰昱㍡㘳攴ㄱ慦扦㐹扣㉥挰㐰㍣㔶㌵攸愰ㅥ昱扡㌲㘸㌷〶㘵〵㠲㕦㍣㤶ㅤ㌸攲攵〲搲㘸昱㔸愸㈰攲㜵㘷㘰㔶㉣愴㠹户㉦慣つ㡢挷捡〶扣昰慤㌵〶㐱㐷㝥㔸摥愰㘹挰愶㡦扣晤㠰戱㝡㄰挸搲〷〳㘰㝦〲㝡ㄲ挰㙡〸ㄱ敦〰㡣㔲攲昱慢㔸㠶㈳慦㌷㌰㄰慦慢㈷愸㐷扣〳ㄹ戴て㠳戲㝡挱㉦ㅥ㑢ㄶㅣ昱づ〲愴搱攲戱挸㐱挴敢换挰慣㜶㐸ㄳ慦㍦慣つ㡢挷慡〸扣㜰㤹㤴㐱搰㤱ㅦ㤶㐶ㄸ戴ㄹ〸㡣㌵㠸㐰㤶㑤ㄸ〰㠳〹ㄸ㐲〰㉢㈹㐴扣愱ㄸ㜹挴㌳扥攷ㅤっっ挴㘳㌵㠵づ敡ㄱ敦㄰〶㍤㤴㐱㔹昹攰ㄷ㙦㈴㙣㡥㜸挳〱㘹戴㜸愳㌰㑤挴㍢㡣㠱㐷㘳㤴㈶摥㐸㔸ㅢㄶ㡦ㄵㄵ㜸愱摣㠲㐱戴㜸㉣慢搰㌴㘰搳㐷摥㘸㘰慣㝣〲㔹㜲㘱〰ㄴ㄰㔰㐸〰慢㌰㐴扣㌱ㄸ愵挴攳㔷攰っ㐷摥㌸㘰㈰ㅥ㉢㌱㜴㔰㡦㜸攳ㄹ㜴〲㠳戲㙡挲㉦ㅥ㑢㈵ㅣ昱㈶〲搲㘸昱㔸㕣㈱攲㑤㘲㘰㔶㔹愴㠹㌷〵搶㠶挵㘳㌵〶㕥昸㐲ㅤ㠳愰㈳㍦㉣挹搰㌴㘰搳攲ㅤづ㡣㜵〴㠱㉣搷㌰〰愶ㄱ㔰㐴〰㉢㌸㐴扣改ㄸ愵挴攳搷昷っ攲捤〴〶攲挵㍣㐱㍤攲ㅤ挹愰㐷㌱㈸㉢㉥晣攲戱捣挲ㄱ㙦ㄶ㈰㡤ㄶ㡦㠵ㄹ㈲摥搱っ捣ち㡤㌴昱㘶挳摡戰㜸慣攴挰ぢ㕦捤㘳㄰㜴攴㠷攵ㅣ〶㙤㡥〳挶㉡㈶㤰愵ㅥ〶挰昱〴挴〸㘰昵㠷㠸㌷〷愳㤴㜸晣㈶愲㐱扣㔲㘰㈰ㅥ㉢㐰㜴㔰㡦㜸㜱〶㉤㘳搰㔳〱昰㡢㜷ㅡ㙣㡥㜸㜳〱㘹戴㜸㉣敡㄰昱收㌱㌰慢㍢搲挴㥢て㙢挳攲戱ち〴㉦㝣攷㡦㐱戴㜸㉣〵搱㌴㘰搳㐷㕥〵㌰㔶㈵㠱㉣ㄳ㌱〰慡〸愸㈶㠰㤵㈳㈲摥㐲㡣㔲攲昱㕢㤴〶昱ㄲ挰㐰㍣㔶㡦攸愰ㅥ昱㤲っ捡〷㉡㈸㔶㝡昸挵㘳㜹㠷㈳㕥㉤㈰㡤ㄶ㡦〵㈱㈲摥㈲〶㘶㘵㐸㥡㜸㑢㘰㙤㔸㍣㔶㤰攰㠵晢〵っ㠲㡥晣戰㡣㐴搳㠰㑤㡢户っㄸ敢㐴〲㔹㘲㘲〰㥣㐴挰挹〴㕣〳㠰㠸昷㈷㡣㔲攲昱ぢ愱〶昱㑥〵〶攲戱昲㐴〷昵㠸昷㘷〶㍤㡤㐱㔹㈵攲ㄷ㡦愵㈱㡥㜸换〱㘹戴㜸㉣㈶ㄱ昱㑥㘷㘰㔶㤵愴㠹㜷〶慣つ㡢挷敡ㄳ扣昰㍤㐴〶㐱㐷㝥㔸㠲愲㘹挰愶挵㍢ぢㄸ敢㙣〲㔹㥥㘲〰慣㈴攰ㅣ〲㔸戱㈲攲慤挲㈸㈵ㅥ扦摢㙡㄰敦㍣㘰㈰ㅥ慢㔶㜴㔰㡦㜸攷㌳攸〵っ捡ちㄳ扦㜸㉣㉢㜱挴扢㄰㤰㐶㡢挷㐲ㄴㄱ敦㈲〶㘶㐵㑡㥡㜸㤷挰摡戰㜸慣㕣挱ぢ㕦㘱㘴㄰㜴攴㠷攵㉢㥡〶㙣㕡扣㑢㠱戱㉥㈳㤰愵㉤〶挰攵〴㕣㐱〰慢㕤㐴扣㉢㌱㑡㠹挷慦改ㅡ挴㕢ぢっ挴㘳挵㡢づ敡ㄱ敦㉡〶扤㥡㐱㔹㥤攲ㄷ㡦㈵㈹㡥㜸搷〰搲㘸昱㔸挴㈲攲㕤换挰慣㘶㐹ㄳ敦㍡㔸ㅢㄶ㡦㔵㉦㜸攱扢㤱っ㠲㡥晣扣㡦㔶搳㠰㑤㡢㜷〳㌰搶㍡〲㜷㤸〱敢〹戸㤱㠰て〰㄰昱㙥挲㈸㈵ㅥ扦㘲㙣㄰敦㘶㘰㈰ㅥ慢㘵㜴㔶㡦㜸户㌰攸㐶〶㘵㘵㡢㕦㍣㤶戳㌸攲摤ち㐸愳挵㘳〱㡣㠸㜷ㅢ〳戳ㄲ㈶㑤扣㍢㘰㙤㔸㍣㔶捣攰㠵㙦㔹㌲〸㍡昲挳戲ㄹ㑤〳㌶㉤摥㕤挰㔸㜷ㄳ挸㤲ㅡ〳攰ㅥ〲㌶ㄱ挰㉡ㅢㄱ敦㕥㡣㔲攲昱摢搲〶昱㌶〳〳昱㔸㘹愳㠳㝡挴扢㥦㐱ㅦ㘰搰㉣㕣ㄶ昱㡢ㄷ㠱捤ㄱ㙦ぢ㈰㡤ㄶ㡦挵㌳㈲摥㠳っ捣㉡㥡㌴昱ㅥ㠶戵㘱昱㔸㙤㠳㌵攳敢㥢っ㠲㡥晣戰攴㐶搳㠰㑤㡢昷㔷㘰慣㐷〹㘴㌹㡥〱昰ㄸ〱㕢〹㘰㠵㡥㠸昷㌸㐶㈹昱昸㑤㙦㠳㜸㑦〲〳昱㔸愵愳㠳㝡挴㝢㡡㐱㥦㘶㔰㔶搴昸挵㘳ㄹ㡤㈳摥㌳㠰㌴㕡㍣ㄶ摥㠸㜸捦㌲㌰㉢㜰搲挴摢〶㙢挳攲戱㔲㐷挴㝢㥥㐱戴㜸戹戰㙡ㅡㅥ昱㕥〰挶㝡㤱㐰㤶昲ㄸ〰㉦ㄱ昰㌲〱慣敥ㄱ昱㕥挱㈸㈵ㅥ扦愵㙥㄰敦㌵㘰㈰ㅥ㉢㝣㜴㔰㡦㜸慦㌳攸ㅢっ捡㙡ㅣ扦㜸㉣挱㜱挴㝢ㄳ㤰㐶㡢挷愲ㅤㄱ敦㉤〶㘶昵㑥㥡㜸摢㘱㙤㔸㍣㔶昹㠸㜸敦㌰㠸ㄶ㡦愵㍥㥡㠶㐷扣㜷㠱戱晥㐶攰㔰㌳攰㍤〲摥㈷㠰㤵㐱㈲摥づ㡣㔲攲昱ㅢ昶〶昱㍥〴〶攲戱㍡㐸㘷昵㠸㔷挷愰ㅦ㌱攸ㄸ〰晣攲戱㝣挷ㄱ敦㘳㐰ㅡ㉤ㅥぢ㝥㐴扣㑦ㄸ㤸㤵㍦㘹攲㝤ち㙢挳攲戱㐲㐸挴晢㡣㐱戴㜸㉣ㄳ搲㌴㍣攲㝤づ㡣昵〵㠱㉣㈱㌲〰㜶ㄲ昰㈵〱慣㉡ㄲ昱晥㠱㔱㑡㍣㍥㉣挰㈰摥搷挰㐰㍣㔶ㄶ改愰ㅥ昱晥挹愰摦㌰㈸慢㠰晣攲戱昴挷ㄱ敦㕢㐰ㅡ㉤ㅥ㡢㠵㐴扣㝦㌱昰昱ㄸ愵㠹昷㍤慣つ㡢挷敡㈲ㄱ敦〷〶搱攲戱挴㐸搳昰㠸昷㈳㌰搶㑦〴㤶㥡〱㍦ㄳ昰ぢ〱㜱〰㐴扣㕦㌱㑡㠹挷攷ㅥㄸ挴晢つㄸ㠸挷慡㈴㥤搵㈳摥敦っ㥡㠱㕢ㅤ㡡ㄵ㐴㝥昱㔸㌶攴㠸挷扢㈱㡤ㄶ㡦㠵㐶㈲ㅥ慥㤰㘷㈸㔶ㅣ愵㠹㠷敦ㅥ㌷㐲扣㈵㤸㈶攲㘵㌳㠸ㄶ㡦攵㐹㥡㠶㐷扣〸㌰㔶㜳〲㔹扡㘴〰攴㄰挰攷换㈹㔶㌳㠹㜸㔱㡣㔲攲昱ㄱづ〶昱㕡〲〳昱㔸搱愴㠳㝡挴㙢挵愰扢㌱㈸慢㡦晣攲戱攴挸ㄱ慦㌵㈰㡤ㄶ㡦㐵㑡㈲㥥捤挰慣㔶㑡ㄳ㙦て㔸ㅢ㍥昲㔸搵㈴攲戵㘱㄰㉤ㅥ㑢㥢㌴つ㡦㜸㙤㠱戱摡ㄱ挸戲㈷〳愰㍤〱㝢ㄲ挰㑡㈸ㄱ㙦㉦㡣㔲攲昱昱ㄳ〶昱㍡〲〳昱㔸つ愵㠳㝡挴敢挴愰㥤ㄹ㤴㤵㑢㝥昱慥㠵捤ㄱ㙦㙦㐰ㅡ㉤摥㕦㌰㑤挴敢挲挰慣㜴㑡ㄳ慦ㅢ慣つ㡢挷㡡㈸ㄱ㉦㤷㐱戴㜸敢㘰搵㌴㍣攲㜵〷挶摡㠷㐰㤶㑣ㄹ〰晢ㄲ㤰㐷〰慢愸㐴扣晤㌰㑡㠹挷㈷㘹ㄸ挴摢ㅦㄸ㠸挷㑡㉡ㅤ搴㈳㕥㑦〶㍤㠰㐱㔹昵攴ㄷ㡦愵㑥㡥㜸扤〰㘹戴㜸㉣㡥ㄲ昱㝡㌳昰㘶㡣搲挴敢〳㙢挳攲戱㥡㑡挴㍢㠸㐱戴㜸㉣愹搲㌴㍣攲昵〵挶敡㐷㈰换慤っ㠰晥〴っ㈰㠰ㄵ㔸㈲摥㐰㡣㔲攲昱愱㈰〶昱〶〳〳昱ㅥ昵〴昵㠸㌷㠴㐱㠷㌲㈸㉢愶晣攲戱㑣捡ㄱ㙦ㄸ㈰㡤ㄶ㡦㠵㔵㈲摥挱っ捣ち慢㌴昱づ㠵戵㘱昱㔸㠹㈵攲つ㘷㄰㉤ㅥ换戱っ摡ㅣ〶㡣㌵㠲㐰㤶㙡ㄹ〰㈳〹ㄸ㐵〰慢户㐴扣搱ㄸ愵挴攳昳㑤っ攲ㄵ〰〳昱㔸挱愵㠳㝡挴㉢㘴搰㌱っ扡〳〰扦㜸㉣戱㜲挴ㅢぢ㐸愳挵㘳㔱㤶㠸㌷㡥㠱㔹㥤㤵㈶摥〴㔸ㅢㄶ㡦㔵㕣㈲摥㐴〶搱攲戱㤴㑢搳㠰㑤晦㠵㌱〹ㄸ㙢㌲㠱㉣昳㌲〰愶㄰㌰㤵〰㔶㝥㠹㜸㠷㘳㤴ㄲ㡦㡦㙡㌱㠸㌷つㄸ㠸挷敡㉦ㅤ搴㈳㕥ㄱ㠳㑥㘷㔰搶㡡挸㘲㘷㜰㠴㌹晣㉤㥤捤晢晤晥摢搸㠱ㄲ〳挹㔰挶㘲㠳愲㥡愵ㄵ㈸昰㘰㤷户戵㥤ㅥ㙦搰㐷挵㠶㥢敤搵〹摣ㅣ捣昲㍦㜵㈲㌵昷㐵㈴㙤搱搶昷㐴て㤹㐶て㙢ㄹ戲㙦晥㈵昸搴㡡搴㝣㉥㝣搷搷晢㌹㠷㕢攴㐸㉣戱敤攴昲㤲㐴㜵戲扡慣愶㕢ㄱ㡡㤷扡昱〹㈹㘵ㄹㄹ㝤㐷㘵摦㠴㠸挶㥣㈴㤶㔵挵攷㜴㉥攲ㄳ〳愲ぢ慡慡ㄷ㔷挹㙡戲㤳㝣㔰㡣攸搵扣㌹搳㐴㤹㠷摢㍥㄰捦㘶摤〳㈷㕢戳搰戶㙡㘶戳㜰㠰㥢捤攲〱改戰㔲㐰㍡慣ㄶ攰㤶㥤〹挱ㅢ㝢敢㥥戱搵ㅣ㔵愲㑡㔵㍣慢㜹㜳㤵攷㝢ㅣ㐹攰㤶㝦敡㜹づ㤱〸敦昸㘷慦〷攵挶㑤㑡㔷㤴㤳㜹㘰㔸挷㘰〹搶㙣㌴㔱扢ㄹっ㕣㔰攴㔸戴扢攵㡦㉥昶㔴㉥㐵㡥㠳慤㈵㙣㔲搲㠰攷愸㈶㈳挵戰散づ㑢晡㜳㔱㈳挷挳扣〷捣㜸㐸㠱㝥㙣〱て㈱㍢换㡤㙥攵㌲㙤㜷㌶㈵㠰㕡㜵攸愹〸㥣戲ㄳ攲㌰戱㠳㌱㉥〸愰攵㠱慢慥〴㑢ㅥ㉥㌰攲㥢户㠰㜰㜷慢换㘱攱㉥㑦摦㘵ㄶ㈶ㄱ㘱㤵愳挵㉥㡢㌲ㄴ㌶扢㠵敥戴搴㥤㔶㙥㐷搹攸㜰户愹㑢ㄱ㡥㤲搲㘱㉤㐰〰慢〲㑤搴摥ㅤ〶〹㑡㘹㉣㙡㘱㤱扥㐵戲昶ㅥ摡戹㍦㘷昵㘴㤳愴戳づ㍤搵ㄶ㑥㘱㔶ぢ㔳㡡㔹㝢㔸㠵搹㑡㈴ぢ㌲㍢ぢ搶㈰戳㍤㜵㥥愵〸〵㘶㝢㘱捣捤敥愰㍢ㅤ㜵愷㤳摢㔱㕤搰ㄱ㘶㘷㜸㤹㥤挸攵㥤㠴㈶㙡㜷〵〰ㅤ摣攸愱捤挷慣㥢㜶ㅥ㐴㐴㕦㌶换〹慢㐳㑦㜵㠷㔳㤸慤㠰㈹挵㙣㕦㔸㠵搹㌲㈳戳㈵㐶㘶㜹㍡捦搹〸〵㘶晢㘱捣捤敥愱㍢晢敢㑥㑦户愳㝡愳㈳捣ㄶ㜹㤹㥤挳攵慤㐲ㄳ戵て〴〰ㅤ㌳戳㍥摡㌹㤸㠸㈱㙣㉥收搴㍡昴㔴㕦㌸㠵搹㙡㤸㔲捣晡挳㉡捣收ㅢ㤹捤㌳㌲ㅢ愰昳㕣㠱㔰㘰㌶㄰㘳㙥昶㈰摤ㄹ慣㍢㐳摣㡥㍡ㄸㅤ㘱㔶收㘵戶㠶换㕢㡢㈶㙡ㅦ〲〰㍡㘶㘶㠷㙡攷㜰㈲づ㘳㜳㍤愷搶愱愷づ㠳㔳㤸慤㠳㈹挵㙣㈴慣挲散㘸㈳戳愳㡣捣㐶改㍣ㅢ㄰ち捣㐶㘳捣捤捥搷㥤〲摤㈹㜴㍢㙡ㅣ㍡挲㙣愶㤷搹㉤㕣摥㐶㌴㔱㝢㍣〰攸㤸㤹㑤搰捥〲㈲ち搹摣捤愹㜵攸愹㐹㜰ち戳㑤㌰愵㤸㑤㠱㔵㤸㑤㌰㌲ㅢ㘷㘴挶晢挵戲㠸晢搱㠲搹攱ㄸ㜳戳㡦搰㥤㘹扡㔳攴㜶搴㑣㜴㠴搹ㄸ㉦戳㉤㕣摥㠳㘸愲昶㤱〰㐸㔰搳㜹㜶㤴㜶㑥㐴ㅡ㜹㈶慣戵㤵㔳敢㌰㔴㐷挳㈹捣㥥㠰㈹挵㙣㌶慣挲散㘰㈳戳愱㐶㘶扣㤹㉢㡢㜸〶㉤㤸ㅤ㠷㌱㌷扢㔸㜷㡥搷㥤㤸摢㔱愵攸〸戳挱㕥㘶捦㜱㜹摢搰㐴敤㌸〰ㄲ搴挴慣㑣㍢愷㈱㡤㍣㝢搶㝡㤵㔳敢㌰㔴昳攰ㄴ㘶慦挳㤴㘲㌶ㅦ㔶㘱㜶㠰㤱搹晥㐶㘶ぢ㜴㥥户ㄱち捣㉡㌰收㘶㔷敡㑥㤵敥昰㔶㉡㌷㤵㐰㐷㤸敤攷㘵昶づ㤷昷㉥㥡愸㥤〴〰ㅤ昳搱㔸愳㥤戳㠸攰ㄷ晥慤㍡㑥慤㘳攸㐵㜰ち戳㡦㘱㑡㌱㕢〲慢㌰敢㘸㘴戶㤷㤱搹㔲㥤攷㌳㠴〲戳㘵ㄸ㜳戳㑦搴㥤㤳㜴㠷昷㌹戹愹㔳搱ㄱ㘶敤扤捣扥攰昲㜶愲㠹摡㝦〶〰ㅤ㌳戳搳戴昳㜸㈲㘲㙣扥攵搴㍡昴搴改㜰ち戳敦㘰㑡㌱㍢〳㔶㘱ㄶ㌵㌲换㌱㌲攳㍤㑡㔹挴㑦㘸挱散㉣㡣戹搹㘷敢捥㑡摤㌹挷敤愸昳搰ㄱ㘶ㄱ㉦戳㕦戸扣㕦搱㐴㙤摥㕥㤴愰愶愳昱〲敤㥣㡢㌴昲㤰㕥慢㔹戶㘶㜶ㄱ㥣挲㉣ㅢ愶ㄴ戳㑢㘰ㄵ㘶㍦晦㙣晡㑤晤㈳慣㌷㘱㈹改㥦㐱㜸〳㔱ㄶ挱㝦㜲〰捣㉥挵㤸㥢㝤㤹敥㕣慥㍢㔷戸ㅤ戵ㄶㅤ㘱昶㍤㐲慥㐷㐸㍡慣ㄶ㕣㕥㑢㌴㔱㥢昷晥㐲㤹㕤慤㥤㉣㔱㤷㠷〱㕢㙤㌸戵づ㐳㜵㉤㥣挲慣ㅤ㑣㈹㘶搷挱㉡捣㍥㌷㌲晢搴挸散㝡㥤愷〳㐲㠱搹つㄸ㜳戳搷改捥㝡摤攱敤㍢㙥敡㘶㜴㠴搹㈷㕥㘶㥤戸扣捥㘸愲昶㉤〰㠴㌲摢愸㥤戵㠸㈵㑦ㄹ戶昶攱搴㍡㠶扥つ㑥㘱㤶〷㔳㡡搹ㅤ戰ち戳敤㐶㘶㙦ㄹ㤹摤愹昳昴㐴㈸㌰扢ぢ㘳㙥昶摤扡㜳㡦敥昰摥ㅡ㌷戵ㄹㅤ㘱昶㠶㤷㔹㉦㉥慦㌷㥡愸㝤㍦〰愱捣ㅥ搰㑥㝥攳㕥㥥㘶㙣つ攰搴㍡㠶㝥㄰㑥㘱㌶〸愶ㄴ戳㠷㘱ㄵ㘶捦ㅡ㤹㍤㙤㘴昶㠸捥㌳っ愱挰散慦ㄸ㜳戳ㅦ搵㥤挷㜴㘷慢摢㔱㑦愲㈳捣㥥昴㌲㍢㠴换㍢ㄴ㑤搴收㉤慤㔰㘶㑦㙢攷㜲愴㤱挷㈴㕢昹㥣㕡㠷愱㝡ㄶ㑥㘱㔶〸㔳㡡搹㌶㔸㠵搹〳㐶㘶㥢㡤捣㥥挷㈴㔹挴㜸㠴〲戳ㄷ㌰收㘶昳㈶㤵㜴㕥搲㥤㤷摤㡥㝡つㅤ㘱㜶慦㤷搹㐴㉥㙦ㄲ㥡愸捤晢㑤愱捣摥搰捥㤵〸㉦捦㕦戶㡡㌸戵づ㐳昵ㄶ㥣挲㙣〶㑣㈹㘶摢㘱ㄵ㘶㌷ㅢ㤹摤㘴㘴昶㡥捥㌳ぢ愱挰散㕤㡣戹搹扣㠳㈴㥤昷㜴攷㝤户愳㍥㐴㐷㤸慤昷㌲㍢㠶换㥢㡤㈶㙡搷〱㄰捡散㈳敤攴㤷摦攵挱捥㔶〹愷搶㘱愸㍥㠱㔳㤸挵㘱㑡㌱晢ㄴ㔶㘱㜶愵㤱搹攵㐶㘶㥦改㍣攵〸〵㘶㥦㘳捣捤晥㐲㜷㜶敡捥㤷㙥㐷㝤㡤㡥㌰扢搴换㙣〱㤷㔷㠱㈶㙡晦ㄳ㠰㔰㘶摦㘸㈷扦搵㉥て㤰戶㤲㥣㕡㠷愱晡ㄷ㥣挲慣ㄶ愶ㄴ戳敦㘱ㄵ㘶㉢㡤捣捥㌲㌲晢㐱攷㔹㡡㔰㘰昶㈳挶摣散㥦㜴攷㘷摤昹挵敤愸摦搰ㄱ㘶㘷㜸㤹㥤挸攵㥤㠴㈶㙡昳搷㐰㈸㌳㝡挴㜹つ搲㔸搷戲㔹捥愹㜵攸㈹戹㐵㐲搳ち㤸㔲捣㜸㡢㐴㤸㉤㌳㌲㕢㘲㘴㤶慤昳㥣㡤㔰㘰挶㥢㈲摣㙣摥ㄸ㤱づ敦㠲㐸挷㜲㍢慡㈵㍡挲㙣㤱㤷搹㌹㕣摥㉡㌴㔱㥢昷㌸〸㌶晥攵挹㝢ㅦ攲㕣㑦〴扦㐳㙥㕤捣愹挲㑣敥㕦搰戴ㅡ愶ㄴ㌳摥扦㄰㘶昳㡤捣收ㄹ㤹戵搱㜹慥㐰㈸㌰攳ㅤぢ㙥㜶㍢摤攱㉤ち戱昰㌶〵㌷挵扢て挲慣捣换㙣つ㤷户ㄶ㑤搴敥〴〰挱㐶㘶㥤戵㤳㕦㌰㤷㈷㙤㕢搷㜳慡㌰敢〲愷ㅣ㡤敢㘰㑡㌱敢〶慢㌰㍢摡挸散㈸㈳㌳摥㘲挰㉢挳摡㠰㔰㘰挶摢〹摣散㝤㜴㠷昷て挴㤲攷㜶ㄴ㙦つ〸戳㤹㕥㘶户㜰㜹ㅢ搱㐴敤㥥〰㄰㙣㘴挶扢〶攲扣㠷㠸㑤㙣敥收㔴㘱搶ㅢㅥ㘱戶〹愶ㄴ㌳㕥昹ㄷ㘶ㄳ㡣捣挶ㄹ㤹昱晡扦攴戹ㅦ愱挰㡣搷晡戹搹扣摥㉦ㅤ㕥摣㤷捥〰户愳㜸摤㕥㤸㡤昱㌲摢挲攵㍤㠸㈶㙡昳搲㍤挱㐶㘶扣愴㉦㑥㝥㈵㕣㥥ㅣ㙥㙤攵㔴㘱㈶㤷攵㘹㝦〲愶ㄴ戳㐳㠱ㄷ㘶〷ㅢ㤹つ㌵㌲ㅢ慥昳㍣㠳㔰㘰㜶ㄸ㤳㘲戳㜹㌱㕥㍡㈳㜵㠷㔷摦戹㈹㕥㔴ㄷ㘶㠳扤捣㥥攳昲戶愱㠹摡㠵〰㄰㙣㘴挶敢敤攲㝣㡣㠸慤㙣㕥攵㔴㘱㈶搷捣㘹㝡ㅤ愶ㄴ㌳㕥㌳ㄷ㘶〷ㄸ㤹敤㙦㘴㌶㔱攷㜹ㅢ愱挰㙣ㄲ㤳㘲戳㜹愵㕣㍡扣㉣㉥ㅤ㕥ㅡ攷愶㜸挵㕢㤸敤攷㘵昶づ㤷昷㉥㥡愸㕤〴〰挱㐶㘶扣ㄸ㉥㑥㝥㠹㕢㥥㠴㙥搵㜱㉡㤹搹㌳戴昳㘳㔹㑥昶㉣㡣て昱㕤㝢㌵㝦㠵戳㤷晦㈹摡㠵㜸㉡㌶敦ㅤ攳愹敥昱愵捥㌷扥戲㌲て晥捦㘲昱敡㉥扦昰挹㥦散㡥㘰晤〷攲㜰㝦敤扡㠲捥㠸㕤昱㘳晤ㅤ㠴㕢ㅦ〳扡昸㍦扥㌰㤶戶㝤㍤挲ㅤ㡥㜴晥㥦攳晥摦ㅥ搹㝡戶㥥㜱慣捡扤㘸㔴昶㡥㔳慥昹攷捤㠷攴㕤㜵晢敦敥晦㑦戹昲㠳㡦昲戶晤昹愳ㄱ挷㌷㝦愱挳ㄱ摢搷㡣㔰㈵㤸㤱㠷㌸搶〷㙣㍥㘴㈳〷㔵㍢搰摡㡥慦愴〵ㅥ㑥摢搶㜵昸ㅦ㑥㙢挷ㄱ〹㉦搴㜷挸捥㔲攵ㄸ㜰㠷愹㍤㌰㠳㉡〹戱慦㐸㙣〱捣㑤㈳㔶愱㘷㠴ㄱ㐳㘲㙣㉦㡤挸改㜴昵㜱㍤㥦扢㘰㠴㑡㘲㠶㠹㔸㉢㜷晤〱㘲㉤㕤㠷晦愱戳㜶㉤㈲攱㤵㘱㝤攷㄰㕢㡡㠱㄰㡢㝡㠹晤㐰㘲㈷挲搵㌴㘲㈷改ㄹ㘱挴㌲㝢㥤搹晥敤ㄷ摥ㅦ搱㜶敦㘷㍥ㅥ㜱挳㈳㈳搴㜲捣㌰ㄱ换づ㈳㤶攵㍡晣て㤳戵㔷㈰ㄲ㕥昸㡥愵㐳散㙣っ㠴㔸愶㤷搸敦㈴㜶づ㕣㑤㈳戶㑡捦〸㈳挶晤㤵戶挷㉥挶っㄳ戱㝦晦ㄴ㜲㈸晥敡㍡晣て㠹戵㔷㈳ㄲ㕥昸愷〴㜱敡戴㙡愶慥挰㐰㠸晤㡣ㄹ愹㐳戱㌹㥣慤搷挰搵㌴㘲㙢昵㡣㌰㘲㠱㜳散㝡捣㌰ㄱ晢㉥㡣搸扦㕣㠷晦攱慦昶㍡㐴挲ぢ摦㠹㜴㠸㙤挰㐰㠸㝤攳㈵搶㥡挴㙥㠱慢㘹挴㌶敡ㄹ㡤㈶㜶㌷㘶㤸㠸㝤ㄹ㐶㙣愷敢昰㍦搴搵摥㠴㐸㜸愱っ挵㈱㜶㍦〶㐲散㜳㉦戱㍤㐹㙣ぢ㕣㑤㈳昶愰㥥搱㘸㘲㕢㌱挳㐴散攳㌰㘲ㅦ戹づ晦挳㕡敤㈷㄰〹㉦㍣㠰捤㈱昶っ〶㐲散㐳㉦戱慥㈴昶ㅣ㕣㑤㈳戶㑤捦〸㈳ㄶ㜸昳㜸ㄵ㌳㑣挴晥ㄶ㐶散㕤搷攱㝦〸慢晤㍡㈲攱㠵搲ㄶ㠷搸摢ㄸ〸戱敤㕥㘲㍤㐸散ㅤ戸㥡㐶散㕤㍤㈳㡣㔸攰ㅣ慢挳っㄳ戱搷挳㠸扤收㍡晣て㔷戵㍦㐶㈴扣㌲慣〳ㅤ㘲㥦㘱㈰挴㕥昱ㄲ㍢㠸挴扥㠰慢㘹挴㜶敡ㄹ㘱挴㤰ㄸ㥢攷昷搸户㤸㘱㈲昶㝣ㄸ戱㙤慥挳晦搰㔴晢㍢㐴挲ぢ㕦摤㜴㠸晤㠴㠱㄰㝢搶㑢㙣〸㠹晤〲㔷搳㠸晤慡㘷㠴ㄱぢㅣ㡡捤㤰挰㐴散㠹㌰㘲㡦扢づ晦挳㔰敤㙣㐴ㄲ㘲挳ㅤ㘲ㄶ挶㐲散㌱㉦戱ㄱ㈴搶〲㉥扣㥡昰㤱慡愵㥥ㄱ㐶㡣晢㉢㙤㡦戵挱㡣㍣㤸晣ㅦ愹ㅥち㈳昶愰敢昰㍦攴搴㙥㠷㐸㐲慣搰㈱搶〱㘳㈱昶㠰㤷搸㔸ㄲ敢〴ㄷ㕥㑤㈰搶㔹捦〸㈳ㄶ㌸挷昶挱㡣㍣〳戱㑤㘱挴敥㜱ㅤ晥㠷㤷摡㜹㠸㈴挴㈶㍢挴㝡㘲㉣挴敥昲ㄲ㥢㑡㘲扤攰挲慢〹挴㝡敢ㄹ㘱挴〲㠷攲〰捣挸㌳㄰扢㌵㡣搸㐶搷攱㝦㈸愹㍤〸㤱㠴搸っ㠷搸㌰㡣㠵搸捤㕥㘲㐷㤲搸㈱㜰攱搵〴㘲㠷敡ㄹ㘱挴〲㝢㉣ㅦ㌳昲っ挴搶㠵ㄱ扢挱㜵昸ㅦ㌶㙡ㄷ㈲㤲㄰㍢搶㈱㌶ㅥ㘳㈱㜶㥤㤷㔸㌱㠹㑤㠴ぢ慦㈶㄰㥢愴㘷㌴㥡㔸ㄱ㘶攴ㄹ㠸㕤ㄵ㐶㙣慤敢昰㍦㐴搴㥥㠱㐸㐲㉣敥㄰㥢㠵戱㄰扢搲㑢㙣㉥㠹ㅤ〳ㄷ㕥㑤㈰㌶㕢捦㘸㌴戱ㄲ捣挸㌳㄰㕢ㅤ㐶散ㄲ搷攱㝦㌸愸ㅤ㐷㈴㈱㔶改㄰㉢挷㔸㠸㕤攴㈵㔶㑤㘲ぢ攰挲慢〹挴㉡昴㡣㌰㘲㠸㠶捤昳㝢㉣㠹ㄹ㜹㌰昹摦ㄵ捦つ㈳戶捡㜵昸ㅦ晡㘹搷㈲㤲㄰慢㜵㠸㉤挵㔸㠸慤昴ㄲ㕢㑣㘲㈷挲㠵㔷ㄳ㠸㥤愴㘷㌴㥡搸㜲捣挸㌳㄰㕢ㄱ㐶散㜴搷攱㝦㤸愷扤〲㤱㠴搸挹づ戱戳㌱ㄶ㘲愷㜹㠹㥤㐲㘲攷挰㠵㔷ㄳ㠸慤搲㌳ㅡ㑤散㘲捣挸㌳㄰㍢㌹㡣搸㐹慥挳晦㤰㑥㝢㌵㈲〹戱ㄵづ戱㉢㌰ㄶ㘲换扣挴捥㈴戱㌵㜰攱搵〴㘲㙢昵㡣㌰㘲㠱㜷挵敢㌱㈳捦㐰慣㌶㡣㔸㡤敢攸敥晢昷ㄴ敤㜵㠸㈴挴捥㜵㠸㙤挰㔸㠸㈵扣挴捥㈷戱㕢攰挲慢〹挴㌶敡ㄹ㘱挴㄰つ㥢攷ㅣ扢ㅢ㌳昲㘰昲㥦㘳㤵㘱挴㉡㕣㠷晦愱㥡昶㈶㐴ㄲ㘲慢ㅤ㘲昷㘳㉣挴收㝢㠹㕤㐶㘲㕢攰挲慢〹挴ㅥ搴㌳挲㠸〵㝥㐱㙦挵㡣㍣〳戱㜸ㄸ戱㔲搷攱㝦㔸愶晤〴㈲〹戱慢ㅣ㘲捦㘰㉣挴收㜸㠹㕤㐳㘲捦挱㠵㔷ㄳ㠸㙤搳㌳挲㠸㈱ㅡ㌶捦ㅥ㝢ㄵ㌳昲㘰昲敦戱㘳挳㠸捤㜶ㅤ晥㠷㘰摡慦㈳㤲㄰㕢攷㄰㝢ㅢ㘳㈱㜶戴㤷搸㡤㈴昶づ㕣㜸㌵㠱搸扢㝡㐶愳㠹搵㘱㐶㥥㠱搸㡣㌰㘲搳㕤㐷攰攱㤶ㅦ㈳㔲㐳て户昴晣戳㤰慤㤱㌴扢㡣戵慣㉤捡ㅣ㌳㉦搷愲㈰扡扣愲㐲㙡㠹㕢攲㔹㜴〹晣挳㡣㤳昰挸㐵㍣㠱慥愸摣晤挷扥挶攳㔱㡣㝣戴㤷㝥摡㤹㈵㈳㑥㡥㤴㑤㑤攰昱㘷捤换挶㈷昱愸捣搲ㅣ晣挳㜲㌵㌵昱㐴搵晦挲㠳敡㔰摤捤㙦晡㘲㜳ㅥ㔱㘷㉣慣㘶挵㜴㍤捦㄰摣愵㠷晥昷ㄶ㌳昹〸扢晦散愹㤹㤱㕢㜱㠸改挲晦㔲捦㐳ㄹ戳搴㌴散㘲愷ち攷搴㡣摦㘵捤ㄹ㤹昸攷㌹㠰㤷ぢ捦㜲敦〲㑤搴扡㤳㈶ㄶ搷㑢㤳㤱捤慢攱㝥㘲㉣㜳攷㤷㈵㌳㝣晦㘲㘲㡢ㄶ㘴慢㌷挵㡢搱㍣㠲㈲㜷㠷㉥㙢㤲㜱㔹㥢㠲换扡㉦㝤㔹㡡搷戲戹㌴扤愹敦㜴戲晢㐳㤳㡤㌱㈶摢ㄲ㑣昶㤰㉦ㄹ慦㉦愷㈵攳㐵㕢㘱昶㐸㘸戲㤱挶㘴㡦〶㤳㙤昵㈵攳㌵摦戴㘴搹〰㐸戲㈷㐲㤳ㅤ㙣㑣昶㔴㌰搹㌳扥㘴捤㌱㑥㑢搶ち〶㐹昶ㅣ㍡收㐳㘹愰㌱搹昳㡣捣㝢ㄸ扢づ愵ㄷ㘹摡㜵㈸愹搶ㄸ愷㈵㙢〷㠳㈴㝢ㄹㅤ㜳戲㍥挶㘴慦㌲㜲㝡戲搷㘹昲㈴摢ㄳ攳戴㘴㝢挳㈰挹摥㐴挷㥣㙣㝦㘳戲户ㄹ㌹㍤搹㍢㌴㜹㤲㜵挵㌸㉤㔹ㅥっ㤲散㙦攸㤸㤳㜵㌷㈶㝢㥦㤱搳㤳㝤㐰㤳㈷㔹て㡣搳㤲ㅤ〸㠳㈴慢㐳挷㥣慣戳㌱搹挷㡣㥣㥥散敦㌴㜹㤲ㅤ㠴㜱㕡戲㐱㌰㐸戲捦搰㌱㈷㙢㙦㑣昶〵㈳愷㈷晢㤲㈶㑦戲㈱ㄸ愷㈵ㅢづ㠳㈴晢ちㅤ㜳㌲摢㤸散㥦㡣㥣㥥散㕢㥡㍣挹㐶㘰㥣㤶慣㄰〶㐹昶ㅤ㍡收㘴㔱㘳戲ㅦㄸ㌹㍤搹㑦㌴㜹㤲㡤挵㌸㉤搹㘴ㄸ㈴搹㉦攸㤸㤳㘵ㄹ㤳晤㥢㤱搳㤳晤㑥㤳㈷搹㔴㡣搳㤲捤㠰㐱㤲㈹㍣挱搲㥣散户ㅦ㑤扦ㅦ㥡〱敦㑢㤶㑤㤳㈷搹㤱晥㘴挷敡㘴捤㐳㤳晤㘸㑣㘶〵㤳戵昰㈵㉢昶㈷㡢敢㘴慤㐲㤳㝤㘳㑣搶㍡㤸㙣㜷㕦戲戹晥㘴㤵㍡㔹㥢搰㘴㍢㡤挹摡〵㤳敤改㑢㔶敤㑦㔶慢㤳㜵〸㑤昶㠹㌱㔹愷㘰戲扤㝤挹ㄶ晢㤳㥤慣㤳㜵つ㑤戶挳㤸㉣㌷㤸㙣ㅦ㕦戲㔳晣挹㔶攸㘴㜹愱挹戶ㅢ㤳昵〸㈶敢改㑢㜶愶㍦搹戹㍡㔹慦搰㘴慦ㄹ㤳ㅤㄸ㑣㜶㤰㉦搹昹晥㘴慢㜵戲㝥愱挹㕥㌰㈶ㅢ㄰㑣㌶挸㤷散㌲㝦戲慢㜴戲㈱愱挹㥥㌶㈶ㅢㄶ㑣㜶㠸㉦搹㌵晥㘴敢㜴戲攱愱挹ㅥ㌳㈶ㅢㄱ㑣㌶捡㤷散㐶㕦戲散摢㘱㘸昴㐷㘶ㄶ㜱戴挱ㅦㄷ晣㤷摥昱昸㜱㍥挴扡㔷〵㍥晡㌶攲㤹攱昹㔸㠸攲攷㕤挶戰ち㌸㜲㍦扥愸㑤戰㜲ㄹ㔶㈱慤昷㘹捣ㄸ㉦㠶ㅦㅣ〵㌳㤶搶㠷㌴㘶㥣ㄷ挳捦㝢㠲ㄹ㑦㉢㍦敡㐹慥〹㕥捣㔳ㅡ㌳㤱㔶㝥㐲ㄳ捣㈴㉦收㜹㡤㤹㑣敢㡢ㅡ㌳挵㡢攱㠷㈲挹㌵㤵搶搷㌵收㜰㉦㠶㥦㘵〴㜳〴慤晣ㄸ㈳戹愶㜹㌱敦㙢㑣ㄱ慤晣昴㈱㤸改㕥捣挷ㅡ㌳㠳搶扦㙢捣㑣㉦㠶扦昰㈵搷㤱戴㝥愹㌱㐷㜹㌱晣㍤㉤㤸㔹戴昲㔷戴攴㍡摡㡢昹㐱㘳㡥愱㤵扦㔹〵㌳摢㡢昹户挶ㅣ㑢敢敦ㅡ㜳㥣ㄷ挳㕦㘶㤲慢㤸㔶晥ㅥ㤳㌸挷㝢㌱晣ㅤ㈴㤸ㄸ慤晣昵㈳㤸㌹㕥っ㝦㜵〸愶㠴㔶晥搶㄰㑣愹ㄷ挳㜷㝣挱挴㘹攵㥢扤㘰捡扣ㄸ扥㔱ぢ㘶㉥慤㝣㡦ㄶ捣㍣㉦㠶敦慦㠲㈹愷㤵㙦慤㠲㤹敦挵昰㙤㔱㌰ぢ㘸攵㍢愲㘰㉡扣ㄸ扥㥢〹愶㤲㔶扥㤱〹愶捡㡢攱㥢㤰㘰慡㘹攵晢㡦㘰ㄶ㝡㌱㝣敦㄰捣〹戴昲㙤㐳㌰〹㉦㠶愷扣㘰㤲戴昲㙣ㄷ㑣㡤ㄷ㈳愷ㅥ捦扡㕡㔸昵㘶昳ㄴ㤴敢㈸㡢搰㐱敤㠸㥣㝣〱ㄴ㑦㐲㐱㉤㜱㔰㜲晡〵㔰㍣つ〵戵捣㐱挹〹ㄸ㐰昱㐴ㄴ搴㐹づ㑡㑥挱〰㡡愷愲愰晥攴愰攴㈴っ愰㜸㌲ち敡㔴〷㈵愷㘱〰挵搳㔱㔰愷㌹㈸㌹ㄱ〳㈸㥥㤰㠲㍡摤㐱挹愹ㄸ㐰昱㤴ㄴ搴ㄹづ㑡㑥挶〰㡡㈷愵愰捥㜲㔰㜲㍡〶㔰㍣㉤〵戵搲㐱挹〹ㄹ㐰昱挴ㄴ搴㉡〷㈵愷㘴〰挵㔳㔳㔰攷㌹㈸㌹㈹〳㈸㥥㥣㠲扡挰㐱挹㘹ㄹ㐰昱昴ㄴ搴㐵づ㑡㑥捣〰㡡㈷愸愰㉥㜱㔰㜲㙡〶㔰㍣㐵〵㜵愹㠳㤲㤳㌳㠰攲㐹㉡愸换ㅤ㤴㥣㥥〱ㄴ㑦㔳㐱㕤改愰攴〴つ愰㜸愲ち㙡慤㠳㤲㔳㌴㠰攲愹㉡愸慢ㅤ㤴㥣愴〱ㄴ㑦㔶㐱㕤敢愰攴㌴つ愰㜸扡ち敡㍡〷㈵㈷㙡〰挵ㄳ㔶㔰㌷㌸㈸㌹㔵〳㈸㥥戲㠲㕡㉦㈸㕢㥦慣㡡攷愷㕣攰㥣㠵㕦晡㉣敡ㅡ㡤戹㌹㜸昴㍡㑦㐹㜱ㅣ攵㜳昰㉣ㄴ挷㤱㍥〷㑦㍣㜱捣昴㌹㜸慥㠹㘳㠶捦挱搳㑢ㅣ搳㝤づ㥥㔱攲㈸昲㌹㜸ㄲ㠹㘳㥡捦挱昳㐶ㅣ㐷昸ㅣ㍣㔵挴㜱戸捦挱戳㐳ㅣ㔳㝤づ㥥㄰攲㤸攲㜳昰ㅣ㄰挷㘴㥦㠳㠷扤㌸㈶昹ㅣ㍣搲挵㌱搱攷攰挱㉤㡥〹㍥〷㡦㘷㜱㡣昷㌹㜸〸㡢㘳㥣捦挱愳㔶ㅣ㘳㝤づㅥ愸攲ㄸ攳㜳昰搸ㄴ㐷愱捦挱挳㔱ㅣ〵㍥〷㡦㐰㜱攴晢ㅣ㍣攸挴㌱摡攷攰㜱㈶㡥㔱改㡥ㄶ晦〷㌶愵〹㠴</t>
  </si>
  <si>
    <t>CB_Block_7.0.0.0:7</t>
  </si>
  <si>
    <t>㜸〱捤㝤〹㜸ㄴ㔵昶㝤㕥㤶㈶搵〴㈸㐵㔰〱㠵愰㔱㄰㐴昶㑤㤱㈵〹㘱〷〹㡢㈸ㅡ㍢㐹〷〲㔹戰㍢㘱ㄳ㤷㜱ㅢ㔴㕣㐶㐵挵つ㐷〷昷㙤㐶ㄹ㌷搴㔱搴㜱挱㕤㕣㤰ㄹ㤷愸愳㡥捥戸㡣攳㉥晦㜳㙥搵㙢慡慢㕥㘵㤹摦晣扦㙦捡捥攳扤㝢捦扢昷㥤㔳㔵㥤㑥搵敤㌲㐳㘵㘴㘴散挲挶㝦戹㘵戳搳愳㜴㔵戲㈱㕥㍢愰戰扥愶㈶㕥搱㔰㕤㕦㤷ㅣ㌰㍥㤱㠸慤㥡㔶㥤㙣挸〲㈰㔲㔶つ㝦㌲愷㉣㔹扤㍡㥥㕢戶㍣㥥㐸〲㤴㤳㤱㤱㥢㙢㘵挲扦慦晢㘳敢㠱挵㔹㔶㌶ㅢ愰㌲慣〸㥢㜶㙣㜲搹㔸㙣愲㙣摡戳挹㘳搳㠱㑤㐷㌶㥤搸搸㙣昶㘰戳㈷㥢捥㙣昶㘲搳㠵㑤㔷㌶㝢戳搹㠷つ昳㕢摤搸㜴㐷㤳搷〳捤㥣挲〹㌳换㤷㠰㑤㘹㐳㝤㈲摥扦搷㍣㘷捤㘳〶つㅡ㌰㘸挰㤰ㄱ〳㐷づㄸ搸扦㔷㘱㘳㑤㐳㘳㈲㍥愶㉥摥搸㤰㠸搵昴敦㌵慢戱扣愶扡㘲㙡㝣搵㥣晡愵昱扡㌱昱昲㠱㐳捡㘳㐳㐷づㅡ㍡㙣㔸搵愸㔱㈳昳昶㐳攴ㄹ㠵ㄳ㘶㈵攲㔵挹晦㔶捣晤ㄹ㜳㘶攱㠴〱㌳攲つ晦慤㤸㍤ㄱㄳ㈱㡢敡㙢㘳搵㜵晦愵愰㌹摣愷挳㡡攲ㄵ搵摣昹昱㜸愲扡㙥搱〰㉣㍢㑤㘸㡣㐶っㄸ㥦㑣㌶搶㉥攳㜱㔴ㄸ慦愹㤹ㅤ慦㤲㥤㕥㕢㤴㙣㤸ㄵ㑢搴㈶昳㙡愹㕦㍣ㄱ慦慢㠸㈷㍢搶ㄶ慦慣㠸搷戸挰㘴㙥敤扣㔸㘲㐶慣㌶㥥捤㑥愷㕡㘷ㅦ㑥慥㡣搷㌵㔴㌷慣敡㔰㍢㌷ㄹ㥦ㅤ慢㕢ㄴ㈷㈴愷戶愴戱扡㔲㘵㘷攳㤵㤱㜵戰㘹㘵戲愳戰㥥摡挲挵戱㐴㠳㡣戸ぢ〷㤹戰㥥挳㐵㔸愴慤㡢㠷㔴㉦摦㉣敥戳搲敡摡愹昱㐴㕤扣㠶㐹戸㈷晢昹㐰㈲㤰戳ㅦ㔲㑡㘹㍡摣㑢慡扤㝢昲㤱ぢ戳㐴㝡愱㌹㘴㐶㝤愲ㄶ〷攴昴㜸慣㙥捣挰晥愵つ㤵㐵昱攵㘳〶づㄸ㌸㜰挸搰㔱㘹摢㜰㉢ㅦ㜸慢㌷㘷ㅥ㠰㈶㙢攲戰攱搶㠱㌴ㄵ愰㔱搹㍢㜰戲㝢㔳昰㠴换㉣㡢㘵㤶㤵㘷㤶㔵㘴㤶㔵㘶㤶挵㌳换慡㌲换ㄶ㘵㤶㉤捥㉣慢捥㉣㕢㤲㔹戶ㄴㄸ扤攵戶㙢㤷改㙥搷㑤敢户㘰挷㤸㑦㘷㥥昱㝡㝣㜵攷搱㑦㜵㔴㍣扦攵敤攱㘰㜴㝡愶㉤ㄹ㉢ㅤ敡㕤昶愰㘱㔶ㅦ㠰慣扥㘸㈲㠷㜰摥挴㘱㈳慤㝥㌴昵㐷愳搴慢㔸㈷搷晡昵攵摤敥摣戹㜴慦愲〷㥦昹㙥㐱昵敢㉦㉣㔷㝣晦㤰㈴〳搰改㥥㤶挴㤳㘰昰挸ㄱ搶㘱㡣㌶㄰㑤㘴㄰攷㑣ㅣ㌶搴ㅡ㑣搳㄰㌴㑡㙤㜳ㄳ摣㌶晢愵攷㐶て㍥㝥捡捤戳㌷㉦晤㍥昲挳㙤㡡敦㑤㤲㘰ㄸ㍡捤㈶ㄸ捥㘸㈳搰㐴㐶㜲㑥㌱ㄲ㡣愲㘹㌴ㅡ愵㥥㜴ㄳ㑣㜹晣愴㈵㕤㈷㥤㌹攱㔷晢㔷ㅣ昱㑡㐱愲㠷攲晢㥥㈴㌸〲㥤㘶ㄳ㡣㘱戴㈳搱㐴挶㜲㑥〹ㄲ㡣愳㘹㍣ㅡ愵ㅥ㜱ㄳㅣ㌳慦㝣捤㤶㕢搷㑣扥慢㔳昴扤㕤㙢㡦㍣㐴昱昴㤲〴㠵攸戴攵搰㈹㘲昰㘲㌴㤱㠹っ㔱㠴㐳愷㠴愶㐹㘸㤴扡捦捤户㙥挷ㅢ戳㡥捤㝦戹㘸摤昴ぢ昷ㅢ㤱搷㜵慡攲摢户攴㥢㠲㑥戳㠴愶㌲摡㌴㌴㤱改㥣㌳〹㠴㘶搰㌴ㄳ㡤㔲㜷扢〹戶㤷㕦户扥改㥦换挶㥦㤶㍤搶敡昵攵昵㐵㡡扦ㅡ㈴挱㔱攸戴㠵搰㙣〶㉦㐵ㄳ㤹挳㄰㤳㐱㘸㉥㑤昳搰㈸㜵㡢㥢敦慢㘳扦㕤晤昰愳摢ぢ捦㝢攲慡て㝥昸攸㤱愸㙡㑦㌰㝥㈲㐷愳㘹㤶搰〲〰慣㘳〸㍤ㄶ㑤搶㌴㄰㕡㐸搳㜱㘸㤴扡摥㑤㜰挲㥣捡户㕥㝢户㘴搲慤㍦摤㝣散㥡㉢扥㕢愰昸ㅢ㑥ㄲ㤴愱搳㙣㠲ㄳ〰戰㘲㘸㈲攵㘸戲愶㈰㐱〵㑤㤵㘸㤴扡捡㑤㤰㘷㝦昶搵摢〷㍤㔴㜲搳㥦㘶㡥ㄹ㜰攲慥愳ㄵ㝦㝢㑡㠲㉡㜴㥡㑤戰㠸搱ㄶ愳㠹㔴㜳㑥ㄱㄲ㉣愱㘹㈹ㅡ愵㉥㜵ㄳㅣ摥㍢㘱慤㥥㝤昲㡣㡢㙡扡㌵扣晤挴收㠳ㄵ㝦㌳㑢㠲㕡㜴摡戲㑢敡ㄸ扣ㅥ㑤㘴ㄹ㐳㑣挱㉥㌹㤱愶〴ㅡ愵捥搷昹㌶㙥㍢㘰挱搴㡢挶慦ㅤ昰捥愱㙢㙢搷㔷㈹㝥〸㤰㝣つ攸㌴㑢愸㤱搱㤶愳㠹慣攰㥣愹㈰戴㤲愶㔵㘸㤴㍡摢㑤㌰㜰捦摢敥摡㌵扦㝢挹敦㉦晡收㥡㥥敡挵㔳ㄴ㍦㘰㐸㠲㤳搰㘹ぢ愱㌵っ㝥㌲㥡挸㈹っ㔱〲㐲愷搲㜴ㅡㅡ愵㑥㜵昳晤昴昲㡣慡㐵搷ㅣ㍣敤㠶晡㐹〷晥晡挰昳㈶㈹㝥㤶㤱㝣愷愳搳攲㥢攵ㄹ〰㔹㘷愲㠹㥣挵㜹㠵㜸戳㍣㥢愶㕦愳㔱㙡愵㥢攴攴㤲㉦戳㙦㥦㍢愷㜰挳㠵攷㥣㜹捡㠸㘵㥤ㄴ㍦㉢㐹㤲㜳搰㘹ぢ愹㜳ㄹ晣㍣㌴㤱㜵っ㌱〹愴捥愷改〲㌴㑡㥤攸收㥢昵摣㥦捡ㅦ搹㜸㔰昱晤㡦摥户㘳敤攳㔳ㄶ㈹㝥㉣㤳㝣ㄷ愱搳散㕥晡つ愳㕤㡣㈶㜲〹攷㑣挶㕥扡㤴愶昵㘸㤴㕡愲〹捤㤹晤摡捥㌳㤶㑦扣昵挵昳攷扥㌴慣㕢て挵㡦㝣㤲攰㜲㜴㕡㔴敤ち㐶摣㠰㈶㜲㈵攷㤵㐰戵慢㘸扡ㅡ㡤㔲ㄵ㙥㤲㐳㉦㕣㤴ㅣ㜹搴ㅤ挵搷捥晡㘱挸慢晤㍢㉥㔰㕤〸挶㑦攴㕡㌴㙤㔱㙤㈳昰搶㜵㥣昹㕢㌴㌸昴㠶㕢搷搳㜴〳ㅡ愵ㄶ扡昹㉥摣昷摢㥤戳扡㙦㈸㝣攴搰捥㍤敦ㄹ㤵戱㡦攲愷㔷挹户〹㥤ㄶ㐹摤挸㠸㌷愱㠹摣捣㜹㐵㈰㜵ぢ㑤户愲㔱㙡慥㥢㘴挷挶づ〷㍤㍡㝡㐳昱㍤搶敢㡦敤戱昷愶挱㡡㥦㡥㈵挹敤攸戴㠵搴ㅤっ㝥㈷㥡挸㕤っ㔱っ㔲㜷搳昴㝢㌴㑡捤㜰昳ㅤ摥改搰㌷㍦㝤昰搴挲㍢扦㥢昴晡㌳㤷㜵捥㔰晢㄰㡣㥦挸㍤㘸㥡㍤ㄴ敥〵挰摡㑣攸ㅦ搱攰搸ㅥ㙡摤㐷搳晤㘸㤴㉡㜱ㄳ慣摦昱㠷〵摢㘷㉣㉢㕡昷㐸㥦㔱㕦㕤㌵昰㑥戵㉦挱昸㠹㍣㠸愶㐵搵ㅥ〲挸摡㐲昸挳㘸挰㘲愴昵〸㑤㡦愲㔱㙡㥣㥢攴㠲慤㥢づ㕣㜶摦挴㠹てっ㕦㌵晣攲㍤㥦晣㑡㜵㈳ㄸ㍦㤱挷搰戴㐵戵挷㠱户戶㜲收ㄳ㘸昰㡢㘱戸昵㈴㑤㑦愱㔱㙡㤴㥢敦攷昲㥦㘳㔵㥦晤㜹挲挵㉢扥㥢晦㘳捤㙦敥㔳摤〹挶㑦攴㘹㌴㙤挹昷っ昰搶戳㥣昹ㅣㅡ㠸㌸摣摡㐶搳昳㘸㤴ㅡ散收㍢㝥㐷㤷㑦㝦㕡晢㕣挹愶敡扢㕦ㅡ搹㜹换捦㜹㉦挲㝤㤴晢㠹戳㈸ㄱ㕢㠱捦昰扢晦㍣ㄸ㍣〰㥦㌰㕢昳㜷ㄱ晥㉣慡ㅡ㔶㌵愲㙡搰愰捡㘱〳㘳㐳㘲㌹昹〸摢摡て攰㝣攳捤慢㥡㕦㕤㔷㔹扦㐲㍥㤱昷㤸㄰㑢挶㜷㝦㐰敦攷晡㈶搴㌷搶㔵㈶扢㥢㥤愵つ戱㠶㜸㌷扦㙦㜷㤰挰戴㔲晣扤ㄲ㑦㑡扥晤晤搳收挵㙡ㅡ攳攳㔷㔶㍢敥晤㝣㙥晣戵㔲㕦ㅥ敥㥤㤸㠸㥦㤸昲〶㔶㌴ㅥ㝦㑥㉦㤷搸〱㤶㡥换㔹㔷慦挲挵昵挹㜸㥤㉣慦㕦敤慣敡㡡愵昱㐴㘹㥣㝦㡣挷㉢㠵㙡ㄷ扡摣㍦㤹晡捤慣〳㔱晣ㄱ㔴搹摢㙢慤㉡㕥搹㄰慦慢㡣㔷㘲扤换攲㠹㠶㔵㜳㘲攵㌵昱慥㘹㄰㈷㈷ㅣ晢愶㤹㈷搶㔷㌴㈶ぢ敢敢ㅡㄲ昵㌵改㥥昱㤵换㘳昸㌳慤㜲㝡㝤㘵ㅣ㝦㘵㘵㜳换㔰ㄹ㔹㔹㑡㘵ㅣ㘲晡㔳㠷㜱㤳〳㘴㐷㜸㜶昱㝥搸攷晢愴ㅦ㜶〳㘶㠳ㅤ㔸搴挴㜹㑣㘶ㅥ搸㐲㌰㠹换㌰㝤挳㠱ㅥ㑥扣㜲㐱㜴㥦㜰戴慣㌱戵攷晥晦㠲㌳㌳㍢扢散㡢㤷攳㑦搹㐹戱扡捡㥡㜸愲搹敢㉥㡡㉢戲㕥㐲㤳㜳ㄸ捥收㔰昵戲㠱㔰㉢搵慡㥣ㄵ搵㤵つ㡢㈳㡢攳搵㡢ㄶ昳㌳ㄳ慥捤攴收㔲摡挰㘶扤〲㤳昵㉡㥢搷搰㐴愳ㄹ㤱敤〴㐵愲搶敢捥㌸愷㌷晥㙤晢ㅦ挹㤹㤸㘵挹ㅦ攵戸㠲㤲捣愹㥤㔸㥦㐸㘶㘵㤹㔸㑥㡡㈵ㄷ㌷昰昰㙣摥挹㜸㙦戰㜹ㄳ㑤捥㠱㘸㕡晣ㅢ扣ㄳ㐰搹扣搴搰愱戶㈸㕥ㄵ挳〵ㅥ㌹扢㔵㉣愷搶戹㘶㔰ㄴ㑦㔶㔸扣戸㌰ㄹ攷捡捡〸㝡㌸昹昳㙡㜹昴挷㔷㌶ㄴ挵ㅡ㘲敤㙡㜱㤹〲㝢挹〲愸㥦捣㜲㝡㥣搹㐱㙣㝡㜶搴ㅤ㈱㠲㉤㕤㑦㤴昶㘲㜰㈲攱挴挱昹㤲㤱攵戶捤㤳挰摡昷〷㠹㠸晦㐰㑦扦摣㠰慢㈰㤵㈵昱扡㌹慢㤶挵㤳㠴攷㐶㥡㤵搲㝦㝡㌱搸捣㡡昲戹つ搵㌵挹〱㔸㘹㐹愲扥㜱搹㝦㌳づ㘳㔹㙦愱搱㕢捥㐱㌸㡡㕢捦〹㜲㘵戴㕢捥㝤㔳㔶㤶㤱换㘸戴㔸〷戰攱搱㡡㘰扢昰㡦㙣搶㕦昰㑦戴㌹㕦㑥〱㄰㙤戹㌴㤳〳㝣㕥㉤ㄴ㥡㤳㠸换挵愶㕣ㄹ㐰敤づ戵昳敢ㄳ㑢换敢敢㤷昲㜸敡㈸愳攴攲㜸扣㠱ㄷ㜰摡扢ㄷ慣攴挲㤴㔲㔹㔹㘹㤷㕥㍣㔷㝡㝡㈲㝥攴㍤㌴ㅤ挶搷搴昴搲ㄱ㤳㤱昷㘱捡挲愵愴㐸ㄳ㍡㕤㑢㈶㤵㤵㑣㉦㉥㥢ㅥ㕢㌵㜸攰愰攱㘵昳〶て㔸㔹㤳㕣愹㝡㠰㍢慦㤵ㄴ㉣㍤攸㠲㠲挵ㄵ㤳㌶敤㤹㌸户㜸㔵慦㑤慡扢敢〸㕣愹改㠳㘸昹昸戱㍥㐲愳昶〵㡣敦㈹攸愷㙦搶挷ㄸ㕢㥦戰昹ㄴつ摥ㄹ㐴㙢扣㌱㝣收っ㔵㕦晣换㌷〷敢㜳㌶晦㐰愳晡愱攱愹㘹晤ㄳ㡤摥㤴㡤昸摣攳戲搷づ㠱㌹戸搷扥㠶㌵㙡㌵攳㔳晤㠱攰㥥戳愸㤴㐵㙤㉣敡愲㈲〸㙣ㄴ㈰挷㜵〴慥㈲ㅤ㠶㘹㈲挰㑦㥣㥦〵㤸㔹㠰㕦㤸㠳挲㔸㍣摥㍣〲㘴㍡㐳㌵㄰㍥ㄱ㈰ぢ〶㡢㤷捦搵㘰㤸㐴㠰ㅣ㡣昴愶㝥昸挵㈳挰㈰㤸㠳〲㔸㡣㘹㌵攳㔳㐳㌰捦㈴挰ㄷ〸㙥ㄴ攰㥦慥㈳㜰㤵㙢㌸㈲攵㜳ㄵ㝢㜲挹㥦〳㘶ㄶ㘰㉦戸慤㉥㙣扡愲昱〸戰㡦㌳㔴㈳㄰㐴〴搸㤷愰㙥㘸搴㈸㤸㐴㠰敥ㄸ改㑤㝤攰ㄵ㘰㈴捣㐱〱㝡㌲愶搵㡣㑦㡤挶㍣㤳〰㍢挲〴㜸换㜵〴慥挲㡤㐱愴㝣慥愲て㤷晣㐶愸〰㠷挰㙤昵㘳搳ㅦ㡤㐷㠰〱捥㔰ㅤ㠹㈰㈲挰㘱〴つ㐴愳挶挱㈴〲っ挲㐸㙦敡〵慦〰㘳㘱づち㌰㡣㌱慤㘶㝣㙡㍣收㤹〴㜸㈲㑣㠰慤慥㈳㜰㤵戰〸㤱昲戹㡡㈳㤱㔴㍤ㄶ㉡挰㌸戸慤昱㙣㈶愰昱〸㔰攴っ㔵㌱㠲㠸〰挵〴㑤㐴愳㜸搵㔰〴㈸挱㐸㙦敡㝥慦〰ㄳ㘱づち㌰㤵㌱慤㘶㝣㙡ㄲ收㤹〴戸㌳㑣㠰㍢㕣㐷攰戲攵㔴㐴捡攷㉡收㜰挹户㠵ち㌰て㙥㙢㍥㥢愳搱㜸〴㌸挶ㄹ慡㘹〸㈲〲ㅣ㑢搰㐲㌴㙡〶㑣㈲挰㜱ㄸ改㑤㕤敦ㄵ㘰㍡捣㐱〱㘲㡣㘹㌵攳㔳㌳㌱捦㈴挰ㄵ㘱〲㕣敥㍡〲㤷㔵㘷㈳㔲㍥㔷戱㠴㑢㕥ㅦ㉡㐰つ摣㔶㉤㥢㍡㌴ㅥ〱㤶㌹㐳㔵㡡㈰㈲挰㠹〴㈵搰愸戹㌰㠹〰㐹㡣昴愶搶㜹〵㤸〳㜳㔰㠰ㄵ㡣㘹㌵攳㔳昳㌰捦㈴挰改㘱〲晣捡㜵〴慥昳㉥㐰愴㝣慥攲㌴㉥昹搴㔰〱㑥㠷摢㍡㠳捤㤹㘸㍣〲㥣敤っ搵㌱〸㈲〲晣㥡愰戵㘸搴㐲㤸㐴㠰㜳㌰搲㥢㕡敥ㄵ攰㔸㤸㠳〲㥣捦㤸㔶㌳㍥㜵ㅣ收㤹〴愸〹ㄳ㘰愹敢〸㕣㠷㍥〱㤱昲戹㡡换戸攴敡㔰〱慥㠰摢摡挰收㑡㌴ㅥ〱慥㜶㠶㉡㠶㈰㈲挰㌵〴㕤㡢㐶㔵挰㈴〲㙣挴㐸㙦敡〴慦〰攵㌰〷〵戸〱昸愸搵㡣㑦㔵㘲㥥㐹㠰㜹㘱〲捣㜵ㅤ㠱敢攴扣晡㥤捦㔵摣捥㈵㤷㠶ち㜰㈷摣搶㕤㙣敥㐶攳ㄱ攰て捥㔰㉤㐶㄰ㄱ攰ㅥ㠲敥㐵愳㤶挰㈴〲㙣挶㐸㙦㙡㡡㔷㠰㙡㤸㠳〲㍣挰㤸㔶㌳㍥戵ㄴ昳㑣〲㡣ぢㄳ㘰慣敢〸㕣挷慦㐳愴㝣慥攲㜱㉥㜹㑣愸〰㑦挰㙤㍤挹收㈹㌴ㅥ〱㥥㜶㠶慡ㅥ㐱㐴㠰㘷〸㝡ㄶ㡤㍡ㄱ㈶ㄱ攰㌹㡣昴愶㠶㝡〵㔸〶㜳㔰㠰ㄷㄹ搳㙡挶愷ㄲ㤸㘷ㄲ攰㤰㌰〱晡㙡〱晣㌷ㄶㅡㄱ㈹㥦慢㜸㤳㑢㍥㌸㔴㠰ㅤ㜰㕢㙦戳搹㠹挶㈳挰㕦㥤愱㕡㡥㈰㈲挰㍢〴扤㡢㐶慤㠴㐹〴㜸て㈳扤愹晤扤〲慣㠰㌹㈸挰㠷㡣㘹㌵攳㔳慢㌰捦㈴挰㕥㘱〲㜴㜶ㅤ㠱ㅢㅦ㙢㄰㈹㥦慢昸〷㤷扣㐷愸〰㕦挰㙤㝤挹收㉢㌴ㅥ〱晥攵っ搵挹〸㈲〲㝣㐳搰扦搱愸㔳㘱ㄲ〱扥挵㐸㙦㉡搷㉢挰㈹㌰〷〵昸㤱㌱慤㘶㝣敡㌴捣㌳〹昰换捦㈱ㅦ㠵㝦㜶ㅤ㠱㍢㌱㘷㈰㔲㍥㔷㤱㥤㠹㈵晦〸㤸昹愳㜰〴㙥慢ㅤ㥢㕣㌴ㅥ〱愲捥㔰㥤㠹㈰扤ㄹ愸㍤㐱㜹㘸搴搹ㄸ㡡〰ㅤ㌰搲㥢晡ち㌹㔲㝦っ㥤〵㜳㔰㠰㍤㠰㡦㕡捤昸ㄴ㙦晤㤸〴昸㌸㑣㠰扦戹㡥挰㕤愲㜳ㄱ㐹〴攸挶㈵㝦ㄸ㉡㐰て戸慤晤搸散捦搵敤晥㙢戰㤷㌳㔴攷㈱㔰㙦搲挹㈷愸㌷ㅡ㜵㍥㠶㈲挰〱ㄸ改㑤敤昴ち戰づ收愰〰〷〳ㅦ戵㥡昱愹ぢ㌰捦㈴挰㉢㘱〲扣散㍡〲户慤㝥㠳㐸㈲挰㐰㉥昹挵㔰〱〶挳㙤つ㘱㌳㤴慢摢㉤挰㜰㘷愸㉥㐶愰摥愴㌳㠲愰㤱㘸搴愵ㄸ㡡〰愳㌰搲㥢㝡捡㉢挰㈵㌰〷〵ㄸ〳㝣搴㙡挶愷搶㘳㥥㐹㠰㉤㘱〲㍣攴㍡㑥昶摦㔶扢〲㤱㐴㠰㠹㕣昲〳愱〲㑣㠲摢㥡捣㘶ち㔷户㕢㠰㘹捥㔰㙤㐰愰摥愴㌳㥤愰ㄹ㘸搴㔵ㄸ㡡〰㌳㌱搲㥢扡摢㉢挰㤵㌰〷〵㈸〵㍥㙡㌵攳㔳㔷㘳㥥㐹㠰ㅢ挳〴搸攴㍡〲户晣㌶㈲㤲〸戰㤰㑢扥㈱㔴㠰攳攱戶捡搸㥣挰搵敤ㄶ愰摣ㄹ慡敢㄰愸㌷㝥慣ち㠲㉡搱愸敢㌱ㄴ〱攲ㄸ改㑤㕤改ㄵ攰户㌰〷〵愸〶㍥㙡㌵攳㔳㌷㘰㥥㐹㠰㡢挲〴戸搰㜵〴敥㐱摥㠸㐸㈲㐰㠲㑢㍥㍦㔴㠰〶戸慤㐶㌶换戹扡摤〲慣㜴㠶㡡㜷㈶㝢㤳捥㉡㠲㔶愳㔱户㘰㈸〲㥣㠴㤱摥搴㤹㕥〱㙥㠶㌹㈸挰愹挰㐷慤㘶㝣敡㔶捣㌳〹戰㍡㑣㠰㔵慥㈳㜰㝦昴づ㐴ㄲ〱搶㜲挹㉢㐲〵㌸ㄷ㙥敢㍣㌶敢戸扡摤〲㕣攰っ搵㥤〸搴㥢㜴㉥㈴攸㈲㌴敡㙥っ㐵㠰摦㘰愴㌷㔵攷ㄵ攰㉥㤸㠳〲慣〷㍥㙡㌵攳㔳扦挷㍣㤳〰㤵㘱〲㔴戸㡥挰つ摢㝢ㄱ㐹〴戸㤶㑢㡥㠵ち㜰ㅤ摣搶㙦搹㕣捦搵敤ㄶ攰㜷捥㔰㙤㐶愰摥愴戳㠹愰ㅢ搱愸晢㌰ㄴ〱㙥挲㐸㙦敡㘸慦〰㝦㠴㌹㈸挰㙤挰㐷慤㘶㝣敡㝥捣㌳〹㌰㈳㑣㠰改慥㈳㜰㐳昹㈱㐴ㄲ〱敥攵㤲愷㠶ち昰㐷戸慤晢搸摣捦搵敤ㄶ攰㐱㘷愸戶㈰㔰㙦搲㜹㠸愰㉤㘸搴㈳ㄸ㡡〰て㘳愴㌷㌵挱㉢挰挳㌰〷〵㜸っ昸愸搵㡣㑦㍤㡡㜹㈶〱㐶㠶〹㌰挲㜵〴㙥㜶㍦㡥㐸㈲挰戳㕣昲戰㔰〱戶挱㙤㍤捦收〵㌴ㅥ〱㕥㜲㠶㙡㉢〲昵㈶㥤㤷〹㝡〵㡤㝡ㄲ㐳ㄱ攰㔵㡣昴愶晡㝢〵㜸〲收愰〰㙦〰ㅦ戵㥡昱愹愷㌰捦㈴㐰敦㌰〱昲㕤㐷攰敥晢㌳㠸㈴〲扣换㈵昷っㄵ攰㝤戸慤㈶㌶ㅦ㜰㜵扢㡦㠰㡦㥣愱㝡ㄶ㠱㝡㤳捥摦〸晡ㄸ㡤摡㠶愱〸昰〹㐶㝡㔳㕤扤〲㍣〷㜳㔰㠰捦㠱㡦㕡捤昸搴昳㤸㘷ㄲ㈰㉦㑣㠰昶慥挳㕦づ㤰昳ㄲ㈲戵攱㌶㙥㝢㉥戸㙡㕥㜵㝣〵敦㍢㜵慣㐲㌵㙥㘱㘳戲愱㕥㙥㤲㜵愸㉡慡㥦㔱摦㔰㔴㥤㕣㔶ㄳ㕢搵戹捡敤捣㕦ㅣ慦挳㉤散〴敥㘴晢㙣昵换㤶挵㉢慤慡搲晡挶㐴㐵㝣㜲搱晦挲㉤㙥昰挳慥㤳扢摢㤹ち摢㝦㜶搷ㄶ㈱ㄴ㡥ㄲ㙣ㄹ㌹慦㈰愰晦收㥢搴〴㝢㙥㤴㑢搷〶戰搳㙥㐵攷㔴㌷搴挴摢㔷挹㑤㙡改攷㔶㐱㐵搴〵㔴戶慢㥡戳ㄸ㌷愵㡡㍡㔴㤵㈴慡㉢㙢慡敢攲摣ㄹ㝢㌹搰㘹昱㐵愸〱㤸㔵㥦慣㘶昹㜵㠷慡㌹㠹㔸㕤㜲ㄹ㙦㘷㔶慣摡㌳㙤㈴昷㍤㜳慡㈶㔴搷㈵㤱㐶昶㈲晢㥤慡㑡ㄷ搷慦挰㌷〱ㅡ㙢敢㑡㘲换㤲晦ㄳ㝢㐵㜱户挸㈶扢㐶㘵慡捣㑣㤵㥢㤹晢㥦敥㥦挸扦㜱㡥㜵㜶㙡㠹㝢攱㌸㙤㐸㔴㤷㌷㔲㌰挹㌱ㄸ㙤㌶ㅢ搹㠷ㄹ㌹慦愲攷扦㜱改搹㠵扥慡〳慥㌵慤挲摤㜸〳㍣昵昵㡡晤〰户扥挵㜲昲扥㐳㌳愵㘴敥攴摤昵㌸晦愷敦㉡攴扣㠶挸慤㉥㝦攸〲㜰㐷攷㄰㘲㐹〴㡦㈸㥣㤹㌸ㄲ㌸昲ㅦ㤶搱㉡挱昰〸敤戸扢㍢ㄱ㜷搰昳慡愶挵捡攳㌵戸昱㕦ㅢ㙢攸攸っ㔸㠱㠱㕡昶愴敢㉢慣慦慤㡤昱㤰㘳㐵㝥㘹㐵慣㈶㥥㕢㌵扥戱愱㝥㝡㜵㥤㔵㠵㐶㡥㑢搷ㄴ㕢〹㔳㙣愵㜳㡢扥㙡㌶ぢ㠲愴捦㔸昵㡢㘲㠹敡㠶挵戵搵ㄵ戹ㅣ戰㘸攷㝦攲㔸挵挹㥦つ㌱昵愶摦㑢晣昷晣㥤㍢敦搸摤〳㔰㈶㐳改戸晢㜱㐴㘷慡〸晥㔳晦㘱扤〸摥㜸攴ㄷ㡡昵〳愲攵攰〷〶昷攴昹㐲㙥挵挲昲挵愹戰挸㥢㤳㝡㥤〰晣㔸㍦〲捡づ㝦戲摦㐰搳㙣㌱㐱㍢〰愲搳敡㘳㤵ㄳ㘳ㄵ昸㜶㑤㍢昷扢㌵戹搸戵㝣慢㐹搸㉣敦㈸㐴挵㄰㉡㤱㤶㔷㔷挶ㄳ戹㌴㤴攲扢㐳搹㉣っ㠹㌸晢㄰㌷扡戳㌲㜲㜲摡攷㥡㜲㑤搶戱づ㜴㙦㥡㝢扦㥢㌴㌹㄰晦戳愳㐶昲㈶ㅡ㘸㘵愱戵㝥〲ㅤ敢㘷㜲㝡ㄳ㐳昲昱〱㝥㈱㘰ㄷ㥡㥣户攰昴敦㥢昴㑡ぢ搴㘳㔸〰㘵换户㔲㔸〳㤲㡢㝡〹㈹ㅥ挹ㄱ㈲敤㍤㐵ㅦㄱ愷摥㈳㔷㝦搵㈵㔲㡡愳㍣㕥ㄹ㜵摥㕦㔹㕣挲摤㤱㤹㤹㡤㕤ㅤ昱ㄷ捣〵搲㈲㔸㙤㘹㕣慡㐱搴晥㔸㐲㠴愵㠲敤㜹戲㈰㝥ㄹ扦攸戱ㅤ㔶摣换摥㠵㝦㘴㡢㐶慤㑣㉡㄰㔵㝦㐱慢㠹㐷㘸㠹㜲慦㔹㤰ㅣ搷扤搰愸㡦㌰攴慦㝦㜴昵㉦㉢昵㌱㐶晣㠵㤵ㄱ攱㤷㝤㕡晢〶愹㍥挱っ扥㐹㕡ㄱ〶晥ㄴ㍤扥昷愴㡥挵㕣㔸㕢㍥ㄶ㍦攳っ晣㔸晣敥㤸㍥ㄶ搵攷戰㘸ㅡ攸敡ㅤ捣摤㙣戵㈷昰ㅦ㘶㐰ㅥ〱ㅤ〸昸㈷〰摣挹㤱㡥ㄸ㜹挴ㅢ㘹ㄲ捦〶〶攲㝤敤〹敡ㄱ㙦て〶摤㤳㐱㝦〲挰㉦摥㉦戰㌹攲㜵〶愴搵攲㜱摦㠹㜸㝢㌱㌰㤹愷㠹搷ㄵ搶㤶挵换挴㌴ㄱ㙦㙦〹攲っㄴ㑢ㄴっ攲敤〳㡣戵㉦㠱㉣㕦㌰〰扡ㄱ搰㥤〰㔶㌴㠸㜸㍤㌰昲㠸㌷搴㈴摥晥挰㐰㍣㔶㌵攸愰ㅥ昱㝡㌲㘸㉦〶㘵〵㠲㕦㍣㤶ㅤ㌸攲攵〳搲㙡昱㔸愸㈰攲昵㘶㘰㔶㉣愴㠹㜷㈰慣㉤㡢挷捡〶扣昰㡤㈹〶㐱㐷㝥㔸摥愰㘹挰愶㡦扣㠳㠰戱づ㈶㤰愵て〶㐰ㅦ〲晡ㄲ挰㙡〸ㄱ敦㄰㡣㔲攲昱㕢㐳㠶搳戶㍦㌰㄰慦愷㈷愸㐷扣㐳ㄹ㜴〰㠳戲㝡挱㉦ㅥ㑢ㄶㅣ昱づ〳愴搵攲戱挸㐱挴ㅢ挸挰慣㜶㐸ㄳ㙦㌰慣㉤㡢挷慡〸扣㜰㤹㤴㐱搰㤱ㅦ㤶㐶ㄸ戴ㄹち㡣㌵㡣㐰㤶㑤ㄸ〰挳〹ㄸ㐱〰㉢㈹㐴扣㤱ㄸ愵挴攳㌷愲っ攲㡤〶〶攲戱㥡㐲〷昵㠸㜷㌸㠳ㅥ挱愰慣㝣昰㡢㌷づ㌶㐷扣㌱㠰戴㕡扣昱㤸㈶攲ㅤ挹挰ㄳ㌰㑡ㄳ㙦ㅣ慣㉤㡢挷㡡ち扣㔰㙥挱㈰㕡㍣㤶㔵㘸ㅡ戰改㈳㙦〲㌰㔶㈱㠱㉣戹㌰〰㡡〸㈸㈶㠰㔵ㄸ㈲摥㐴㡣㔲攲昱敢㕤〶昱㈶〱〳昱㔸㠹愱㠳㝡挴㥢捣愰㔳ㄸ㤴㔵ㄳ㝥昱㔸㉡攱㠸㌷ㄵ㤰㔶㡢挷攲ちㄱ㙦ㅡ〳戳捡㈲㑤扣ㄹ戰戶㉣ㅥ慢㌱昰挲㤷挹ㄸ〴ㅤ昹㘱㐹㠶愶〱㥢ㄶ㙦ㄶ㌰搶㔱〴戲㕣挳〰㤸㑤㐰㈹〱慣攰㄰昱收㘰㤴ㄲ㡦㕦㕤㌳㠸㌷てㄸ㠸ㄷ昳〴昵㠸㌷㥦㐱㡦㘶㔰㔶㕣昸挵㘳㤹㠵㈳摥〲㐰㕡㉤ㅥぢ㌳㐴扣㘳ㄸ㤸ㄵㅡ㘹攲㉤㠴戵㘵昱㔸挹㠱ㄷ扥戸挶㈰攸挸て换㌹っ摡ㅣて㡣㔵㐶㈰㑢㍤っ㠰ㄳ〸㠸ㄱ挰敡てㄱ慦ㅣ愳㤴㜸晣ㅥ㥥㐱扣㑡㘰㈰ㅥ㉢㐰㜴㔰㡦㜸㜱〶慤㘲搰搳〰昰㡢㜷㍡㙣㡥㜸㡢〰㘹戵㜸㉣敡㄰昱ㄶ㌳㌰慢㍢搲挴㕢〲㙢换攲戱ち〴㉦㝣㘷㡥㐱戴㜸㉣〵搱㌴㘰搳㐷㕥つ㌰㔶㉤㠱㉣ㄳ㌱〰敡〸愸㈷㠰㤵㈳㈲摥㌲㡣㔲攲昱㍢㠶〶昱ㄲ挰㐰㍣㔶㡦攸愰ㅥ昱㤲っ捡敦敥㉢㔶㝡昸挵㘳㜹㠷㈳㕥㈳㈰慤ㄶ㡦〵㈱㈲摥㜲〶㘶㘵㐸㥡㜸㉢㘱㙤㔹㍣㔶㤰攰㠵晢〵っ㠲㡥晣戰㡣㐴搳㠰㑤㡢户ㅡㄸ敢㈴〲㔹㘲㘲〰慣㈱攰㘴〲㌶〲㈰攲㥤㠲㔱㑡㍣㝥㝦搲㈰摥㘹挰㐰㍣㔶㥥攸愰ㅥ昱㝥挵愰愷㌳㈸慢㐴晣攲戱㌴挴ㄱ敦っ㐰㕡㉤ㅥ㡢㐹㐴扣㌳ㄹ㤸㔵㈵㘹攲㥤つ㙢换攲戱晡〴㉦㝣て㤰㐱搰㤱ㅦ㤶愰㘸ㅡ戰㘹昱搶〲㘳㥤㐳㈰换㔳っ㠰㜳〹㌸㡦〰㔶慣㠸㜸敢㌰㑡㠹挷敦㠶ㅡ挴扢〰ㄸ㠸挷慡ㄵㅤ搴㈳摥㠵っ㝡ㄱ㠳戲挲挴㉦ㅥ换㑡ㅣ昱㝥〳㐸慢挵㘳㈱㡡㠸㜷㌱〳戳㈲㈵㑤扣㑢㘱㙤㔹㍣㔶慥攰㠵敦ㅣ㌲〸㍡昲挳昲ㄵ㑤〳㌶㉤摥㘵挰㔸㤷ㄳ挸搲ㄶ〳攰ち〲㌶㄰挰㙡ㄷㄱ敦㑡㡣㔲攲昱㡢慥〶昱慥〶〶攲戱攲㐵〷昵㠸㜷つ㠳㕥换愰慣㑥昱㡢挷㤲ㄴ㐷扣㡤㠰戴㕡㍣ㄶ戱㠸㜸搷㌱㌰慢㔹搲挴扢ㅥ搶㤶挵㘳搵ぢ㕥昸㙥㈳㠳愰㈳㍦敦愰搵㌴㘰搳攲晤づㄸ㙢ㄳ㠱敦㥡〱㌷ㄲ㜰ㄳ〱敦〱㈰攲摤㡣㔱㑡㍣㝥㠹搷㈰摥慤挰㐰㍣㔶换攸慣ㅥ昱㙥㘳搰摢ㄹ㤴㤵㉤㝥昱㔸捥攲㠸㜷〷㈰慤ㄶ㡦〵㌰㈲摥㥤っ捣㑡㤸㌴昱敥㠶戵㘵昱㔸㌱㠳ㄷ扥㐳挹㈰攸挸て换㘶㌴つ搸戴㜸㝦〰挶扡㠷㐰㤶搴ㄸ〰昷ㄲ戰㤹〰㔶搹㠸㜸㝦挴㈸㈵ㅥ扦㤱㙣㄰敦㝥㘰㈰ㅥ㉢㙤㜴㔰㡦㜸て㌰攸㠳っ㥡㡤换㈲㝥昱㔸ち攳㠸昷㄰㈰慤ㄶ㡦挵㌳㈲摥ㄶ〶㘶ㄵ㑤㥡㜸㡦挰摡戲㜸慣戶挱㥡昱搵㑤〶㐱㐷㝥㔸㜲愳㘹挰愶挵晢ㄳ㌰搶㘳〴戲ㅣ挷〰㜸㥣㠰慤〴戰㐲㐷挴㝢〲愳㤴㜸晣愶戵㐱扣愷㠰㠱㜸慣搲搱㐱㍤攲晤㤹㐱㥦㘶㔰㔶搴昸挵㘳ㄹ㡤㈳摥㌳㠰戴㕡㍣ㄶ摥㠸㜸捦㌲㌰㉢㜰搲挴摢〶㙢换攲戱㔲㐷挴㝢㥥㐱戴㜸昹戰㙡ㅡㅥ昱㕥〰挶㝡㤱㐰㤶昲ㄸ〰㉦ㄱ昰㌲〱慣敥ㄱ昱㕥挱㈸㈵ㅥ扦㌶㙥㄰敦㌵㘰㈰ㅥ㉢㝣㜴㔰㡦㜸摢ㄹ昴㜵〶㘵㌵㡥㕦㍣㤶攰㌸攲扤〱㐸慢挵㘳搱㡥㠸昷㈶〳戳㝡㈷㑤扣ㅤ戰戶㉣ㅥ慢㝣㐴扣户ㄹ㐴㡢挷㔲ㅦ㑤挳㈳摥㑥㘰慣扦㄰㌸搲っ昸㉢〱敦㄰挰捡㈰ㄱ敦㕤㡣㔲攲昱㉢昱〶昱摥〷〶攲戱㍡㐸㘷昵㠸搷挴愰ㅦ㌰㈸㉢㜹晣攲戱㝣挷ㄱ敦㐳㐰㕡㉤ㅥぢ㝥㐴扣㡦ㄸ㤸㤵㍦㘹攲㝤っ㙢换攲戱㐲㐸挴晢㠴㐱戴㜸㉣ㄳ搲㌴㍣攲㝤ち㡣昵㜷〲㔹㐲㘴〰㝣㐶挰攷〴戰慡㐸挴晢〷㐶㈹昱昸㔵㝦㠳㜸㕦〰〳昱㔸㔹愴㠳㝡挴晢㤲㐱扦㘲㔰㔶〱昹挵㘳改㡦㈳摥搷㠰戴㕡㍣ㄶぢ㠹㜸晦㘲攰ㄳ㌰㑡ㄳ敦摦戰戶㉣ㅥ慢㡢㐴扣㙦ㄹ㐴㡢挷ㄲ㈳㑤挳㈳摥㜷挰㔸摦ㄳ㔸㘹〶晣㐰挰㡦〴挴〱㄰昱㝥挲㈸㈵ㅥ㥦㕢㘰㄰敦ㄷ㘰㈰ㅥ慢㤲㜴㔶㡦㜸扢ㄸ㌴〳户㍡ㄴ㉢㠸晣攲戱㙣挸ㄱ㡦㜷㐳㕡㉤ㅥぢ㡤㐴㍣㕣㈱捦㔰慣㌸㑡ㄳて摦㍤㙥㠵㜸㉢㌱㑤挴换㘱㄰㉤ㅥ换㤳㌴つ㡦㜸ㄱ㘰慣㜶〴戲㜴挹〰挸㈵㠰㡦㌲㔳慣㘶ㄲ昱愲ㄸ愵挴攳昳ㄸっ攲攵〱〳昱㔸搱愴㠳㝡挴敢挰愰ㅤㄹ㤴搵㐷㝥昱㔸㜲攴㠸搷〹㤰㔶㡢挷㈲㈵ㄱ捦㘶㘰㔶㉢愵㠹户㈷慣㉤ㅦ㜹慣㙡ㄲ昱㍡㌳㠸ㄶ㡦愵㑤㥡㠶㐷扣扤㠰戱扡㄰挸戲㈷〳愰㉢〱㝢ㄳ挰㑡㈸ㄱ㙦ㅦ㡣㔲攲昱攱ㄲ〶昱扡〱〳昱㔸つ愵㠳㝡挴敢捥愰㍤ㄸ㤴㤵㑢㝥昱慥㠳捤ㄱ㙦㍦㐰㕡㉤摥㙦㌱㑤挴摢㥦㠱㔹改㤴㈶㕥㉦㔸㕢ㄶ㡦ㄵ㔱㈲㕥㍥㠳㘸昱㌶挱慡㘹㜸挴敢つ㡣㜵〰㠱㉣㤹㌲〰づ㈴愰㠰〰㔶㔱㠹㜸〷㘱㤴ㄲ㡦て捥㌰㠸搷〷ㄸ㠸挷㑡㉡ㅤ搴㈳㕥㕦〶㍤㠴㐱㔹昵攴ㄷ㡦愵㑥㡥㜸晤〰㘹戵㜸㉣㡥ㄲ昱晡㌳昰晤ㄸ愵㠹㌷〰搶㤶挵㘳㌵㤵㠸㜷ㄸ㠳㘸昱㔸㔲愵㘹㜸挴ㅢ〸㡣㌵㠸㐰㤶㕢ㄹ〰㠳〹ㄸ㐲〰㉢戰㐴扣愱ㄸ愵挴攳〳㐱っ攲つ〷〶攲㍤收〹敡ㄱ㙦〴㠳㡥㘴㔰㔶㑣昹挵㘳㤹㤴㈳摥㈸㐰㕡㉤ㅥぢ慢㐴扣搱っ捣ち慢㌴昱㡥㠰戵㘵昱㔸㠹㈵攲㡤㘱㄰㉤ㅥ换戱っ摡ㅣ〹㡣㌵㤶㐰㤶㙡ㄹ〰攳〸ㄸ㑦〰慢户㐴扣〹ㄸ愵挴攳搳㑤っ攲ㄵ〱〳昱㔸挱愵㠳㝡挴㉢㘶搰㠹っ晡㉥〰㝥昱㔸㘲攵㠸㔷〲㐸慢挵㘳㔱㤶㠸㌷㠹㠱㔹㥤㤵㈶摥ㄴ㔸㕢ㄶ㡦㔵㕣㈲摥㔴〶搱攲戱㤴㑢搳㠰㑤晦㠵㌱つㄸ㙢㍡㠱㉣昳㌲〰㘶㄰㌰㤳〰㔶㝥㠹㜸戳㌰㑡㠹挷㐷戵ㄸ挴㥢つっ挴㘳昵㤷づ敡ㄱ慦㤴㐱攷㌰㈸㙢㐵㘴戱㜳㌹挲ㅣ晥㤶捥攱晤㝥晦㙤散㐰㠹㠱㘴愸㘲戱㐱㘹挳慡ㅡㄴ㜸戰换摢摡㑥㡦㌷攸愳㘲挳捤昶晡〴㙥づ㘶晢㥦㍡㤱㥡晢㈲㤲戶摦换昷㐴て㤹㐶て㙢ㄹ㜲㙥晤㌱昸搴㡡搴㝣㉥㝣昷搷晢㌹㠷㕢㘴㍥㤶戸搷昴敡㡡㐴㝤戲扥慡愱㔷㈹㡡㤷㝡昱〹㈹㔵ㄹㄹ〳挷攷摣㡣㠸挶㥣㈴㤶㕤挷㐷㐲㉥攷ㄳ〳愲㑢敢敡㔷搴挹㙡㜲㤲㝣㔰㡣攸搵慥ㅤ搳㐴㤹㠷摢〱㄰捦㘶摤〳㈷㕢ぢ搰㜶挸戲㔹㌸挰捤㘶昱㠰㜴㔸㈹㈰ㅤ㔶ぢ㜰换挹㠴攰慤扤㜵捦搸慡㕣㔵愸㑡ㄵ捦㙥搷㑥ㄵ昸ㅥ㐷ㄲ戸攵㥦㝡㥥㐳㈴挲㍢晥㌹㌷㠲㜲敢㈶愵㉢捡挹㍣㌰慣㘳戱〴㙢㈱㥡愸㥤〵〳ㄷㄴ㌹づ㙤挷挲〹㘵㥥捡愵挸昱戰攵挱㈶㈵つ㜸㘴㘷㌲㔲〶换ㅥ戰愴㍦㠲㌳㜲〲捣㝢挲㡣㠷ㄴ攸挷ㄶ昰㄰戲戳摤攸㔶㍥搳昶㘶㔳〱愸搵㠴㥥㡡挰㈹㍢㈱づㄳ㍢ㄸ攳㠲〰㕡ㅥ戸敡㑡戰攴攱〲㈳扥㜹ぢ〸㜷户扡〲ㄶ敥昲昴㕤㘶㘱ㄲㄱ㔶㌵㕡散戲㈸㐳㘱戳摢敢㑥㥥敥㜴㜰㍢捡㐶㠷扢㑤㕤㠶㜰㤴㤴づ㙢㈹〲㔸㌵㘸愲昶ㅥ㌰㐸㔰㑡㘳㔱ぢ㡢昴㉤㤲戵昷搴捥㍥㥣搵㤷㑤㤲捥㈶昴搴㕥㜰ち戳㐶㤸㔲捣扡挲㉡捣捥㐵戲㈰戳戵戰〶㤹敤慤昳慣㐲㈸㌰摢〷㘳㙥昶扥扡搳㑤㜷扡扢ㅤ戵㍦㍡挲散㙣㉦戳㤳戸扣㌵㘸愲㜶㑦〰搰挱㡤ㅥ摡㝣捣㝡㘹攷㘱㐴っ㘴㜳〶㘱㑤攸愹摥㜰ち戳戳㘰㑡㌱㍢㄰㔶㘱戶摡挸㙣愵㤱㔹㠱捥㜳づ㐲㠱搹㐱ㄸ㜳戳て搶㥤㍥扡搳搷敤愸晥攸〸戳攵㕥㘶攷㜱㜹敢搰㐴敤㐳〱㐰挷捣㙣㠰㜶づ㈷㘲〴㥢㑢㌸戵〹㍤㌵㄰㑥㘱戶ㅥ愶ㄴ戳挱戰ち戳㈵㐶㘶㡢㡤捣㠶攸㍣ㅢ㄰ち捣㠶㘲捣捤ㅥ愶㍢挳㜵㘷㠴摢㔱愳搱ㄱ㘶㔵㕥㘶㔷㜱㜹㔷愳㠹摡㠷〳㠰㡥㤹搹ㄱ摡㌹㠶㠸㈳搹摣挰愹㑤攸愹㈳攱ㄴ㘶㥢㘰㑡㌱ㅢ〷慢㌰㍢挶挸散㘸㈳戳昱㍡捦㉤〸〵㘶ㄳ㌰收㘶ㄷ敡㑥㤱敥ㄴ扢ㅤ㌵〹ㅤ㘱㌶捦换散㌶㉥敦㜶㌴㔱㝢㌲〰攸㤸㤹㑤搱捥㈲㈲㡡搹摣挳愹㑤攸愹㘹㜰ち戳捤㌰愵㤸捤㠰㔵㤸㑤㌱㌲㥢㘴㘴挶晢挵戲㠸〷搰㠲搹㉣㡣戹搹㐷改捥㙣摤㈹㜵㍢㙡ㅥ㍡挲㙣愲㤷搹㐳㕣摥ㄶ㌴㔱㝢㍥〰ㄲ搴㜴㥥ㅤ慤㥤㔳㤱㐶㥥㠷㙡㙤攵搴㈶っ搵㌱㜰ち戳㈷㘱㑡㌱㕢〸慢㌰ㅢ㙤㘴㌶搲挸㡣㌷㜳㘵ㄱ捦愰〵戳攳㌱收㘶㤷改捥〹扡ㄳ㜳㍢慡ㄲㅤ㘱㌶摣换散㌹㉥㙦ㅢ㥡愸ㅤ〷㐰㠲㥡㤸㔵㘹攷㙣愴㤱㈷慦㕡慦㜲㙡ㄳ㠶㙡㌱㥣挲㙣㍢㑣㈹㘶㑢㘰ㄵ㘶㠷ㄸ㤹昵㌱㌲㕢慡昳扣㠵㔰㘰㔶㠳㌱㌷扢㔶㜷敡㜴㠷户㔲戹愹〴㍡挲散㈰㉦戳户戹扣㥤㘸愲㜶ㄲ〰㜴捣㐷㘳㠳㜶㉥㈰㠲㕦昸户㥡㌸戵㠹愱㤷挳㈹捣㍥㠴㈹挵㙣㈵慣挲慣㥢㤱搹㍥㐶㘶慢㜴㥥㑦㄰ち捣㔶㘳捣捤㍥㐹㜷搶攸づ敦㜳㜲㔳愷愱㈳捣扡㝡㤹晤㥤换晢っ㑤搴晥ㄵ〰攸㤸㤹㥤慥㥤㈷㄰ㄱ㘳昳㌵愷㌶愱愷捥㠴㔳㤸㝤〳㔳㡡搹搹戰ち戳愸㤱㔹慥㤱ㄹ敦㔱捡㈲扥㐷ぢ㘶㙢㌱收㘶㥦愳㍢攷敡捥㜹㙥㐷㕤㠰㡥㌰㡢㜸㤹晤挸攵晤㠴㈶㙡昳昶愲〴㌵ㅤ㡤ㄷ㘹攷㈲愴㤱㠷摣㕡㔹㌹㥡搹挵㜰ち戳ㅣ㤸㔲捣㉥㠵㔵㤸晤昰㠳改㌷昵㜷戰摥㡣愵愴㝦〶攱つ㐴㔹〴㥦㙥て㘶㤷㘱捣捤扥㕣㜷慥搰㥤つ㙥㐷㕤㡤㡥㌰晢㌷㐲摥㠸㤰㜴㔸敤戹扣㍣㌴㔱㥢昷晥㐲㤹㕤慢㥤㉣㔱㤷挷改㕡㥤㌹戵〹㐳㜵ㅤ㥣挲慣ぢ㑣㈹㘶搷挳㉡捣㍥㌵㌲晢搸挸散〶㥤㘷㕦㠴〲戳摦㘱捣捤摥愴㍢㌷敡づ㙦摦㜱㔳户愲㈳捣㍥昲㌲敢捥攵昵㐰ㄳ戵㙦〳㈰㤴搹敤摡搹㠸㔸昲ㅣ㕦敢〰㑥㙤㘲攸㍢攱ㄴ㘶〵㌰愵㤸摤つ慢㌰摢㘱㘴昶愶㤱搹敦㜵㥥扥〸〵㘶㝦挰㤸㥢㝤㡦敥摣慢㍢扣户挶㑤摤㡦㡥㌰㝢摤换慣ㅦ㤷搷ㅦ㑤搴㝥〰㠰㔰㘶て㙡㈷扦㜱㉦㑦っ戶㠶㜰㙡ㄳ㐳㙦㠱㔳㤸つ㠳㈹挵散ㄱ㔸㠵搹戳㐶㘶㑦ㅢ㤹㍤慡昳㡣㐲㈸㌰晢ㄳ挶摣散挷㜴攷㜱摤搹敡㜶搴㔳攸〸戳愷扣捣づ攷昲㡥㐰ㄳ戵㜹㑢㉢㤴搹搳摡㜹〶搲挸㘳㡡慤㐲㑥㙤挲㔰㍤ぢ愷㌰㉢㠶㈹挵㙣ㅢ慣挲散㐱㈳戳晢㡤捣㥥挷㈴㔹挴㘴㠴〲戳ㄷ㌰收㘶昳㈶㤵㜴㕥搲㥤㤷摤㡥㝡つㅤ㘱昶㐷㉦戳愹㕣摥㌴㌴㔱㥢昷㥢㐲㤹扤慥㥤攷㈲扣㍣㄰搹㉡攵搴㈶っ搵㥢㜰ち戳戹㌰愵㤸敤㠰㔵㤸摤㙡㘴㜶戳㤱搹摢㍡捦〲㠴〲戳㥤ㄸ㜳戳㜹〷㐹㍡㝦搵㥤㜷摣㡥㝡ㅦㅤ㘱㜶愳㤷搹戱㕣摥㐲㌴㔱扢〹㠰㔰㘶ㅦ㘸㈷扦晣㉥㑦㘲戶㉡㌸戵〹㐳昵ㄱ㥣挲㉣づ㔳㡡搹挷戰ち戳㉢㡤捣慥㌰㌲晢㐴攷愹㐶㈸㌰晢ㄴ㘳㙥昶摦㜵攷㌳摤昹摣敤愸㉦搰ㄱ㘶㤷㜹㤹㉤攵昲㙡搰㐴敤㉦〱〸㘵昶㤵㜶昲㕢敤昲昸㘷㉢挹愹㑤ㄸ慡㝦挱㈹捣ㅡ㘱㑡㌱晢㌷慣挲散㕣㈳戳戵㐶㘶摦敡㍣慢㄰ち捣扥挳㤸㥢晤扤敥晣愰㍢㍦扡ㅤ昵ぢ㍡挲散㙣㉦戳㤳戸扣㌵㘸愲㌶㝦つ㠴㌲愳㐷㥣ㅢ㤱挶扡㡥捤ㄹ㥣摡㠴㥥㤲㕢㈴㌴㥤〵㔳㡡ㄹ㙦㤱〸戳搵㐶㘶㉢㡤捣㜲㜴㥥㜳㄰ち捣㜸㔳㠴㥢捤ㅢ㈳搲攱㕤㄰改㔸㙥㐷攵愱㈳捣㤶㝢㤹㥤挷攵慤㐳ㄳ戵㜹㡦㠳㘰攳㕦㥥扣昷㈱捥ㅢ㠹攰㜷挸慤㑢㌸㔵㤸挹晤ぢ㥡搶挳㤴㘲挶晢ㄷ挲㙣㠹㤱搹㘲㈳戳捥㍡捦〶㠴〲㌳摥戱攰㘶㜷搱ㅤ摥愲㄰ぢ㙦㔳㜰㔳扣晢㈰捣慡扣捣慥攲昲慥㐶ㄳ戵扢〳㐰戰㤱㔹て敤攴ㄷ捣攵㌹摡搶つ㥣㉡捣昶㠷㔳㡥挶㑤㌰愵㤸昵㠲㔵㤸ㅤ㘳㘴㜶戴㤱ㄹ㙦㌱攰㤵㘱摤㠲㔰㘰挶摢〹摣散〳㜴㠷昷て挴㔲攰㜶ㄴ㙦つ〸戳㜹㕥㘶户㜱㜹户愳㠹摡㝤〱㈰搸挸㡣㜷つ挴㜹㉦ㄱ㥢搹摣挳愹挲慣㍦㍣挲㙣㌳㑣㈹㘶扣昲㉦捣愶ㄸ㤹㑤㌲㌲攳昵㝦挹昳〰㐲㠱ㄹ慦昵㜳戳㜹扤㕦㍡扣戸㉦㥤㈱㙥㐷昱扡扤㌰㥢攸㘵昶㄰㤷户〵㑤搴收愵㝢㠲㡤捣㜸㐹㕦㥣晣㑡戸㍣㌵摣摡捡愹挲㑣㉥换搳晥㈴㑣㈹㘶㐷〰㉦捣㐶ㅢ㤹㡤㌴㌲ㅢ愳昳㍣㠳㔰㘰㜶㈴㤳㘲戳㜹㌱㕥㍡攳㜴㠷㔷摦戹㈹㕥㔴ㄷ㘶挳扤捣㥥攳昲戶愱㠹摡挵〰㄰㙣㘴挶敢敤攲㝣㥣㠸慤㙣㕥攵㔴㘱㈶搷捣㘹摡づ㔳㡡ㄹ慦㤹ぢ戳㐳㡣捣晡ㄸ㤹㑤搵㜹摥㐲㈸㌰㥢挶愴搸㙣㕥㈹㤷づ㉦㡢㑢㠷㤷挶戹㈹㕥昱ㄶ㘶〷㜹㤹扤捤攵敤㐴ㄳ戵㑢〱㈰搸挸㡣ㄷ挳挵挹㉦㜱换㤳搰慤㈶㑥㈵㌳㝢慥㜶㝥㈸换挹㔹㠰昱攱扥㙢慦收慦㜰昶昳㍦㐵扢ㄸ㑦挵收扤㘳㍣摥㍦扥捡昹挶㔷㜶收攸晦㉣ㄶ慦敥昲ぢ㥦晣挹改〶搶晦㠷㌸摣㕦扢慦愰㌳㘲㑦晣㔸㝦〳攱㑥挷㠲㉥晥挵ㄷ挶搲戶㉦挶扡挳㜱捥扦戹敥扦昶戸㑥ぢ昵㡣攳㔴晥挵攳㜳摥㍤㜵攳㤷户ㅥ㕥㜰捤㕤扢摣㝦㑦㜵㘷㘶慣晣攴愰㐱戹户搷㡣㔵ㄵ㤸㔱〰慢昵ㅥ㥢昷搹挸㐱搵〵戴㜶攰㉢㘹㠱㠷搳敥攵㍡晣て愷戵攳㠸㠴ㄷ敡㍢㘴㘷愹㙡っ戸挳搴㥥㤸㐱㤵㠴搸㍦㐹㙣㈹捣㙤㈳㔶愳㘷㠴ㄱ晢改㤶㉦㕦㤹㕥扥㙣散て愷㉣搹搲㜰挹搱㘳㔵ㄲ㌳㑣挴㍡戸敢て㄰换㜳ㅤ晥㠷捥摡㡤㠸㠴㔷㠶昵㡤㐳㙣ㄵ〶㐲㉣敡㈵昶㉤㠹㥤〴㔷摢㠸慤搱㌳挲㠸㈱戱㙣㌳敦扡㌴扥戶攲㥡戱敡っ捣㌰ㄱ换〹㈳㤶敤㍡晣て㤳戵捦㐲㈴扣昰ㅤ㑢㠷搸㌹ㄸ〸戱㑣㉦戱㕤㈴㜶ㅥ㕣㙤㈳戶㑥捦㘸㌵戱㑢㌰挳㐴散攷敦㐳づ挵㥦㕣㠷晦㈱戱昶㝡㐴挲ぢ晦搷㍡㥣㍡ㅤ戲搴〶っ㠴搸て㤸㤱㍡ㄴ摢挱搹改㉡戸摡㐶散㙡㍤愳搵挴㙥挰っㄳ戱㙦挲㠸晤换㜵昸ㅦ晥㙡㙦㐲㈴扣昰㥤㐸㠷搸㉤ㄸ〸戱慦扣挴㍡㤱搸㙤㜰戵㡤搸敤㝡㐶㑢挴㔲㙦ㅥ昷㘰㠶㠹搸攷㘱挴㍥㜳ㅤ晥㠷扡摡㥢ㄱ〹㉦㤴愱㌸挴ㅥ挰㐰㠸㝤敡㈵戶㌷㠹㍤〴㔷摢㠸㙤搱㌳㕡㈲㤶㍡挷戶㘲㠶㠹搸㠷㘱挴㍥㜰ㅤ晥㠷戵摡㑦㈲ㄲ㕥㜸〰㥢㐳散ㄹっ㠴搸晢㕥㘲㍤㐹散㌹戸摡㐶㙣㥢㥥搱ㄲ戱搴ㅥ㝢ㄵ㌳㑣挴晥ㄲ㐶㙣愷敢昰㍦㠴搵摥㡥㐸㜸愱戴挵㈱昶ㄶ〶㐲㙣㠷㤷搸挱㈴昶㌶㕣㙤㈳戶㔳捦㘸㠹㔸㙡㡦㌵㘱㠶㠹搸昶㌰㘲慦戹づ晦挳㔵敤てㄱ〹慦っ敢㔰㠷搸㈷ㄸ〸戱㔷扣挴づ㈳戱扦挳搵㌶㘲㥦改ㄹ慤㈶昶㌵㘶㤸㠸㍤ㅦ㐶㙣㥢敢昰㍦㌴搵晥〶㤱昰挲㔷㌷ㅤ㘲摦㘳㈰挴㥥昵ㄲㅢ㐱㘲㍦挲搵㌶㘲㍦改ㄹ慤㈶㤶㠵〴㈶㘲㑦㠶ㄱ㝢挲㜵昸ㅦ㠶㙡攷㈰㤲㄰ㅢ攳㄰戳㌰ㄶ㘲㡦㝢㠹㡤㈵戱昶㜰攱搵㠶㡦㔴㜹㝡㐶㑢挴㔲攷㔸㘷捣㈸愰捥扥㡦㔴て㠷ㄱ摢愲㠹昹ㅥ㜲㙡㜷㐱㈴㈱㔶散㄰摢ㄷ㘳㈱昶愰㤷㔸〹㠹㜵㠷ぢ慦㌶㄰敢愱㘷戴㐴㉣㜵㡥ㅤ㠰ㄹ〵〶㘲㥢挳㠸摤敢㍡晣て㉦戵ぢ㄰㐹㠸㑤㜷㠸昵挵㔸㠸晤挱㑢㙣㈶㠹昵㠳ぢ慦㌶㄰敢慦㘷戴㐴㉣戵挷㠶㘰㐶㠱㠱搸ㅤ㘱挴㙥㜷ㅤ晥㠷㤲摡挳㄰㐹㠸捤㜵㠸㡤挲㔸㠸摤敡㈵㌶㥦挴づ㠷ぢ慦㌶㄰㍢㐲捦〸㈳ㄶ昸㄰㕣㠸ㄹ〵〶㘲㥢挲㠸晤捥㜵昸ㅦ㌶㙡ㄷ㈳㤲㄰㍢捥㈱㌶ㄹ㘳㈱㜶扤㤷㔸ㄹ㠹㑤㠵ぢ慦㌶㄰㥢愶㘷㠴ㄱ㐳㌴搹㔲㝢慣ㄴ㌳ち㘰昲㥦㘳搷㠴ㄱ扢摡㜵昸ㅦ㈲㙡捦㐵㈴㈱ㄶ㜷㠸㉤挰㔸㠸㕤改㈵戶㠸挴㡥㠵ぢ慦㌶㄰㕢愸㘷戴㐴㉣㜵㡥㔵㘰㐶㠱㠱搸晡㌰㘲㤷扡づ晦挳㐱敤㌸㈲〹戱㕡㠷㔸㌵挶㐲散㘲㉦戱㝡ㄲ㕢ちㄷ㕥㙤㈰㔶愳㘷㠴ㄱぢㅣ㡡㐹捣㈸㌰㄰㍢㍦㡣搸㍡搷攱㝦攸愷摤㠸㐸㐲慣搱㈱戶ち㘳㈱㜶慥㤷搸ちㄲ㍢〹㉥扣摡㐰㙣㡤㥥ㄱ㐶っ搱㘴㑢ㅤ㡡㘷㘰㐶〱㑣晥㐳昱慣㌰㘲㘷扡づ晦挳㍣敤戳㄰㐹㠸㥤散㄰㍢〷㘳㈱㜶扡㤷搸愹㈴㜶ㅥ㕣㜸戵㠱搸㍡㍤㈳㡣㔸㘰㡦㕤㠲ㄹ〵〶㘲㈷㠷ㄱ㕢攳㍡晣て改戴搷㈳㤲㄰㍢换㈱戶〱㘳㈱戶摡㑢散搷㈴㜶ㄵ㕣㜸戵㠱搸搵㝡㐶ㄸ㌱㐴㤳㉤戵挷㙥挰㡣〲㤸晣㝢慣㌱㡣㔸㠳敢昰㍦㝣搳摥㠴㐸㐲散㝣㠷搸㉤ㄸぢ戱㠴㤷搸㠵㈴㜶ㅢ㕣㜸戵㠱搸敤㝡㐶㑢挴㔲㙦ㅥ昷㘰㐶㠱㠱㔸㙤ㄸ戱ㅡ搷攱㝦愸愶扤ㄹ㤱㠴搸㝡㠷搸〳ㄸぢ戱㈵㕥㘲㤷㤳搸㐳㜰攱搵〶㘲㕢昴㡣㌰㘲㠱㐳㜱㉢㘶ㄴㄸ㠸挵挳㠸㔵扡づ晦挳㌲敤㈷ㄱ㐹㠸㕤攳㄰㝢〶㘳㈱㔶敥㈵戶㤱挴㥥㠳ぢ慦㌶㄰摢愶㘷㠴ㄱ㐳㌴搹㔲㠷攲慢㤸㔱〰㤳晦㔰㍣㉥㡣搸㐲搷攱㝦〸愶扤ㅤ㤱㠴搸㈶㠷搸㕢ㄸぢ戱㘳扣挴㙥㈲戱户攱挲慢つ挴㜶敡ㄹ慤㈶搶㠴ㄹ〵〶㘲㜳挳㠸捤㜱ㅤ㠱㠷㕢㝥㠸㐸㉤㍤摣搲昳扦㠵散㠴愴㌹㔵慣㘵㙤㕦攵㤸㜹戹ㄶ〵搱搵㌵㌵㔲㑢㥣㠷㘷搱㈵昰㍦㘶㥣㠶㐷㉥攲〹㜴昸㕦扦扢愵戱㜸ㄴ㈳ㅦ敤愵㥦㜶㘶挹㠸㤳㈳㔵㌳ㄳ㜸晣㔹扢慡挹㐹㍣㉡戳㌲ㄷ晦㘳戹㠶〶晣敦攲晦ㄷㅥ㔴㠷敡㙥㝥搳ㄷ㥢昳㠸㍡㘳㘱㌵㉢愶㥢㜹㠶攰㙥㍤昴晦㙦㌱㤳㡦戰晢捦㥥㥡ㄹ戹〳㠷㤸㉥晣慦昴㍣㤴㌱㕢捤挶㉥㜶慡㜰㑥换搸㈵㙢捥挸挴晦㥥〳㜸戹昰㉣昷㉥搰㐴慤摦搳挴攲㝡㘹㌲㜲㜸㌵摣㑦㡣㘵敥晣戲㘴㠶敦晦㤸搸扥㍤搹敡㑤昱㘲㌴㡦愰挸㍤愱换㥡㘶㕣搶收攰戲敥㑢㕦㤶攲戵㙣㉥㑤㙦敡ㅢ㥤散㠱搰㘴ㄳ㡤挹ㅥち㈶㝢搸㤷㡣搷㤷搳㤲昱愲慤㌰㝢㌴㌴搹㌸㘳戲挷㠲挹戶晡㤲昱㥡㙦㕡戲ㅣ〰㈴搹㤳愱挹㐶ㅢ㤳晤㌹㤸散ㄹ㕦戲㜶ㄸ愷㈵敢〰㠳㈴㝢づㅤ昳愱㌴搴㤸散㜹㐶收㍤㡣摤㠷搲㡢㌴敤㍥㤴㔴㈷㡣搳㤲㜵㠱㐱㤲扤㡣㡥㌹搹〰㘳戲㔷ㄹ㌹㍤搹㜶㥡㍣挹昶挶㌸㉤搹㝥㌰㐸戲㌷搰㌱㈷敢㘳㑣昶ㄶ㈳愷㈷㝢㥢㈶㑦戲㥥ㄸ愷㈵㉢㠰㐱㤲晤〵ㅤ㜳戲摥挶㘴敦㌰㜲㝡戲昷㘸昲㈴㍢ㄸ攳戴㘴㠷挲㈰挹㥡搰㌱㈷敢㘱㑣昶㈱㈳愷㈷晢ㅢ㑤㥥㘴㠷㘱㥣㤶㙣ㄸっ㤲散ㄳ㜴捣挹扡ㅡ㤳晤㥤㤱搳㤳㝤㑥㤳㈷搹〸㡣搳㤲㡤㠱㐱㤲晤ㄳㅤ㜳㌲摢㤸散㑢㐶㑥㑦昶㌵㑤㥥㘴㘳㌱㑥㑢㔶っ㠳㈴晢〶ㅤ㜳戲愸㌱搹户㡣㥣㥥散㝢㥡㍣挹㑡㌰㑥㑢㌶ㅤ〶㐹昶㈳㍡收㘴搹挶㘴㍦㌳㜲㝡戲㕤㌴㜹㤲捤挴㌸㉤搹㕣ㄸ㈴㤹挲ㄳ㉣捤挹㝥昹捥昴晢㈱ぢ㜸㕦戲ㅣ㥡㍣挹收晢㤳ㅤ愷㤳戵ぢ㑤昶㥤㌱㤹ㄵ㑣搶摥㤷慣捣㥦㉣慥㤳㜵〸㑤昶㤵㌱㔹愷㘰戲㍤㝣挹ㄶ昹㤳搵敡㘴㥤㐳㤳㝤㘶㑣搶㈵㤸㙣㙦㕦戲㝡㝦戲㐶㥤㙣摦搰㘴ㅦㄹ㤳㜵て㈶摢捦㤷㙣㠵㍦搹挹㍡㔹捦搰㘴敦ㅡ㤳攵〷㤳ㅤ攰㑢㜶慡㍦搹㔹㍡㔹㐱㘸戲ㅤ挶㘴〷〷㤳昵昵㈵晢戵㍦搹昹㍡㔹扦搰㘴慦ㄹ㤳ㅤㅡ㑣㜶㤸㉦搹㠵晥㘴敢㜵戲㐱愱挹㕥㌰㈶ㅢㄲ㑣㌶捣㤷散㜲㝦戲㙢㜴戲ㄱ愱挹㥥㌶㈶ㅢㄵ㑣㜶戸㉦搹㐶㝦戲㑤㍡搹㤸搰㘴㡦ㅢ㤳㡤つ㈶ㅢ敦㑢㜶㤳㉦㔹捥㕤㌰戴晡㈳㌳㡢㌸㍡攳㡦ぢ晥㥦摥昱昸㜱㍥挴扡㕦つ㍥晡戶攲㤹攱㠵㔸㠸攲攷㕤挶戰㡡㌸㜲㍦扥愸捤戰㜲ㄹ㔶㌱慤昷㘹捣㐴㉦㠶ㅦㅣ〵㔳㐲敢挳ㅡ㌳挹㡢攱攷㍤挱㑣愶㤵ㅦ昵㈴搷ㄴ㉦收捦ㅡ㌳㤵㔶㝥㐲ㄳ捣㌴㉦收㜹㡤㤹㑥敢㡢ㅡ㌳挳㡢攱㠷㈲挹㌵㤳搶敤ㅡ㌳换㡢攱㘷ㄹ挱ㅣ㐵㉢㍦挶㐸慥搹㕥捣㍢ㅡ㔳㑡㉢㍦㝤〸㘶㡥ㄷ昳愱挶捣愵昵㙦ㅡ㌳捦㡢攱㉦㝣挹㌵㥦搶捦㌵收㘸㉦㠶扦愷〵戳㠰㔶晥㡡㤶㕣挷㜸㌱摦㙡捣戱戴昲㌷慢㘰ㄶ㝡㌱㍦㙢捣㜱戴敥搲㤸攳扤ㄸ晥㌲㤳㕣㘵戴昲昷㤸挴㌹挱㡢攱敦㈰挱挴㘸攵慦ㅦ挱㤴㝢㌱晣搵㈱㤸ち㕡昹㕢㐳㌰㤵㕥っ摦昱〵ㄳ愷㤵㙦昶㠲愹昲㘲昸㐶㉤㤸㐵戴昲㍤㕡㌰㡢扤ㄸ扥扦ち愶㥡㔶扥戵ち㘶㠹ㄷ挳户㐵挱㉣愵㤵敦㠸㠲愹昱㘲昸㙥㈶㤸㕡㕡昹㐶㈶㤸㍡㉦㠶㙦㐲㠲愹愷㤵敦㍦㠲㔹收挵昰扤㐳㌰㈷搲捡户つ挱㈴扣ㄸ㥥昲㠲㐹搲捡戳㕤㌰つ㕥㡣㥣㝡㍣敢ㅡ㘱搵㥢捤㔳㔰慥愳㉣㐷〷戵㈳㜲昲〵㔰㍣〹〵戵搲㐱挹改ㄷ㐰昱㌴ㄴ搴㙡〷㈵㈷㘰〰挵ㄳ㔱㔰㙢ㅣ㤴㥣㠲〱ㄴ㑦㐵㐱㥤攲愰攴㈴っ愰㜸㌲ち敡㌴〷㈵愷㘱〰挵搳㔱㔰愷㍢㈸㌹ㄱ〳㈸㥥㤰㠲㍡搳㐱挹愹ㄸ㐰昱㤴ㄴ搴搹づ㑡㑥挶〰㡡㈷愵愰搶㍡㈸㌹ㅤ〳㈸㥥㤶㠲㍡搷㐱挹〹ㄹ㐰昱挴ㄴ搴㍡〷㈵愷㘴〰挵㔳㔳㔰ㄷ㌸㈸㌹㈹〳㈸㥥㥣㠲扡挸㐱挹㘹ㄹ㐰昱昴ㄴ搴挵づ㑡㑥捣〰㡡㈷愸愰㉥㜵㔰㜲㙡〶㔰㍣㐵〵㜵㤹㠳㤲㤳㌳㠰攲㐹㉡愸㉢ㅣ㤴㥣㥥〱ㄴ㑦㔳㐱㕤改愰攴〴つ愰㜸愲ち敡㙡〷㈵愷㘸〰挵㔳㔵㔰搷㍡㈸㌹㐹〳㈸㥥慣㠲扡捥㐱挹㘹ㅡ㐰昱㜴ㄵ搴昵づ㑡㑥搴〰㡡㈷慣愰㝥攷愰攴㔴つ愰㜸捡ち敡㐶㐱搹晡㘴㔵㍣㍦攵〲攷〲晣搲㘷㔱搷〴捣捤挵愳搷㜹㑡㡡攳㘸㥦㠳㘷愱㌸收晢ㅣ㍣昱挴㌱捦攷攰戹㈶㡥戹㍥〷㑦㉦㜱捣昱㌹㜸㐶㠹愳搴攷攰㐹㈴㡥搹㍥〷捦ㅢ㜱ㅣ攵㜳昰㔴ㄱ挷㉣㥦㠳㘷㠷㌸㘶晡ㅣ㍣㈱挴㌱挳攷攰㌹㈰㡥改㍥〷て㝢㜱㑣昳㌹㜸愴㡢㘳慡捦挱㠳㕢ㅣ㔳㝣づㅥ捦攲㤸散㜳昰㄰ㄶ挷㈴㥦㠳㐷慤㌸㑡㝣づㅥ愸攲㤸攸㜳昰搸ㄴ㐷戱捦挱挳㔱ㅣ㐵㍥〷㡦㐰㜱ㄴ晡ㅣ㍣攸挴㌱挱攷攰㜱㈶㡥昱改㡥昶晦て㕥晦㜵㜸</t>
  </si>
  <si>
    <t>CB_Block_7.0.0.0:8</t>
  </si>
  <si>
    <t>㜸〱捤㝤〹㜸ㄴ㔵昶㝤㕥㤲㙥㔲㑤㤰㔲挴つㄵ〲㐶㐰㄰〲挸愶㈲㕢挲扥㐹㔸㕣㜰㘲㤳㜴㈰㤰〵搳〹㡢㉢慥㈳愸挸愰㈸㉡㡡㡡戸敦㡡㡡愰㡥愲㡥ぢ㡥㡥㠸扢攳㤲㜱搷㜱摦户晦㌹户敡㌵搵㔵慦戲捣㙦晥摦㌷㘵昷攳扤㝢捦扢户捥愹慡敥㑥搵慤㌲㐳㘵㘴㘴晣㠱㠵晦㜲挹㘶㘷摦攲㈵挹扡㐴㔵慦㤱㌵㤵㤵㠹搲扡㡡㥡敡㘴慦攱戵戵昱㈵ㄳ㉡㤲㜵㔹〰㐴㑢㉡攰㑦㐶㑡㤲ㄵ㈷㈶㜲㑡ㄶ㈶㙡㤳〰㐵㌲㌲㜲㜲慣㑣昸昷㜶摦戶ㅥ㔸㥣㘵㘵戳〱㉡挳㡡戲㘹挵㈶㠷㡤挵㈶挶愶㌵㥢㕣㌶㙤搸散挲愶㉤ㅢ㥢捤慥㙣㜶㘳搳㡥捤敥㙣摡戳搹㠳捤㥥㙣昶㘲挳晣搶㍥㙣㍡愰挹摤ㄷ捤戴㤱㈳㈶捦㥥〷㌶挵㜵㌵戵㠹㥥㥤㘶㌸敢㍣愴㑦㥦㕥㝤㝡昵ㅢ㔸㌰愸㔷㐱捦㑥㈳敢㉢敢敡㙢ㄳ㐳慡ㄳ昵㜵戵昱捡㥥㥤愶搴捦慥慣㈸ㅤ㥦㔸㌲慤㘶㝥愲㝡㐸㘲㜶㐱扦搹昱㐳〶昵㌹愴㝦晦昲挱㠳〷攵敥㠷挸㤳㐶㡥㤸㔲㥢㈸㑦晥户㘲敥捦㤸㤳㐷㡥攸㌵㈹㔱昷摦㡡搹ㄱ㌱ㄱ戲戰愶㉡㕥㔱晤㕦ちㅡ攱㌶敤㕦㤸㈸慤攰挶㑦㈴㙡㉢慡攷昴挲㙡愷〹㡤搱挰㕥挳㤳挹晡慡〵摣㡦㐶㈶㉡㉢愷㈶捡㘵愳㔷ㄵ㈶敢愶挴㙢慢㤲戹㔵搴㉦㔱㥢愸㉥㑤㈴㜷愹㉡㕡㕣㥡愸㜴㠱挹㥣慡ㄹ昱摡㐹昱慡㐴㌶㍢㙤慢㥣㙤㌸戶㉣㔱㕤㔷㔱户愴㑤搵昴㘴㘲㙡扣㝡㑥㠲㤰㐸搵攸晡㡡㌲㤵㥤㡤㔷㐶㔶㔷搳㥡挹㠶挲晡㔴㡤㥣ㅢ慦慤㤳ㄱ㌷㘱ㅦㄳ搶戳扢〸㡢戴昵攲㉥搵挹㌷㡢摢慣戸愲㙡㝣愲戶㍡㔱挹㈴摣㤲㍤㝣㈰ㄱ挸搹づ㈹愵㌴ㅤ㙥㈵搵摡㍤昸挸㠵㔹愲㥤搰㜴㤸㔴㔳㕢㠵ㅤ㜲㘲㈲㕥㍤愴愰㘷㜱㕤㔹㘱㘲攱㤰㠲㕥〵〵㠳〶㔹㜹〰㔸㥤〹敤㠲㈶慢㜰㐰㝦敢〰㥡昲搱愸散搷㜱㜴㝢㘳昲〸换㉣㠹㘷㤶捣捥㉣㈹捤㉣㈹换㉣㐹㘴㤶㤴㘷㤶捣挹㉣㤹㥢㔹㔲㤱㔹㌲㉦戳㘴㍥㌰㝡挹㘹搵㉡搳㕤㍥戹敥搰挴愰㥦㔷㡤㕥㕡戰换㉦㠳㤲㔳摦㔵㍣愰攵昳愰㉢㍡晢愵慤㘳慦㝥㥥戵散搳户㡦搵つ㄰慢㍢㥡攸㐱㥣㔵㌴愰挰敡㐱㔳㑦㌴㑡㙤挷㕡㜲㑤愷㍦㜰挱㙤昶挹㤷㑥扥㙢㔹㥦捤攳㑡㈶㍣慥昸㜱㈱㈹㝡愱搳愸っ扤ㄹ慤〰㑤戴て攷㡣㠳っ㝤㘹敡㠷㐶愹㙤㙥㠲㜶ㅢ㍡慥晡晥㠴摦㐶㉤捤㥤㌰愱攷㡣搳户㉡㝥ㄴ㐹㠲晥攸㌴挱㘱〰攳つ㐴ㄳㅤ挴㔹㠵攰㌰㤸愶㐳搱㈸昵㠴㥢㘲捦㉥敦扤昴㝢㔱户愲㠷敦㥡晦攱㜳户捦搹愴昸㐱㈷㈹づ㐷愷㠹ㄴ㐳ㄸ敦〸㌴搱愱㥣㌵〱㈹㠶搱㌴ㅣ㡤㔲て扢㈹㍥㕡㤴晢㝤敥ぢ㔳㐷㕣㍤㘰搳慤攷慣㕦㔱慦㜸㐴㐹㡡㤱攸㌴㉡㔳㈱愳ㄵ愱㠹㡥攲㥣㈲挸㌴㥡愶㌱㘸㤴扡摦㑤昰搶愴㠳㔷㙣ㄹ㔴㌰㘹改〹㘷㍦摢攵捤愱愷㉡㝥㐴㑢㠲㜱攸㜴㑣摦搴〵〵㠷㜸㌶㜶㐱㥦晥搶㜸㐶㥣㠰㈶㍡㤱昳挶昷ㅦ㘴㑤愲㘹㌲ㅡ愵敥㜴㤳扣搳㜹昲改昷㍣戲㜶攲㡡㘵戳㥦㝤攲摢㘳搷㈹㝥〵㐸㤲㈳搱㘹㤴挵㔴㐶㉢㐶ㄳ㥤挶㌹㘳挱㘲㍡㑤㌳搰㈸㜵㤳㥢攰挱㍥戳㔶㡦㌹攲㠰挲㐷捡ㅢ收㐴㙦㡥㙥㔵慤〹挶㍢㝡ㄴ㥡㈶㔹ㅣつ㤰㜵っ攱挷愲挹ㅡ〷ㄶ戳㘸㍡づ㡤㔲搷扡㐹晥晣挵㠵㉢づ㝤昷㥢挲戳㠷戶扢晢搳〳㙦敡愸昸昵㈵㐹㑡搰㘹㤴挵昱〰㔸㜱㌴搱搹㘸戰戱晢㕢愵㌴㤵愱㔱敡ち㌷㐱摢㈹㤱㝢㍦㝤昶敢挹㘷㔴摤㔱㤴㌳晡挸㔳ㄵ扦ㅡ㈵㐱㌹㍡㑤散㑦㜳ㄸ㙦㉥㥡㘸〵㘷㡤挵晥㌴㡦愶昹㘸㤴扡搸㑤搱㘶㐵㈲慦搷昶㠱ㄳ㙦摤㝤敤㝢㠳ぢ㈲晦㔶晣攲㤵ㄴ㔵攸㌴捡愱㥡搱㙡搰㐴ㄷ㜰捥㜸㜰㌸㠱愶㕡㌴㑡㕤攰㈶ㄸ搷㈶昱改捣扣晤㐶㉦㥢㌸攴㠸㘴㘴户㔱㡡㕦敡㤲愰づ㥤㈶㌸搴㌳摥㐲㌴搱㐵㥣㌵〶ㅣㄶ搳戴〴㡤㔲攷戸㈹㕥敤扤攴㥣〷㉥扢㘶搸扤㔷㘷攷㍣㘳扦昵愹攲㑦〶㐹㜱ㄲ㍡㡤㜲㌸㤹搱㑥㐱ㄳ㍤㤵㜳㐶㠲挳㘹㌴㉤㐵愳搴㘹㙥㠲晢〶扥扥扣摢㐵㉢挷慤ㅥ扡愲㈰㙦㔴户戳ㄴ㝦㡥㐸㠲㌳搰㘹㠲挳㤹㠰㔸㘷愱㠹㥥捤㔹攳挰攱ㅣ㥡晥㡣㐶愹挵㙥㡡㝢㍥敡㔴扦㙤搵扣戱㉢扦㉤慣扣昷昲敢慥㔱晣戱㈳㈹㤶愱搳攴づ扢㥣ㄱ捦㐳ㄳ㍤㥦昳挶㘲㠷扤㠰愶ㄵ㘸㤴㍡挱㑤㤲㜵㘲摢ㅤ愵换户㑦扥敢敥敦扦扣戹晣㡡昱㡡㍦愶㈴挹㑡㜴㥡攰昱ㄷ挶㕢㠵㈶㝡ㄱ㘷㡤〴㡦㡢㘹㕡㡤㐶愹㜹㙥㡡㔵㙢㌶㡣挹昹㘸捤㠴㡢㙥㕣㝡㙡改㥤㕤㍦㔱晣愹㈶㈹㉥㐵愷㠹ㄴ㙢ㄸ敦㌲㌴搱换㌹㙢㌴㔲㕣㐱搳㕡㌴㑡㤵扡㈹㔶收㝥㜱挸㘷ㄵ敢挷摦㔸㕣摦昶攸㡢摢戵㔱敤〹挶㍢㝡ㄵ㥡㐶㌷昷㍡〰慣慢〹扤〶㑤搶㈸㙣敥㙢㘹㕡㡦㐶愹㔹㙥㠲晤ㅥ慥捦㔸昰敤㤶攱户㍣㜹摡昳㑢慦挹ㅥ愲昸㈳㔳ㄲ㙣㐰愷挹㙤㜱㍤㈳摥㠰㈶㝡㈳攷㡤挱戶戸㠹愶㥢搱㈸㌵摤㑤戲攳扥㜷戲晥㥡戳㘰攲戲敦㙥㙦昷昴㐹㡦慤㔴晣ㄱ㉢㐹㙥㐵愷㔱ㄶ户㌱摡敤㘸愲㜷㜰捥㘸戰戸㤳愶扢搰㈸㌵挹㑤戰㝤㝢搱扡㡡敡㥢㐷慥晥收扢㍤扡戶扤昲㐶戵ㄷ挱㜸㐷敦㐱搳㘸㠲㝢〱戰㌶ㄲ㝡ㅦㅡㅣ㜶晤慤晢㘹㝡〰㡤㔲愳摤〴㉦攷㙥摡㍣敥㥦摤㈶摤搰攵挹㤵㙦㥥㌵愲㑡敤㑤㌰摥搱〷搱㌴戱愹㌷〳㘲㙤㈱昸㈱㌴昸昰㈸戰ㅥ愶改ㄱ㌴㑡つ㜳㔳晣扥戲挳挱㙢扥㔹㕦戴㙥搱攸戶搳㝦㤸晢戹摡㠷㘰扣愳㡦愲〹攷㠰㉦愲挷〰戰戶ㄲ晡㌸㥡慣〹搸ち㑦搰昴㈴ㅡ愵〶扢〹㜶换㕤昸㔹攷㈹慢㐶摤㌵晢昴攳〶㍦搹戵㥤敡㐰㌰摥搱愷搰㌴挱攱㘹㐰慣㘷〸㝥ㄶつ昶愶〲㙢ㅢ㑤捦愱㔱慡慦㥢㘲捦扥㤱㌹摢ㅢ攲㘳慥捤捥㉢㝦愹攲慣㐹戹捦挳㝤愴晢㕢慦戰㌶扥〸扦㥥㜷晥㌰敦摢ぢ扦敤㥡昳ㄷ〹晥㈰㈹敦㕦㍥戰扣㑦㥦戲晥〵昱㝥昱㐸ㅥ挲㌶昷愷㉦㍦㈰㜳换㘷㔶㔴㤷搵㉣㤲摦挲晢㡥㠸㈷ㄳ㍢㝦ㅡ昷㜰㝤㈳㙡敡慢换㤲ㅤ捣捥攲扡㜸㕤㘲ㅦ扦㙦㘷㤰挰戴㘲晣愵㤰㐸㑡扥晤晤搳㘶挴㉢敢ㄳ挳ㄷ㔷㌸敥晤㝣㙥晣㥤㔰㌳㍢摣㍢慡㌶㜱㐲捡ㅢ㔸愳攱昸㐳㜶愱挴づ戰㜴㕣捥㝡㜵ㅡ㌹户㈶㤹愸㤶搵敢㔱㌵愵愲㜴㝥愲戶㌸挱㍦㠳ㄳ㘵㐲戵㍤㕤敥ㅦ㉢㍤㈶㔷㠳㈸晥晣㈸敢散戵㤶ㄷ㉤慥㑢㔴㤷㈵捡戰扥ぢㄲ戵㜵㑢愶挵㘷㔷㈶昶㐸㠳㌸㌹攱搸㍢捤㍣慡愶戴㍥㌹戲愶扡慥戶愶㌲摤㌳扣㙣㘱ㅣ㝦㈰㤵㑤慣㈹㑢攰敦㥢㙣㉥ㄹ㉡㈳㉢㑢愹㡣㠳㑣㝦㘴㌰㙥戲㤷㙣〸捦㈶摥て摢㝣慦昴摤慥搷㔴戰〳㡢捡〴昷挹捣〳㥡〸㈶㜱ㄹ愶㝢㌸搰挳㠹攷っ㠸敥ㄶ㡥㤶㜵㑣㙤戹晦扦攰捣捣㜶㉥晢愲㠵昸㈳㜲㑣扣扡慣㌲㔱摢攸ㄹて挵㌵戲㕥㐰ㄳ改㡤愳㌹㔴扤㙣㈰搴㘲戵㈴戲愸愲慣㙥㙥㜴㙥愲㘲捥㕣晥扡挱㔹㤱㥣ㅣ㑡ㅢ㔸慣ㄷ㘱戲戶戳㜹〹㑤㉣㤶ㄱ摤㐱㔰㌴㘶扤散㡣㈳㥤昱㙦换晦㍣捤挴㉣㑢晥ㅣ挶戹㡢㘴愴㙡㔴㑤㙤㌲㉢换挴㜲㑣㍣㌹户㡥扢㘷攳㑥挶㝢㠵捤慢㘸㈲〷愰㘹昲慦摦戶〰㘵昳㡦晣㌶㔵㠵㠹昲㌸㑥慤挸搱慤攲㤱㉡攷慦昵挲㐴戲搴攲㥦昵㘳㜱慣㉣㡥愲㠷㠳㍦户㡡㝢㝦㘲㜱㕤㘱扣㉥摥慡ち㈷〸戰㤵㉣㠰㝡挸㉣愷挷㤹㙤挴愶㘷挷摣ㄱ㈲搸搲昵㐴㘹㉤〶㈷ㄲづㅣㅣ㉦ㄹ㔹㙥摢㌸〹慣晢晥㈰ㄱ昵敦攸改㝦攸攳晣㐳搹攸㐴昵戴㈵ぢㄲ㐹挲㜳愲㡤㑡改㍦扣ㄸ㙣㜲改散改㜵ㄵ㤵挹㕥㔸搳搱戵㌵昵ぢ晥㥢㜱ㄸ换㝡つ㡤㕥㈲〷㘲㉦㙥㍥㈷挸㤵搱㙡㈱户㑤㐹㐹㐶づ愳搱㘲㜵㘱挳扤ㄵ挱晥挰㍦戲㔸㙦攱㥦㔸㘳扥㐸㍥㄰㉤㌹㈹ㄲ〱㍥户ちち㑤慢㑤挸㘹㥥ㅣㄹ㐰敤㌶㔵㌳㙢㙡攷捦慥愹㤹捦晤㘹ㄷㄹ㈵攷㈶ㄲ㜵㍣㜵搲摡㍤㔵㈴愷㠴㤴捡捡㑡㍢〷攲㌹挷搲ㄱ昱愳敦愲㘹㌳扣戲戲㤳㡥㤸㡣扥〷㔳ㄶ㑥攲㐴ㅢ搰搹㘳昴㤸㤲搱ㄳ㡢㑡㈶挶㤷昴㉤攸㌳愰㘴㐶摦㕥㡢㉢㤳㡢搵扥攰捥搳ㄶ昹昳て㕣㤱㍦户㜴捣㠶摤㙡㤷ㄷ㉤改戴㐱㜵㜰ㅤ㠱㔳㈶摤㄰㉤て㙦敢〳㌴㙡㙦挰昸㤹㠲㝥晡㘲㝤㠴戱昵㌱㥢㑦搰攰㤳㐱戴挶〷挳㘷捥㔰㜵挷扦晣㜰戰㍥㘷昳㙦㌴慡〷ㅡㅥ㥡搶ㄷ㘸昴愲㙣挴攷ㄶ㤷慤㜶㄰捣挱慤昶つ慣㌱慢ㄱ㥦敡〹〴户㥣㐵愵㉣㙡㘳㔱ㄷㄵ㐵㘰愳〰ㄱ搷ㄱ㌸愱搳ㅢ搳㐴㠰㕦㌹㍦ぢ㌰戳〰扦㌳〷㠵戱戸扦㜹〴挸㜴㠶慡〰㍥ㄱ㈰ぢ〶㡢㈷慥㔵㕦㤸㐴㠰〸㐶㝡㔱㍦晦敥ㄱ愰て捣㐱〱㉣挶戴ㅡ昱愹㝥㤸㘷ㄲ攰㑢〴㌷ち昰㠵敢〸㥣㜰ㅡ㠰㐸㜹㕣㡢摤戸捡㥦〳㘶ㄶ㘰㜷戸慤昶㙣昶㐰攳ㄱ㘰㉦㘷愸〶㈲㠸〸戰㌷㐱晢愰㔱㠳㘱ㄲ〱㍡㘰愴ㄷ昵㉦慦〰㠳㘰づち搰㤱㌱慤㐶㝣敡㔰捣㌳〹昰㝡㤸〰慦戹㡥挰改戰㈱㠸㤴挷戵攸挶㔵㝥㈵㔴㠰㠳攰戶㝡戰改㠹挶㈳㐰㉦㘷愸㡥㐰㄰ㄱ愰㌷㐱〵㘸搴㌰㤸㐴㠰㍥ㄸ改㐵晤摤㉢挰㔰㤸㠳〲昴㘷㑣慢ㄱ㥦ㅡ㡥㜹㈶〱ㅥてㄳ㘰慢敢〸㥣慣㉢㐴愴㍣慥挵ㄱ㐸慡ㅥつㄵ㘰ㄸ摣搶㜰㌶㈳搰㜸〴㈸㜴㠶慡〸㐱㐴㠰㈲㠲㐶愱㔱㍣㤷㈷〲㡣挶㐸㉦敡〱慦〰愳㘰づち㌰㥥㌱慤㐶㝣㙡っ收㤹〴戸㍤㑣㠰摢㕣㐷攰㘴攲㜸㐴捡攳㕡㑣攳㉡摦ㄲ㉡挰っ戸慤㤹㙣㡥㐲攳ㄱ攰ㄸ㘷愸㈶㈰㠸〸㜰㉣㐱戳搰愸㐹㌰㠹〰挷㘱愴ㄷ㜵慤㔷㠰㠹㌰〷〵㠸㌳愶搵㠸㑦㑤挶㍣㤳〰㙢挲〴戸搴㜵〴㑥㜴㑥㐵愴㍣慥挵㍣慥昲敡㔰〱㉡攱戶慡搸㔴愳昱〸戰挰ㄹ慡㘲〴ㄱ〱㑥㈰愸ㄶ㡤㥡づ㤳〸㤰挴㐸㉦敡㝣慦〰搳㘰づち戰㠸㌱慤㐶㝣㙡〶收㤹〴㌸㈳㑣㠰搳㕤㐷攰㐴散搱㠸㤴挷戵㔸捡㔵㍥㉤㔴㠰㌳攰戶捥㘴㜳ㄶㅡ㡦〰攷㌸㐳㜵っ㠲㠸〰㝦㈶攸㕣㌴㙡ㄶ㑣㈲挰㌲㡣昴愲ㄶ㝡〵㌸ㄶ收愰〰ㄷ㌰愶搵㠸㑦ㅤ㠷㜹㈶〱㉡挳〴㤸敦㍡〲㈷㠹㡦㐷愴㍣慥挵㈵㕣攵㡡㔰〱搶挰㙤㕤挶收㜲㌴ㅥ〱搶㍡㐳ㄵ㐷㄰ㄱ攰㑡㠲慥㐲愳㑡㘱ㄲ〱搶㘱愴ㄷ㜵扣㔷㠰搹㌰〷〵㔸て㝣捣㙡挴愷捡㌰捦㈴挰㡣㌰〱愶扢㡥挰㐹㙣㥥㤸捥攳㕡摣捡㔵㉥づㄵ攰㜶戸慤㍢搸摣㠹挶㈳挰摤捥㔰捤㐵㄰ㄱ攰ㅥ㠲敥㐵愳收挱㈴〲㙣挴㐸㉦㙡㥣㔷㠰ち㤸㠳〲㙣㘲㑣慢ㄱ㥦㥡㡦㜹㈶〱㠶㠵〹㌰搴㜵〴㑥戱㔷㈳㔲ㅥ搷攲㌱慥昲㤰㔰〱ㅥ㠷摢㝡㠲捤㤳㘸㍣〲㍣攵っ㔵つ㠲㠸〰㑦ㄳ昴っㅡ㜵〲㑣㈲挰戳ㄸ改㐵ㅤ攲ㄵ㘰〱捣㐱〱㥥㘷㑣慢ㄱ㥦慡挵㍣㤳〰〷㠵〹搰摤㜵〴㉥〱搴㈳㔲ㅥ搷攲㔵慥㜲搷㔰〱㕥㠷摢㝡㠳捤㥢㘸㍣〲晣搳ㄹ慡㠵〸㈲〲扣㑤搰㍢㘸搴㘲㤸㐴㠰㜷㌱搲㡢摡摦㉢挰㈲㤸㠳〲扣捦㤸㔶㈳㍥戵〴昳㑣〲散ㅥ㈶㐰㍢搷ㄱ戸㐰㜱㌲㈲攵㜱㉤晥捤㔵摥㌵㔴㠰㉦攱戶扥㘲昳㌵ㅡ㡦〰摦㍡㐳㜵ち㠲㠸〰摦ㄱ昴㍤ㅡ㜵ㅡ㑣㈲挰てㄸ改㐵攵㜸〵㌸ㄵ收愰〰扦㌰愶搵㠸㑦㉤挵㍣㤳〰扦晦ㄶ昲㔳昸㌷搷ㄱ戸㠰㜲㈶㈲攵㜱㉤戲㌳戱捡扦〰㘶晥㈹ㅣ㠵摢㙡挵㈶〷㡤㐷㠰㤸㌳㔴㘷㈱㐸㘷〶㙡㑤㔰㉥ㅡ㜵づ㠶㈲㐰ㅢ㡣昴愲扥㐶㡥搴ㅦ㐳㘷挳ㅣㄴ㘰㔷攰㘳㔶㈳㍥挵㙢㌶㈶〱㍥ちㄳ攰㐳搷ㄱ戸扣戳ㅣ㤱㐴㠰㝤戸捡敦㠷ち戰㉦摣搶㝥㙣昶攷摡敤晣㙢戰㤳㌳㔴攷㈱㔰㘷搲挹㈳愸㌳ㅡ㜵〱㠶㈲㐰ㄷ㡣昴愲摥昴ち㜰㍥捣㐱〱扡〲ㅦ戳ㅡ昱愹ㄵ㤸㘷ㄲ攰挵㌰〱晥攱㍡〲㤷㥥晥㠲㐸㈲㐰〱㔷昹昹㔰〱晡挲㙤昵㘳㜳〸搷㙥愷〰〳㥣愱㕡㠵㐰㥤㐹㘷㈰㐱㠳搰愸㡢㌱ㄴ〱〶㘳愴ㄷ昵愴㔷㠰㡢㘰づち㌰〴昸㤸搵㠸㑦慤挶㍣㤳〰㕢挲〴搸散㍡〲ㄷ挶搶㈰㤲〸㌰㡡慢扣㈹㔴㠰㌱㜰㕢㘳搹㡣攳摡敤ㄴ㘰㠲㌳㔴㤷㈱㔰㘷搲㤹㐸搰㈴㌴敡ちっ㐵㠰挹ㄸ改㐵摤改ㄵ攰㜲㤸㠳〲ㄴ〳ㅦ戳ㅡ昱愹戵㤸㘷ㄲ攰晡㌰〱㌶戸㡥挰㘵扢㜵㠸㈴〲捣攲㉡慦てㄵ攰㑦㜰㕢㈵㙣㡥攷摡敤ㄴ㘰戶㌳㔴㔷㈳㔰㘷扣慤㔲㠲捡搰愸㙢㌱ㄴ〱ㄲㄸ改㐵㕤敥ㄵ攰ㅡ㤸㠳〲㔴〰ㅦ戳ㅡ昱愹昵㤸㘷ㄲ㘰㘵㤸〰ㄷ扡㡥挰㘵挵敢ㄱ㐹〴愸攵㉡㕦㄰㉡㐰ㅤ摣㔶㍤㥢㠵㕣扢㥤〲㉣㜶㠶㡡ㄷㅢ㍢㤳捥ㄲ㠲㑥㐴愳㙥挲㔰〴㌸〹㈳扤愸戳扣〲摣〸㜳㔰㠰搳㠰㡦㔹㡤昸搴捤㤸㘷ㄲ攰挴㌰〱㤶戸㡥挰㈵捦摢㄰㐹〴㌸㤷慢扣㈸㔴㠰攵㜰㕢攷戱㌹㥦㙢户㔳㠰ㄵ捥㔰摤㡥㐰㥤㐹攷㐲㠲㔶愲㔱㜷㘲㈸〲晣〵㈳扤愸㙡慦〰㜷挰ㅣㄴ㘰㌵昰㌱慢ㄱ㥦扡ぢ昳㑣〲㤴㠵〹㔰敡㍡〲㤷㘴敦㐵㈴ㄱ攰㉡慥㜲㍣㔴㠰慢攱戶慥㘱㜳㉤搷㙥愷〰搷㌹㐳戵ㄱ㠱㍡㤳捥〶㠲慥㐷愳敥挷㔰〴戸〱㈳扤愸愳扣〲摣〷㜳㔰㠰㕢㠰㡦㔹㡤昸搴〳㤸㘷ㄲ㘰㔲㤸〰ㄳ㕤㐷攰㤲昱㘶㐴ㄲ〱敥攵㉡㡦てㄵ攰㍥戸慤晢搹㍣挰戵摢㈹挰㠳捥㔰㙤㐱愰捥愴戳㤹愰㉤㘸搴挳ㄸ㡡〰て㘱愴ㄷ㌵挲㉢挰㐳㌰〷〵㜸ㄴ昸㤸搵㠸㑦㍤㠲㜹㈶〱〶㠵〹㌰搰㜵〴㉥㘸㍦㠶㐸㈲挰㌳㕣攵晥愱〲㙣㠳摢㝡㡥捤摦搱㜸〴㜸挱ㄹ慡慤〸搴㤹㜴晥㐱搰㡢㘸搴ㄳㄸ㡡〰摢㌱搲㡢敡改ㄵ攰㜱㤸㠳〲扣〲㝣捣㙡挴愷㥥挴㍣㤳〰㥤挳〴挸㜳ㅤ㠱ぢ敥㑦㈳㤲〸昰づ㔷戹㘳愸〰敦挱㙤㌵戰昹ㄷ搷㙥攷ㅥ昰㠱㌳㔴捦㈰㔰㘷搲昹㤰愰㡦搰愸㙤ㄸ㡡〰ㅦ㘳愴ㄷ戵㠷㔷㠰㘷㘱づち昰㌹昰㌱慢ㄱ㥦㝡づ昳㑣〲攴㠶〹搰摡㜵昸换〱㈲㉦㈰㔲ぢ㉥攳戶收ち㤷捦愸㐸㉣攲㜵愷㕤捡㔱〷㍢戲㍥㔹㔷㈳ㄷ挹摡㤴ㄷ搶㑣慡愹㉢慣㐸㉥愸㡣㉦㘹㔷敥㜶㘶捥㑤㔴攳ㄲ㜶㉤慥㘴晢㙣㌵ぢㄶ㈴捡慣昲攲㥡晡摡搲挴搸挲晦㠵㑢摣攰㠷㑤㈷㔷户㌳ㄵ㤶晦散慡㉤㐲㈸散㈵㔸㌲㈲㉦㈲愰晦攲㥢㔴攳㝡㉥㤴㑢搷〶戰敤㑥㐵愷㔵搴㔵㈶㕡㤷换㐵㙡改攷㤴㐳㐵搴〵㤴戵㉡㥦㌶ㄷㄷ愵ち摢㤴㡦慥慤㈸慢慣愸㑥㜰㘳散敥㐰㈷㈴收愰〶㘰㑡㑤戲㠲㠵捦㙤捡愷搵挶慢㤳ぢ㜸㌹戳㜴挹㙥㘹㈳戹敥ㄹ㈹ㅦ㔱㔱㥤㐴ㅡ搹㡡散户㉤㉦㥥㕢戳〸㌵昸昵㔵搵愳攳ぢ㤲晦ㄳ㕢㐵㜱戳挸㈲㥢㐶㘵慡捣㑣㤵㤳㤹昳㥦㙥㥦攸昷㌸挶摡㌹攵愴㥤戰㥦搶搵㔶捣慥愷㘰㤲愳㉦摡㙣㌶戲つ㌳㈲摢搱昳㕦戸昴㙣㐲㕦搵〱搷㌵慤戶摣㜸〱㍣㜵㘳挳㝥㠰㕢㍦㘰㜵㜲㝦㐴㌳㙥昴昴戱㍢敢㜱晥㑦㜷〹㐴㕥㐲攴㘶㤷㍦戴〷㜸ㄷ㘷ㄷ㘲㐹〴昷㈸ㅣ㤹搸ㄳ㌸昲敦㤶戱㜲挱㜰て摤㘵㘷㜷ㄴ慥愰攷㤶㑦㠸捦㑥㔴攲挲㝦㔵扣㙥ㄷ㘷挰ちっ㔴㤱㈷㕤摦挸㥡慡慡㌸㜷㌹搶挲ㄷ㤷挶㉢ㄳ㌹攵挳敢敢㙡㈶㔶㔴㕢攵㘸㘴扦㜴㑤昱挵㌰挵ㄷ㍢㤷攸换愷戲㈰㐸晡㡣㔵㌳㈷㕥㕢㔱㌷户慡愲㌴㠷〳ㄶ敤晣㑦散慢㌸昸戳㈱愶㕥昴㘷㠹晦㥡扦㜳攵ㅤ㥢扢ㄷ捡㘴㈸ㅤ㌷㍦昶攸㑣ㄵ挵㝦敡㍦慣ㄷ挱〷㡦㝣愱㔸㍦㈳㕡〴㙦ㄸ摣㠳攷㑢戹ㄴぢ换㤷愷挱㈲ㅦ㑥敡㘵〲昰戶㝥〱㤴ㅤ扥戳㕦㐱搳㘸㌱㐱㉢〰㘲ㄳ㙡攲㘵愳攲愵戸慦愵㤵㝢㔷㑢づ㌶㉤㍦㙡㙡㙤㤶㜷㡣㐴挵㄰㉡㤱ㄶ㔶㤴㈵㙡㜳㘸㈸挶㕤㍢搹㉣っ㠹㍡摢㄰ㄷ扡戳㌲㈲㤱搶㌹愶㕣㘳㜵慣〳摣㡢收摥扢㠲挶〶攲㝦㜶攴㈰㕥㐴〳慤㉣戴搶慦愰㘳晤㐶㑥慦㘲㐸㍥㍥挰敦〴晣㠱㈶昲ㅡ㥣晥㙤㤳㕥㘹㠱㝡っぢ愰㙣戹ㅦ㠴㌵㈰㌹愸㤷㤰攲㤱㠸㄰㘹敤㈹晡㠸㍡昵ㅥ㌹晡㈶㤳㘸㌱昶昲㐴㔹捣昹㝣㘵㜱〹㌷㐷㘶㘶㌶㌶㜵搴㕦㌰ㄷ㐸㡢㘰㔵挵〹愹〶㔱晢㘳ㄵ愲慣づ㙣捤㠳〵昱㑢㜸挷挵づ㔸㜱㉤晢て晣㈳㑢㉣㘶㘵㔲㠱㤸㝡ぢ慤㈶ㅥ愵㈵挶慤㘶㐱㜲㥣昷㐲愳㍥挰㤰㕦晦攸敡㉦㉢昵ㄱ㐶晣挲捡㠸昲㌶㥢收㝥㐰慡㡦㌱㠳ㅦ㤲㔶㤴㠱㍦㐱㡦㥦㍤愹㝤㌱〷搶愶昷挵捦㌸〳㙦㡢㜷㙤改㝤㔱㝤づ㡢愶㠱慥摥挰摣捣㔶㙢〲晦㙤〶攴ㄲ搰㠶㠰㉦〰攰㐶㡥敥㠲㔱㑡㍣摥〸㘲㄰捦〶〶攲㝤攳〹敡ㄱ㙦㔷〶摤㡤㐱㝦〵挰㉦摥敦戰㌹攲戵〳愴搹攲㜱摢㠹㜸扢㌳㌰㤹愷㠹户〷慣㑤㡢㤷㠹㘹㈲摥㥥ㄲ挴ㄹ㈸㤶㈸ㄸ挴摢ぢㄸ㙢㙦〲㔹扥㘰〰散㐳㐰〷〲㔸搱㈰攲敤㡢㔱㑡㍣摥攴㘲㄰㙦㝦㘰㈰ㅥ慢ㅡ㜴㔰㡦㜸ㅤㄹ戴ㄳ㠳戲〲挱㉦ㅥ换づㅣ昱昲〰㘹戶㜸㉣㔴㄰昱㍡㌳㌰㉢ㄶ搲挴㍢〰搶愶挵㘳㘵〳㕥戸㜵㠹㐱搰㤱㌷换ㅢ㌴つ搸昴㥥㜷㈰㌰㔶㔷〲㔹晡㘰〰㜴㈳愰㍢〱慣㠶㄰昱づ挲㈸㈵ㅥ㙦摦㌱㠸搷ㄳㄸ㠸搷搱ㄳ搴㈳摥挱っ摡㡢㐱㔹扤攰ㄷ㡦㈵ぢ㡥㜸扤〱㘹戶㜸㉣㜲㄰昱ちㄸ㤸搵づ㘹攲昵㠵戵㘹昱㔸ㄵ㠱ㄷ㑥㤳㌲〸㍡昲㘶㘹㠴㐱㥢㐳㠰戱晡ㄳ挸戲〹〳㘰〰〱〳〹㘰㈵㠵㠸㌷〸愳㤴㜸扣㌱挹㈰摥愱挰㐰㍣㔶㔳攸愰ㅥ昱づ㘳搰挳ㄹ㤴㤵て㝥昱㠶挱收㠸㌷〴㤰㘶㡢㌷ㅣ搳㐴扣㈳ㄸ㜸〴㐶㘹攲つ㠳戵㘹昱㔸㔱㠱ㄷ捡㉤ㄸ㐴㡢挷戲ち㑤〳㌶扤攷㡤〰挶ㅡ㐹㈰㑢㉥っ㠰㐲〲㡡〸㘰ㄵ㠶㠸㌷ち愳㤴㜸扣改捡㈰摥ㄸ㘰㈰ㅥ㉢㌱㜴㔰㡦㜸㘳ㄹ㜴ㅣ㠳戲㙡挲㉦ㅥ㑢㈵ㅣ昱挶〳搲㙣昱㔸㕣㈱攲㑤㘰㘰㔶㔹愴㠹㌷〹搶愶挵㘳㌵〶㕥戸扤㡢㐱搰㤱㌷㑢㌲㌴つ搸戴㜸㔳㠰戱㡥㈴㤰攵ㅡ〶挰㔴〲㡡〹㘰〵㠷㠸㌷つ愳㤴㜸扣㤹捣㈰摥っ㘰㈰㕥摣ㄳ搴㈳摥㑣〶㍤㡡㐱㔹㜱攱ㄷ㡦㘵ㄶ㡥㜸㐷〳搲㙣昱㔸㤸㈱攲ㅤ挳挰慣搰㐸ㄳ㙦ㄶ慣㑤㡢挷㑡づ扣㜰㔷ㄹ㠳愰㈳㙦㤶㜳ㄸ戴昹ㄳ㌰㔶〹㠱㉣昵㌰〰㡥㈷㈰㑥〰慢㍦㐴扣搹ㄸ愵挴攳㡤㜲〶昱捡㠰㠱㜸慣〰搱㐱㍤攲㈵ㄸ戴㥣㐱㤷〲攰ㄷ敦っ搸ㅣ昱收〰搲㙣昱㔸搴㈱攲捤㘵㘰㔶㜷愴㠹㌷て搶愶挵㘳ㄵ〸㕥戸㥤㡤㐱戴㜸㉣〵搱㌴㘰搳㝢㕥㈵㌰㔶ㄵ㠱㉣ㄳ㌱〰慡〹愸㈱㠰㤵㈳㈲摥〲㡣㔲攲昱〶㐰㠳㜸戵挰㐰㍣㔶㡦攸愰ㅥ昱㤲っ捡扢收ㄵ㉢㍤晣攲戱扣挳ㄱ慦ㅥ㤰㘶㡢挷㠲㄰ㄱ㙦㈱〳戳㌲㈴㑤扣挵戰㌶㉤ㅥ㉢㐸昰挲昵〲〶㐱㐷摥㉣㈳搱㌴㘰搳攲㥤〸㡣㜵ㄲ㠱㉣㌱㌱〰㑥㈶攰ㄴ〲搶〱㈰攲㥤㡡㔱㑡㍣摥摣㘸㄰㙦㈹㌰㄰㡦㤵㈷㍡愸㐷扣搳ㄹ昴っ〶㘵㤵㠸㕦㍣㤶㠶㌸攲㥤〹㐸戳挵㘳㌱㠹㠸㜷ㄶ〳戳慡㈴㑤扣㜳㘰㙤㕡㍣㔶㥦攰㠵ㅢ昸ㄸ〴ㅤ㜹戳〴㐵搳㠰㑤㡢㜷㉥㌰搶㌲〲㔹㥥㘲〰㉣㈷攰㍣〲㔸戱㈲攲㥤㡦㔱㑡㍣摥戶㘹㄰㙦〵㌰㄰㡦㔵㉢㍡愸㐷扣ぢㄹ㜴㈵㠳戲挲挴㉦ㅥ换㑡ㅣ昱晥〲㐸戳挵㘳㈱㡡㠸户㡡㠱㔹㤱㤲㈶摥挵戰㌶㉤ㅥ㉢㔷昰挲㕤㠳っ㠲㡥扣㔹扥愲㘹挰愶挵扢〴ㄸ敢㔲〲㔹摡㘲〰慣㈱攰㌲〲㔸敤㈲攲㕤㡥㔱㑡㍣摥㤲㙡㄰㙦㉤㌰㄰㡦ㄵ㉦㍡愸㐷扣㉢ㄹ昴㉡〶㘵㜵㡡㕦㍣㤶愴㌸攲慤〳愴搹攲戱㠸㐵挴扢㥡㠱㔹捤㤲㈶摥戵戰㌶㉤ㅥ慢㕥昰挲敤㡡っ㠲㡥扣摦㐶慢㘹挰愶挵扢づㄸ㙢〳㠱敦㤸〱搷ㄳ㜰〳〱敦〲㈰攲摤㠸㔱㑡㍣摥㙣㙢㄰敦㘶㘰㈰ㅥ慢㘵㜴㔶㡦㜸户㌰攸慤っ捡捡ㄶ扦㜸㉣㘷㜱挴扢つ㤰㘶㡢挷〲ㄸㄱ敦㜶〶㘶㈵㑣㥡㜸㜷挲摡戴㜸慣㤸挱ぢ㜷㐹㌲〸㍡昲㘶搹㡣愶〱㥢ㄶ敦㙥㘰慣㝢〸㘴㐹㡤〱㜰㉦〱ㅢ〹㘰㤵㡤㠸㜷ㅦ㐶㈹昱㜸㈳戱㐱扣〷㠰㠱㜸慣戴搱㐱㍤攲㙤㘲搰〷ㄹ㌴ㅢ愷㐵晣攲戱ㄴ挶ㄱ㙦㌳㈰捤ㄶ㡦挵㌳㈲摥ㄶ〶㘶ㄵ㑤㥡㜸て挳摡戴㜸慣戶挱㍡攳昶㑣〶㐱㐷摥㉣戹搱㌴㘰搳攲晤ㄵㄸ敢㔱〲㔹㡥㘳〰㍣㐶挰㔶〲㔸愱㈳攲㍤㡥㔱㑡㍣摥㈲㙤㄰敦㐹㘰㈰ㅥ慢㜴㜴㔰㡦㜸㝦㘳搰愷ㄸ㤴ㄵ㌵㝥昱㔸㐶攳㠸昷㌴㈰捤ㄶ㡦㠵㌷㈲摥㌳っ捣ち㥣㌴昱戶挱摡戴㜸慣搴ㄱ昱㥥㘳㄰㉤㕥ㅥ慣㥡㠶㐷扣扦〳㘳㍤㑦㈰㑢㜹っ㠰ㄷ〸昸〷〱慣敥ㄱ昱㕥挴㈸㈵ㅥ㙦晤㌶㠸昷ㄲ㌰㄰㡦ㄵ㍥㍡愸㐷扣ㅤっ晡㌲㠳戲ㅡ挷㉦ㅥ㑢㜰ㅣ昱㕥〱愴搹攲戱㘸㐷挴㝢㤵㠱㔹扤㤳㈶摥敢戰㌶㉤ㅥ慢㝣㐴扣㌷ㄸ㐴㡢挷㔲ㅦ㑤挳㈳摥㥢挰㔸㙦ㄱ㌸挸っ昸㈷〱㙦ㄳ挰捡㈰ㄱ敦ㅤ㡣㔲攲昱愶㜶㠳㜸敦〱〳昱㔸ㅤ愴戳㝡挴㙢㘰搰㝦㌱㈸㉢㜹晣攲戱㝣挷ㄱ敦㝤㐰㥡㉤ㅥぢ㝥㐴扣てㄸ㤸㤵㍦㘹攲㝤〴㙢搳攲戱㐲㐸挴晢㤸㐱戴㜸㉣ㄳ搲㌴㍣攲㝤〲㡣昵㈹㠱㉣㈱㌲〰㍥㈳攰㜳〲㔸㔵㈴攲晤ㅢ愳㤴㜸扣㕤摦㈰摥㤷挰㐰㍣㔶ㄶ改愰ㅥ昱扥㘲搰慦ㄹ㤴㔵㐰㝥昱㔸晡攳㠸昷つ㈰捤ㄶ㡦挵㐲㈲摥户っ㝣㍣㐶㘹攲㝤て㙢搳攲戱扡㐸挴晢㠱㐱戴㜸㉣㌱搲㌴㍣攲晤〸㡣昵ㄳ㠱㘵㘶挰捦〴晣㐲㐰〲〰ㄱ敦㔷㡣㔲攲昱㔱〴〶昱㝥〷〶攲戱㉡㐹㘷昵㠸昷〷㠳㘶攰㔲㠷㘲〵㤱㕦㍣㤶つ㌹攲昱㙡㐸戳挵㘳愱㤱㠸㠷㌳攴ㄹ㡡ㄵ㐷㘹攲攱摥攳㘶㠸户ㄸ搳㐴扣〸㠳㘸昱㔸㥥愴㘹㜸挴㡢〲㘳戵㈲㤰愵㑢〶㐰づ〱㝣㠸㤸㘲㌵㤳㠸ㄷ挳㈸㈵ㅥㅦ戱㘰㄰㉦ㄷㄸ㠸挷㡡㈶ㅤ搴㈳㕥ㅢ〶摤㠵㐱㔹㝤攴ㄷ㡦㈵㐷㡥㜸㙤〱㘹戶㜸㉣㔲ㄲ昱㙣〶㘶戵㔲㥡㜸扢挱摡昴㥥挷慡㈶ㄱ慦ㅤ㠳㘸昱㔸摡愴㘹㜸挴摢ㅤㄸ慢㍤㠱㉣㝢㌲〰昶㈰㘰㑦〲㔸〹㈵攲敤㠵㔱㑡㍣㍥㍥挲㈰摥㍥挰㐰㍣㔶㐳改愰ㅥ昱㍡㌰攸扥っ捡捡㈵扦㜸㔷挳收㠸户ㅦ㈰捤ㄶ敦ㅡ㑣ㄳ昱昶㘷㘰㔶㍡愵㠹搷〹搶愶挵㘳㐵㤴㠸㤷挷㈰㕡扣つ戰㙡ㅡㅥ昱㍡〳㘳㜵㈱㤰㈵㔳〶挰〱〴攴ㄳ挰㉡㉡ㄱ敦㐰㡣㔲攲昱搱ㄸ〶昱扡〱〳昱㔸㐹愵㠳㝡挴敢捥愰〷㌱㈸慢㥥晣攲戱搴挹ㄱ慦〷㈰捤ㄶ㡦挵㔱㈲㕥㑦〶㝥〰愳㌴昱㝡挱摡戴㜸慣愶ㄲ昱㝡㌳㠸ㄶ㡦㈵㔵㥡㠶㐷扣〲㘰慣㍥〴戲摣捡〰攸㑢㐰㍦〲㔸㠱㈵攲ㅤ㠲㔱㑡㍣㍥昴挳㈰摥〰㘰㈰摥愳㥥愰ㅥ昱〶㌲攸㈰〶㘵挵㤴㕦㍣㤶㐹㌹攲つ〶愴搹攲戱戰㑡挴㍢㤴㠱㔹㘱㤵㈶摥攱戰㌶㉤ㅥ㉢戱㐴扣㈱っ愲挵㘳㌹㤶㐱㥢㈳㠰戱㠶ㄲ挸㔲㉤〳㘰ㄸ〱挳〹㘰昵㤶㠸㌷〲愳㤴㜸㝣愰㠹㐱扣㐲㘰㈰ㅥ㉢戸㜴㔰㡦㜸㐵っ㍡㡡㐱摦〱挰㉦ㅥ㑢慣ㅣ昱㐶〳搲㙣昱㔸㤴㈵攲㡤㘱㘰㔶㘷愵㠹㌷づ搶愶挵㘳ㄵ㤷㠸㌷㥥㐱戴㜸㉣攵搲㌴㘰搳㝦㘱㑣〰挶㥡㐸㈰换扣っ㠰㐹〴㑣㈶㠰㤵㕦㈲摥ㄴ㡣㔲攲昱㔱㉤〶昱愶〲〳昱㔸晤愵㠳㝡挴㉢㘶搰㘹っ捡㕡ㄱ㔹搹改ㅣ㘱づ扦愵㈳扣摥敦扦㡣ㅤ㈸㌱㤰っ攵㉣㌶㈸慥㕢㔲㠹〲て㜶㜹㔹摢改昱〲㝤㑣㙣戸搸㕥㔳㡢㡢㠳搹晥愷㑥愴收㍥㡦愴慤㜷昷㍤搱㐳愶搱挳㕡㠶挸捤扦〴㥦㕡㤱㥡捦ㄵ摦㜹㝢㍦攷㜰㠹捥挴㉡敥㍥戱愲戴戶㈶㔹㔳㕥搷愹ㄸ挵㑢㥤昸㠴㤴昲㡣㡣㠲攱㤱ㅢㄱ搱㤸㤳挴戲慢昹㌰挶㠵㝣㘲㐰㙣㝥㜵捤愲㙡㔹㥢㐸㤲て㡡ㄱ扤㕡戵㘲㥡ㄸ昳㜰改〲昱㙣搶㍤㜰戲㜵㌴摡㌶㔹㌶ぢ〷戸搸㉣ㅥ㤰づ㉢〵愴挳㙡〱㉥㤱㑣〸摥摣㑢昷㡣慤㘶慢㔲㔵愶ㄲ搹慤㕡愹㝣摦攳㐸〲㤷晣㔳捦㜳㠸㐶㜹挵㍦㜲㍤㈸㌷㙦㔲扡愲㥣捣ㅤ挳㍡ㄶ慢㘰捤㐲ㄳ戳戳㘰攰ち㐵㡦㐳扢换挸ㄱ㈵㥥捡愵攸㥦㘰换㠵㑤㑡ㅡ昰戰捣㘴戴〴㤶㕤㘱㐹㝦昸㘵昴㜸㤸㜷㠳ㄹて㈹搰㡦㉤攰㉥㘴㘷扢搱慤㍣愶敤捣愶ㄴ㔰慢〱㍤ㄵ㠵㔳㌶㐲〲㈶㜶㌰挶〹〱戴摣㜱搵攵㘰挹摤〵㐶摣㜹ぢ〸㌷户㕡〳ぢ㌷㜹晡㈶戳㌰㠹〸慢〲㉤㌶㔹㡣愱戰搸慤㜵㈷㔷㜷摡戸ㅤ㘵愳挳捤愶㉥㐱㌸㑡㑡㠷㌵ㅦ〱慣㑡㌴㌱㝢㔷ㄸ㈴㈸愵戱愸㠵㐵晡ㄶ挹摡扢㘹㘷㌷捥敡捥㈶㐹㘷〳㝡㙡㜷㌸㠵㔹㍤㑣㈹㘶㝢挰㉡捣㤶㈳㔹㤰搹戹戰〶㤹敤愹昳㉣㐱㈸㌰摢ぢ㘳㉥昶摥扡戳㡦敥㜴㜰㍢㙡㝦㜴㠴搹㌹㕥㘶㈷㜱昵㑥㐶ㄳ戳㍢〲㠰づ㉥昴搰收㘳搶㐹㍢㝢ㄳ㔱挰收㑣挲ㅡ搰㔳㥤攱ㄴ㘶㘷挳㤴㘲㜶〰慣挲散㐴㈳戳挵㐶㘶昹㍡捦㌲㠴〲戳〳㌱收㘲㜷搵㥤㙥扡搳摤敤愸㥥攸〸戳㠵㕥㘶攷㜱昵捥㐷ㄳ戳て〶〰ㅤ㌳戳㕥摡㌹㠰㠸㠱㙣㉥攲搴〶昴㔴〱㥣挲㙣㌵㑣㈹㘶㝤㘱ㄵ㘶昳㡣捣收ㅡ㤹昵搳㜹㉥㐳㈸㌰㍢〴㘳㉥㜶㝦摤ㄹ愰㍢〳摤㡥㍡ㄴㅤ㘱㔶敥㘵㜶〵㔷㙦㉤㥡㤸㝤ㄸ〰攸㤸㤹ㅤ慥㥤㐳㠸㌸㠲捤㝡㑥㙤㐰㑦ㅤ〱愷㌰摢〰㔳㡡搹㌰㔸㠵搹㌱㐶㘶㐷ㄹ㤹つ搷㜹㙥㐲㈸㌰ㅢ㠱㌱ㄷ㝢愴敥ㄴ敡㑥㤱摢㔱㘳搰ㄱ㘶㌳扣捣㙥攱敡摤㡡㈶㘶㡦〵〰ㅤ㌳戳㜱摡㔹㐸㐴ㄱ㥢㝢㌸戵〱㍤㌵〱㑥㘱戶ㄱ愶ㄴ戳㐹戰ち戳㜱㐶㘶㘳㡣捣㜸扤㔸㔶㘲ㄳ㕡㌰㥢㠲㌱ㄷ晢㐸摤㤹慡㍢挵㙥㐷捤㐰㐷㤸㡤昲㌲摢捣搵摢㠲㈶㘶捦〴㐰㠲㥡㡥戳愳戴㜳㍣搲挸ㄳ㑡慤慤㥣摡㠰愱㍡〶㑥㘱昶〴㑣㈹㘶戳㘰ㄵ㘶㠷ㅡ㤹つ㌲㌲攳挵㕣㔹㠹愷搱㠲搹㥦㌰收㘲㤷攸捥昱扡ㄳ㜷㍢慡っㅤ㘱㌶挰换散㔹慥摥㌶㌴㌱㍢〱㠰〴㌵㌱㉢搷捥愹㐸㈳㡦㐶戵戶㜳㙡〳㠶㙡㉥㥣挲㙣〷㑣㈹㘶昳㘰ㄵ㘶〷ㄹ㤹㜵㌳㌲㥢慦昳扣㠶㔰㘰㔶㠹㌱ㄷ扢㑡㜷慡㜵㠷㤷㔲戹愸㕡㜴㠴搹㠱㕥㘶㙦㜰昵摥㐴ㄳ戳㤳〰愰㘳摥ㅢ敢戴昳㘸㈲㜸挳扦搵挰愹つっ扤㄰㑥㘱昶㍥㑣㈹㘶㡢㘱ㄵ㘶晢ㄸ㤹敤㘵㘴戶㐴攷昹ㄸ愱挰散㐴㡣戹搸㈷改捥挹扡挳敢㥣㕣搴㔲㜴㠴搹ㅥ㕥㘶㥦㜲昵㍥㐳ㄳ戳㑦〷〰ㅤ㌳戳㌳戴昳㜸㈲攲㙣扥攱搴〶昴搴㔹㜰ち戳敦㘰㑡㌱㍢〷㔶㘱ㄶ㌳㌲换㌱㌲攳㌵㑡㔹㠹㥦搰㠲搹戹ㄸ㜳戱㤷改捥㜲摤㌹捦敤愸ㄵ攸〸戳愸㤷搹㉦㕣扤㕦搱挴㙣㕥㕥㤴愰愶扤㜱愵㜶捥㐱ㅡ㜹晥慣㤵ㄵ搱捣㔶挱㈹捣㈲㌰愵㤸㕤っ慢㌰晢昹㘷搳㌷昵㡦戰摥㠸㔵㐹晦つ挲ぢ㠸戲ㄲ㝣慥㍣㤸㕤㠲㌱ㄷ晢㔲摤㔹愳㍢㤷戹ㅤ戵ㄶㅤ㘱昶㍤㐲㕥㡦㤰㜴㔸慤戹㝡戹㘸㘲㌶慦晤㠵㌲扢㑡㍢㔹愲㉥て扥戵摡㜱㙡〳㠶敡㙡㌸㠵㔹㝢㤸㔲捣慥㠵㔵㤸㝤㘲㘴昶㤱㤱搹㝡㥤㘷㙦㠴〲戳敢㌰收㘲㙦搰㥤敢㜵㠷㤷敦戸愸㥢搱ㄱ㘶ㅦ㜸㤹㜵攰敡敤㡢㈶㘶摦〲㐰㈸戳㕢戵戳ㅥ戱攴㜹扢㔶ㄷ㑥㙤㘰攸摢攱ㄴ㘶昹㌰愵㤸摤〹慢㌰㝢摤挸散㔵㈳戳扢㜴㥥敥〸〵㘶㜷㘳捣挵扥㐷㜷敥搵ㅤ㕥㕢攳愲ㅥ㐰㐷㤸扤散㘵搶㠳慢搷ㄳ㑤捣摥〴㐰㈸戳〷戵㤳㜷摣换㠳㝥慤㝥㥣摡挰搰㕢攰ㄴ㘶晤㘱㑡㌱㝢ㄸ㔶㘱昶㡣㤱搹㔳㐶㘶㡦攸㍣㠳ㄱち捣晥㡡㌱ㄷ晢㔱摤㜹㑣㜷戶扡ㅤ昵㈴㍡挲散㐹㉦戳挳戸㝡㠷愳㠹搹扣愴ㄵ捡散㈹敤㍣ㄳ㘹攴昹挲搶㐸㑥㙤挰㔰㍤〳愷㌰㉢㠲㈹挵㙣ㅢ慣挲散㐱㈳戳〷㡣捣㥥挳㈴㔹㠹戱〸〵㘶㝦挷㤸㡢捤㡢㔴搲㜹㐱㜷晥攱㜶搴㑢攸〸戳晢扣捣挶㜳昵㈶愰㠹搹扣摥ㄴ捡散㘵敤㕣㡥昰昲㔰㘳慢㤸㔳ㅢ㌰㔴慦挲㈹捣愶挳㤴㘲昶㍡慣挲散㘶㈳戳ㅢ㡤捣摥搰㜹㡥㐶㈸㌰㝢ㄳ㘳㉥㌶慦㈰㐹攷㥦扡昳戶摢㔱敦愱㈳捣慥昷㌲㍢㤶慢㌷ぢ㑤捣㙥〰㈰㤴搹扦戴㤳㌷扦换戳㤴慤㔲㑥㙤挰㔰㝤〰愷㌰㑢挰㤴㘲昶ㄱ慣挲散㜲㈳戳㌵㐶㘶ㅦ敢㍣ㄵ〸〵㘶㥦㘰捣挵晥㔴㜷㍥搳㥤捦摤㡥晡ㄲㅤ㘱㜶㠹㤷搹㝣慥㕥㈵㥡㤸晤ㄵ〰愱捣扥搶㑥摥搵㉥㡦㜰戶㤲㥣摡㠰愱晡ㄶ㑥㘱㔶て㔳㡡搹昷戰ち戳攵㐶㘶攷ㅡ㤹晤愰昳㉣㐱㈸㌰晢ㄱ㘳㉥昶㑦扡昳戳敥晣攲㜶搴敦攸〸戳㜳扣捣㑥攲敡㥤㡣㈶㘶昳㙢㈰㤴ㄹ㍤攲㕣㠷㌴搶搵㙣捥攴搴〶昴㤴㕣㈲愱改㙣㤸㔲捣㜸㠹㐴㤸㥤㘸㘴戶搸挸㉣愲昳㉣㐳㈸㌰攳㐵ㄱ㉥㌶㉦㡣㐸㠷㔷㐱愴㘳戹ㅤ㤵㡢㡥㌰㕢攸㘵㜶ㅥ㔷敦㝣㌴㌱㥢搷㌸〸㌶晥攵挹㙢ㅦ攲扣㥥〸摥㐳㙥㕤挴愹挲㑣慥㕦搰戴ㅡ愶ㄴ㌳㕥扦㄰㘶昳㡣捣收ㅡ㤹戵搳㜹㉥㐳㈸㌰攳ㄵぢ㉥㜶㝢摤攱㈵ち戱昰㌲〵ㄷ挵慢て挲慣摣换散ち慥摥㕡㌴㌱扢〳〰〴ㅢ㤹敤慢㥤扣挱㕣㥥㤴㙤慤攷㔴㘱戶㍦㥣戲㌷㙥㠰㈹挵慣ㄳ慣挲散ㄸ㈳戳愳㡣捣㜸㠹〱慦っ敢㈶㠴〲㌳㕥㑥攰㘲㜷搱ㅤ㕥㍦㄰㑢扥摢㔱扣㌴㈰捣㘶㜸㤹摤挲搵扢ㄵ㑤捣敥づ〰挱㐶㘶扣㙡㈰捥㝢㠹搸挸收ㅥ㑥ㄵ㘶㍤攱ㄱ㘶ㅢ㘱㑡㌱攳㤹㝦㘱㌶捥挸㙣㡣㤱ㄹ捦晦㑢㥥㑤〸〵㘶㍣搷捦挵收昹㝥改昰攴扥㜴晡戹ㅤ挵昳昶挲㙣㤴㤷搹㘶慥摥ㄶ㌴㌱㥢愷敥〹㌶㌲攳㈹㝤㜱昲㤶㜰㜹㌲戸戵㤵㔳㠵㤹㥣㤶愷晤〹㤸㔲捣づ〷㕥㤸ㅤ㙡㘴㌶挸挸㙣㠸捥昳㌴㐲㠱搹ㄱ㑣㡡挵收挹㜸改っ搳ㅤ㥥㝤攷愲㜸㔲㕤㤸つ昰㌲㝢㤶慢户つ㑤捣㉥〲㠰㘰㈳㌳㥥㙦ㄷ攷㘳㐴㙣㘵戳㥤㔳㠵㤹㥣㌳愷㘹〷㑣㈹㘶㍣㘷㉥捣づ㌲㌲敢㘶㘴㌶㕥攷㜹つ愱挰㙣〲㤳㘲戱㜹愶㕣㍡㍣㉤㉥ㅤ㥥ㅡ攷愲㜸挶㕢㤸ㅤ攸㘵昶〶㔷敦㑤㌴㌱扢ㄸ〰㠲㡤捣㜸㌲㕣㥣扣㠹㕢㥥㠴㙥㌵㜰㉡㤹搹搳戵昳㝤㔹㥤挸搱ㄸㅦ收㍢昷㙡扥㠵戳㠷晦㈹摡㐵㜸㉡㌶慦ㅤ攳㌹昱㠹㈵捥ㅤ㕦搹㤹㠷晥㘷戱㜸㜶㤷㌷㝣昲ㅤ搹〷慣晦て㜱戸扤㜶㥥㐱㘷挴㡥㜸㕢ㅦ㠲㜰摢㘳㐱ㄷ晦攲㠶戱戴攵换愱敥㜰㤸昳㙦㡥晢慦㍤慣敤㉣㍤攳㌸㤵户㙡㜸攴㥤搳搶㝤㜵昳㘱昹㔷摥昱㠷晢敦㘹敥捣㡣摥搵敢搵㤶挸ㄹ㐳㔵㈹㘶攴挳㙡扤换收㍤㌶戲㔳戵〷慤搷㜱㑢㕡攰攱戴扢扢づ晦挳㘹敤〴㈲攱㠵晡づ搹㔸慡〲〳㙥㌰戵ㅢ㘶㔰㈵㈱昶〵㠹捤㠷戹㘵挴㉡昵㡣㌰㘲晤㘴搹㍥㜴改晤挳捥㜸敦㙦攷づ㔵㐹捣㌰ㄱ㙢攳慥㝦㠰㔸慥敢昰㍦㜴搶慥㐷㈴扣㌲慣敦ㅣ㘲㑢㌰㄰㘲㌱㉦戱ㅦ㐸散㈴戸㕡㐶散㘴㍤㈳㡣ㄸㄲ换㤲摡㘲㘷㘲㠶㠹㔸㈴㡣㔸戶敢昰㍦㑣搶㍥ㅢ㤱昰挲㍤㤶づ戱㘵ㄸ〸戱㑣㉦戱㍦㐸散㍣戸㕡㐶散㝣㍤㈳㡣㔸㘰㡢㕤㠴ㄹ㈶㘲扦晤ㄴ戲㉢晥敡㍡晣て㠹戵㔷㈳ㄲ㕥昸晦挵攱搰㘹㤳愵㉥挳㐰㠸晤㡣ㄹ愹㕤戱ㄵ㥣㙤慦㠰慢㘵挴搶敡ㄹ捤㈶戶ㅥ㌳㑣挴扥ぢ㈳昶慤敢昰㍦晣搵摥㠰㐸㜸攱㥥㐸㠷搸㑤ㄸ〸戱慦扤挴摡㤲搸㉤㜰戵㡣搸慤㝡㐶ㄸ㌱搹て搱愴㜶挵㝢㌰挳㐴散昳㌰㘲㥦戹づ晦㐳㕤敤㡤㠸㠴ㄷ捡㔰ㅣ㘲㥢㌰㄰㘲㥦㜸㠹敤㐹㘲㥢攱㙡ㄹ戱㉤㝡㐶ㄸ戱㕦㙦晡敡挵㠹戳ㄷっ晤昹搴㜹㕢敡㉥㍡㙡愸摡㡡ㄹ㈶㘲敦㠷ㄱ晢㤷敢昰㍦慣搵㝥〲㤱昰挲〳搸ㅣ㘲㑦㘳㈰挴摥昳ㄲ敢㐸㘲捦挲搵㌲㘲摢昴㡣㌰㘲㠱㉤戶ㅤ㌳㑣挴摥ち㈳昶愶敢昰㍦㠴搵摥㠱㐸㜸愱戴挵㈱昶ㅡ〶㐲散㜵㉦戱慥㈴昶〶㕣㉤㈳昶愶㥥ㄱ㐶㉣戰挵ㅡ㌰挳㐴㙣㐷ㄸ戱㤷㕣㠷晦攱慡昶晢㠸㠴㔷㠶㜵戰㐳散㘳っ㠴搸㡢㕥㘲扤㐹散㔳戸㕡㐶散㌳㍤㈳㡣㔸㘰㡢㝤㠳ㄹ㈶㘲捦㠵ㄱ摢收㍡晣て㑤戵扦㐳㈴扣㜰敢愶㐳散㈷っ㠴搸㌳㕥㘲〳㐹散ㄷ戸㕡㐶散㔷㍤㈳㡣㔸攰攳㍥ぢ〹㑣挴㥥〸㈳昶戸敢昰㍦っ搵㡥㈰㤲㄰ㅢ攲㄰戳㌰ㄶ㘲㡦㜹㠹つ㈵戱搶㜰攱搵㠲㥦㔴戹㝡㐶ㄸ戱挰ㄶ㙢㠷ㄹ昹搴搹昷㤳敡愱㌰㘲㕢㕣㠷晦㈱愷㜶㝢㐴ㄲ㘲㐵づ戱扤㌱ㄶ㘲て㝡㠹㡤㈶戱づ㜰攱搵〲㘲晢敡ㄹ㘱挴〲㕢慣ぢ㘶攴ㅢ㠸㙤っ㈳㜶慦敢昰㍦扣搴捥㐷㈴㈱㌶搱㈱搶ㅤ㘳㈱㜶户㤷搸㘴ㄲ敢〱ㄷ㕥㉤㈰搶㔳捦〸㈳㠶㘸戲愴扥挷晡㘱㐶㍥㑣晥㉤㜶㕢ㄸ戱㕢㕤㠷晦愱愴㜶㝦㐴ㄲ㘲搳ㅤ㘲㠳㌱ㄶ㘲㌷㝢㠹捤㈴戱挳攰挲慢〵挴づ搷㌳挲㠸〵戶搸㐸捣挸㌷㄰摢㄰㐶散㍡搷攱㝦搸愸㕤㠴㐸㐲散㌸㠷搸㔸㡣㠵搸戵㕥㘲㈵㈴㌶ㅥ㉥扣㕡㐰㙣㠲㥥ㄱ㐶㉣昰㜱㕦㡣ㄹ昹〶㘲㔷㠶ㄱ㕢敢㍡晣てㄱ戵愷㈳㤲㄰㑢㌸挴㡥挶㔸㠸㕤敥㈵㌶㠷挴㡥㠵ぢ慦ㄶ㄰㥢愵㘷㠴ㄱぢ㙣戱㔲捣挸㌷㄰㕢ㅤ㐶散㘲搷攱㝦㌸愸㥤㐰㈴㈱㔶攵㄰慢挰㔸㠸慤昲ㄲ慢㈱戱昹㜰攱搵〲㘲㤵㝡㐶戳㠹㈵㌱㈳摦㐰散㠲㌰㘲攷扢づ晦㐳㍦敤㝡㐴ㄲ㘲昵づ戱㈵ㄸぢ戱攵㕥㘲㡢㐸散㈴戸昰㙡〱戱㤳昵㡣㌰㘲㠸㈶㑢敡挳攳㑣捣挸㠷挹晦攱㜱㜶ㄸ戱戳㕣㠷晦㘱㥥昶搹㠸㈴挴㑥㜱㠸㉤挳㔸㠸㥤攱㈵㜶ㅡ㠹㥤〷ㄷ㕥㉤㈰㜶扥㥥ㄱ㐶㉣㜰㡣㕤㠴ㄹ昹〶㘲愷㠴ㄱ㍢搹㜵昸ㅦ搲㘹慦㐶㈴㈱㜶戶㐳散㌲㡣㠵搸㠹㕥㘲㝦㈶戱㉢攰挲慢〵挴搶敡ㄹ㘱挴㄰㑤㤶搴ㄶ㕢㡦ㄹ昹㌰昹户㔸㝤ㄸ戱㍡搷攱㝦昸愶扤〱㤱㠴搸〵づ戱㥢㌰ㄶ㘲戵㕥㘲ㄷ㤲搸㉤㜰攱搵〲㘲户敡ㄹ捤㈶㜶て㘶攴ㅢ㠸㔵㠵ㄱ慢㜴ㅤ晥㠷㙡摡ㅢㄱ㐹㠸慤㜶㠸㙤挲㔸㠸捤昳ㄲ扢㤴挴㌶挳㠵㔷ぢ㠸㙤搱㌳挲㠸〵㍥ㄵ户㘲㐶扥㠱㔸㈲㡣㔸㤹敢昰㍦㉣搳㝥〲㤱㠴搸㤵づ戱愷㌱ㄶ㘲戳扤挴搶㤱搸戳㜰攱搵〲㘲摢昴㡣㌰㘲㠸㈶㑢敡て捤敤㤸㤱て㤳㝦㔷㍣㉥㡣搸㉣搷攱㝦〸愶扤〳㤱㠴搸〶㠷搸㙢ㄸぢ戱㘳扣挴㙥㈰戱㌷攰挲慢〵挴摥搴㌳挲㠸〵戶㔸〳㘶攴ㅢ㠸㑤て㈳㌶捤㜵〴ㅥ㙥昹㍥㈲㌵昵㜰㑢捦晦ㄶ戲㉤㤲㐶捡㔹换摡扡摣㌱昳㜴㉤ち愲㉢㉡㉢愵㤶㌸ㄷ捦愲慢挵晦㤸㜱〲ㅥ戹㠸㈷搰攱㝦扡敥㤶挶攲㔱㡣㝣戴㤷㝥摡㤹㈵㈳㑥㡥㤶㑦慥挵攳捦㕡㤵㡦㑤攲㔱㤹㘵㌹昸ㅦ换搵搵攱㝦搴晥扦昰愰㍡㔴㜷昳㑥㕦㉣捥㈳敡㡣㠵搵慣㤸㙥攴ㄹ㠲㍢昵搰晦扦挵㑣㍥挲敥㍦㝢㙡㘶昴㌶散㘲扡昰扦捣昳㔰挶㙣㌵ㄵ㥢搸愹挲㔹㥡昱㠷慣㜳㐶㈶晥昷ㅣ挰换㠹㘷戹㜶㠱㈶㘶摤㐵ㄳ㡢敢愵挹㠸昰㙣戸㥦ㄸ换摣㜹戳㘴㠶敦晦㤸搸扡㌵搹敡㐵昱㘴㌴昷愰攸㍤愱慢㌵挱戸㕡ㅢ㠳慢㜵㝦晡㙡㈹㥥换收慡改㐵㝤愷㤳㙤ち㑤㌶捡㤸㙣㜳㌰搹㐳扥㘴㍣扦㥣㤶㡣㈷㙤㠵搹㈳愱挹㠶ㄹ㤳㍤ㅡ㑣戶搵㤷㡣攷㝣搳㤲㐵〰㤰㘴㑦㠴㈶㍢搴㤸散㙦挱㘴㑦晢㤲戵挲㌸㉤㔹ㅢㄸ㈴搹戳攸㤸㜷愵㐳㡣挹㥥㘳㘴㕥挳搸戹㉢㍤㑦搳捥㕤㐹戵挵㌸㉤㔹㝢ㄸ㈴搹㍦搰㌱㈷敢㘵㑣戶㥤㤱搳㤳敤愰挹㤳㙣㑦㡣搳㤲敤〷㠳㈴㝢〵ㅤ㜳戲㙥挶㘴慦㌱㜲㝡戲㌷㘸昲㈴敢㠸㜱㕡戲㝣ㄸ㈴搹㕢攸㤸㤳㜵㌶㈶㝢㥢㤱搳㤳扤㑢㤳㈷㔹㔷㡣搳㤲ㅤっ㠳㈴㙢㐰挷㥣㙣㕦㘳戲昷ㄹ㌹㍤搹㠷㌴㜹㤲昵挶㌸㉤㔹㝦ㄸ㈴搹挷攸㤸㤳敤㘱㑣昶㈹㈳愷㈷晢㥣㈶㑦戲㠱ㄸ愷㈵ㅢ〲㠳㈴晢〲ㅤ㜳㌲摢㤸散㉢㐶㑥㑦昶つ㑤㥥㘴㐳㌱㑥㑢㔶〴㠳㈴晢づㅤ㜳戲㤸㌱搹て㡣㥣㥥散㈷㥡㍣挹㐶㘳㥣㤶㙣㈲っ㤲散ㄷ㜴捣挹戲㡤挹㝥㘳攴昴㘴㝦搰攴㐹㌶ㄹ攳戴㘴搳㘱㤰㘴ち㑦戰㌴㈷晢晤㐷搳昷㐳ㄶ昰扥㘴ㄱ㥡㍣挹㘶晡㤳ㅤ愷㤳戵ち㑤昶愳㌱㤹ㄵ㑣搶摡㤷慣挴㥦㉣愱㤳戵〹㑤昶戵㌱㔹摢㘰戲㕤㝤挹收昸㤳㔵改㘴敤㐲㤳㝤㘶㑣搶㍥㤸㙣㑦㕦戲ㅡ㝦戲㝡㥤㙣敦搰㘴ㅦㄸ㤳㜵〸㈶摢捦㤷㙣㤱㍦搹㈹㍡㔹挷搰㘴敦ㄸ㤳攵〵㤳㜵昱㈵㍢捤㥦散㙣㥤㉣㍦㌴搹敢挶㘴㕤㠳挹扡晢㤲晤搹㥦散〲㥤慣㐷㘸戲㤷㡣挹づづ㈶敢敤㑢㜶愱㍦搹㙡㥤慣㑦㘸戲扦ㅢ㤳昵ぢ㈶敢敦㑢㜶愹㍦搹㤵㍡搹挰搰㘴㑦ㄹ㤳つづ㈶㍢捣㤷㙣㥤㍦搹〶㥤㙣㐸㘸戲挷㡣挹㠶〶㤳つ昷㈵扢挱㤷㉣㜲〷っ捤晥挹捣㈲㡥㜶昸攳㠲晦愷㜷㍣㝥㥣て戱敥㔱㠹㥦扥捤㜸㘶昸㐸慣㠸攲敦㕤挶戰ち㌹㜲㝦扥愸㡤戰㜲㌵慣㈲㕡敦搷㤸㔱㕥っ㝦㌸ち㘶㌴慤て㘹捣ㄸ㉦㠶扦昷〴㌳㤶㔶晥搴㤳㕣攳扣㤸扦㘹捣㜸㕡昹ぢ㑤㌰ㄳ扣㤸攷㌴㘶㈲慤捦㙢捣㈴㉦㠶㍦㡡㈴搷㘴㕡㜷㘸捣ㄴ㉦㠶扦㘵〴㜳㈴慤晣ㄹ㈳戹愶㝡㌱㙦㙢㑣㌱慤晣昵㈱㤸㘹㕥捣晢ㅡ㌳㥤搶て㌵㘶㠶ㄷ挳㉦㝣挹㌵㤳搶捦㌵收㈸㉦㠶摦搳㠲㌹㥡㔶㝥㐵㑢慥㘳扣㤸ㅦ㌴收㔸㕡昹捤㉡㤸㔹㕥捣㙦ㅡ㜳ㅣ慤㝦㘸捣㥦扣ㄸ㝥㤹㐹慥ㄲ㕡昹㍤㈶㜱㡥昷㘲昸ㅤ㈴㤸㌸慤晣晡ㄱ捣㙣㉦㠶㕦ㅤ㠲㈹愵㤵摦ㅡ㠲㈹昳㘲昸㠹㉦㤸〴慤晣戰ㄷ㑣戹ㄷ挳て㙡挱捣愱㤵㥦搱㠲㤹敢挵昰昳㔵㌰ㄵ戴昲愳㔵㌰昳扣ㄸ㝥㉣ち㘶㍥慤晣㐴ㄴ㑣愵ㄷ挳㑦㌳挱㔴搱捡て㌲挱㔴㝢㌱晣㄰ㄲ㑣つ慤晣晣ㄱ捣〲㉦㠶㥦ㅤ㠲㌹㠱㔶㝥㙣〸愶搶㡢攱㈱㉦㤸㈴慤㍣摡〵㔳攷挵挸愱挷愳慥ㅥ㔶扤搸㍣〴攵㍣捡㐲㜴㔰㍢㈲〷㕦〰挵㠳㔰㔰㡢ㅤ㤴ㅣ㝥〱ㄴて㐳㐱㥤攸愰攴〰っ愰㜸㈰ち敡㘴〷㈵㠷㘰〰挵㐳㔱㔰愷㍡㈸㌹〸〳㈸ㅥ㡣㠲㕡敡愰攴㌰っ愰㜸㌸ち敡っ〷㈵〷㘲〰挵〳㔲㔰㘷㌹㈸㌹ㄴ〳㈸ㅥ㤲㠲㍡挷㐱挹挱ㄸ㐰昱愰ㄴ搴戹づ㑡づ挷〰㡡㠷愵愰㤶㍢㈸㌹㈰〳㈸ㅥ㤸㠲㍡摦㐱挹㈱ㄹ㐰昱搰ㄴ搴ち〷㈵〷㘵〰挵㠳㔳㔰㉢ㅤ㤴ㅣ㤶〱ㄴて㑦㐱慤㜲㔰㜲㘰〶㔰㍣㐰〵㜵戱㠳㤲㐳㌳㠰攲㈱㉡愸㑢ㅣ㤴ㅣ㥣〱ㄴて㔲㐱慤㜱㔰㜲㜸〶㔰㍣㑣〵㜵戹㠳㤲〳㌴㠰攲㠱㉡愸戵づ㑡づ搱〰㡡㠷慡愰慥㜲㔰㜲㤰〶㔰㍣㔸〵㜵戵㠳㤲挳㌴㠰攲攱㉡愸㙢ㅤ㤴ㅣ愸〱ㄴて㔸㐱㕤攷愰攴㔰つ愰㜸挸ち敡㝡㐱搹晡㘰㔵㍣㍥攵〴攷搱昸搲㘷㔱搷〸捣捤挱愳搷㜹㐸㡡攳㈸㥦㠳㐷愱㌸㘶晡ㅣ㍣昰挴㌱挳攷攰戱㈶㡥改㍥〷て㉦㜱㑣昳㌹㜸㐴㠹愳搸攷攰㐱㈴㡥愹㍥〷㡦ㅢ㜱ㅣ改㜳昰㔰ㄱ挷ㄴ㥦㠳㐷㠷㌸㈶晢ㅣ㍣㈰挴㌱挹攷攰㌱㈰㡥㠹㍥〷㜷㝢㜱㑣昰㌹戸愷㡢㘳扣捦挱㥤㕢ㅣ攳㝣づ敥捦攲ㄸ敢㜳㜰ㄷㄶ挷ㄸ㥦㠳㝢慤㌸㐶晢ㅣ摣㔱挵㌱捡攷攰扥㈹㡥㈲㥦㠳扢愳㌸ち㝤づ敥㠱攲ㄸ改㜳㜰愷ㄳ挷〸㥦㠳晢㤹㌸㠶愷㍢㕡晦㍦戹愲㕦㤸</t>
  </si>
  <si>
    <t>CB_Block_7.0.0.0:9</t>
  </si>
  <si>
    <t>㜸〱敤㝤㜹㝣ㄴ㔵戶㝦摦㈴摤挹㙤〲戴㠰晢㐲愲攰〶㐶〲㈲㈲㌲㄰ㄲㄲ挲扥㡢㡥ㅡ㍡㐹㌷㐴㤲㌴㜶㜷㠰㈸㡡晢扥つ敥㡥戸愰戸攱㌶㙥愳㡥ぢ愰㡥㌸㠳㍡㍡敡㜳㐶㐵〷搱攷捦㝤ㅦ挷㜱㜹摦敦愹扡㥤敡敡敡㜴攲昸㍥㍦晥㜸㐵昷攱摥㜳捥㍤攷㥥㙦搵慤慥㍥㜵扡攲㔳㍥㥦敦㈷㙣晣㥦㕢〱ㅢ扢捤㙡㑦㈴㈳㉤㘵㤵戱收收㐸㐳戲㈹搶㥡㈸慢㠸挷挳敤㤳㥢ㄲ挹㝣㈸〴敡㥡㈰㑦昸敢ㄲ㑤挷㐷㡡敡㤶㐴攲〹㈸昹㝤扥愲㈲㥤〷昹昶昶㍢㘴㍡㥡愳㜴〱〹戴㝣㍡㐰㔲㐸㔲㐴愲㐹㠲㈴㍤㐸㡡㐹㝡㤲昴㈲改㑤ㄲ㈲搹㡥愴て㐹㕦㤲㝥㈴昴愵㜷㈰搹ㄱ愴㜸㈷㤰搹㤵攳愶搵ㅦ㡢㤹捦㑡挶攲㤱挱㈵㜳慤昹㡤㉥㉦㉦㉢㉦ㅢ㌶㘲挸㈱㘵㐳〶㤷㔴戶㌵㈷摢攲㤱搱慤㤱戶㘴㍣摣㍣戸㘴㝡㕢㝤㜳㔳挳愴㐸晢散搸愲㐸敢攸㐸晤㤰㘱昵攱㠳づ㈹㍦㘸昸昰攸挸㤱㠷ㄴ敦っ换㔳㉢挷㑤㡦㐷愲㠹㕦捡收㉥戴㌹慤㜲㕣搹搴㐸昲㤷戲戹㉢㙣挲㘴㔵慣㈵摣搴晡ぢㄹ昵㜳晦つ慦㡡㌴㌴㜱㐷㐷㈲昱愶搶〵㘵㤸㜶ㅡ搰攸㡤㈸慢㐸㈴摡㕡ㄶ昳㤸愹㡣㌴㌷捦㡣㐴㘵〷户㔴㈵㤲搳挳昱㤶㐴㜱ぢ昱㡢挴㈳慤つ㤱㐴慦㤶昱换ㅡ㈲捤戶㘲愲愸㘵㙥㌸㍥㌵摣ㄲ㈹㘰愳㜷㡢戵て㙢ㅢ㈳慤挹愶㘴㝢捦㤶㌹㠹挸捣㜰敢㠲〸㔵晣㉤㌵㙤㑤㡤慡愰〰㉦㕦晥㍥㕥㌳㤳ㅤ㠵昹戴㔴㉥っ挷㤳搲攳㉥㉣昷搲㜵ㅣ㉥ㄲ㐵摡扣㜸㐸㤵戸㐶㜱㥦捤㙡㙡㤹ㄴ㠹户㐶㥡改㠴㝢㜲㤰㑢㐹〰戲昶㐳ち㈹ㄳづ昷㤲敡㘱㉦㌴挶㐲㉦㠱摤㐰づ㥣ㅡ㡢户攰㠰㥣ㄲ〹户㡥ㅥ㔲㌶愴晣㤰㘱㠳㘷㈵ㅢ慢㈲㑢搸ㅢ㔲㝥搰㤰戴㙤愸摥ㅤ㠳昴ㅥㅣ摥ㅦ㈴㝦昲挱㈳㜵〹㔹愵㈰慡㘰㌳㔶户搳て㔷㔸㕥㕤㌸慦慥㍥慦慥㈱慦慥㌱慦㉥㤲㔷ㄷ捤慢㕢㤰㔷户㌰慦慥㈹慦敥搸扣扡㐵搰㌱㕢㔱㘱㘱㥥扤搵㕦扤昵㥢㔱㝢㡥慢扡攴搰扤㠶慣慡㜹㙣慥攲㠲㤶昳挱㕥㘸㤴㜴㍥敦㐳㐶攸〱搰搲〳㐱〲㝢㜳㘰敤挱㈳昴㍥㘴敤ぢ愲搴㝦㘱愲㥣㙣挵愳昳㉥㥥昰攱昹搳搶愸㍦晦㜵攵捥愷敤慥㜸挶㄰㉦晢愳搱㙤㜴〶搱挳㘰㤰挰〱戴㌳〹攸㤴㤱㜵㈰㠸㔲㝦戱㥤ㅥ㜱晢挲慦昶摣㜲㔴搵挳挷て扡敤㤸搳晢㙦愷㜸㠶ㄲ愷攵㘸攴づ㙤㈸㑤づ〳〹ㅣ挴㠱攳ㄱ摡㜰戲づ〶㔱敡㔹摢换摣㙢㕥慥摤昱捤敡㠹扦㘹慥㝥攱挵昶户〲㡡愷㐰昱㜲〸ㅡ戹扤㡣愴挹㐳㐱〲愳㌸戰ち㕥づ㈳㙢㌴㠸㔲ㅢ㙣㉦㈷㌴慥搹晡晡晤摦㑥扢㙣攰挴戲㝤晢㉥㥦愷戸〴挵换ㄸ㌴㜲㝢ㄹぢ㉤㕤〱ㄲㄸ〷〲挴㐶攸㑡戲慡㐰㤴晡㠳敤愵捦慡攵て㝣ㅡ戹㝤攲摤戱搳ぢ㙦㔹㜱敤㈶挵㤳戸㜸愹㐶愳摢扢愹㠶ㅥ㈶㠰〴㙡㘹愷ㅡ扢㘹㈲㔹㤳㐰㤴扡摦㜶㍡㘲㔲昸㤹〷㙦摦㔸㜳攵㙢㙡昹慥㡢㘷㤴㉡㝥㘸㠸搳㈹㘸攴づ㙤㉡㑤㑥〳〹㑣攷挰㙡㠴㌶㠳慣㤹㈰㑡摤㘹㝢〹㍦㔱㝥㔲捦昲〷愶摣户昱攳㡢㍥晤戱昱〱挵㌵㈳㕥㘶愳搱敤搰收搰挳㕣㤰挰攱戴㔳㠳搰收㤱㜵〴㠸㔲㌷摢㑥㑢㡦㍣㘵昳㐷捤昱㘹㘷搵㡣㝡昶て搱㝢昶㔳晣ㄴㄴ愷扦㐶㈳㜷㘸㐷搱攴搱㈰㠱㘳㌸㜰㌲㐲慢㈳㙢㍥㠸㔲搷搹㕥搶慥晡㝥攱搸摤㉦愸扡昸攱㤲昷㘶㙣㜹慥㐴昱㘳㔶扣搴愳搱敤搰ㅡ㌰㐸㌷㠲〴㈲戴㌳〱愱㐵挹㕡〰愲搴㤵戶搳挱敡㡤晤捥晤昰挷捡ぢ攷扤㍤昲㥦㙦㍥㜷㤸㥦ㅦ敢挳扣㑥㤶敥昳㜰㌵㍥扦ㅢ挲㠹愴晤ㄱ挱攵昲换㝥㠲攴晥〰愹㡥㌷晣敦㝦㠰挰挹㉦昲〱愲㥢㠸晥戱㈰〱㥥挳晢㡥㑦㈴㥢㕡挲挹㐸㘳㐹㜵㘵昵㠱〹㝣㄰㐶㜴㌳㔵㕡㐰㤴㕡㘹敦愰㕥扦㝢昱攲扥扦昷㑤扡搵㥦昷搴摥捦㈴捥㔴扣攴㤲愳㈲㠶㐶户㡦㡡挵昴㜰ㅣ㐸㈰㑥㍢㤵㌸㉡ㄲ㘴㈵㐱㤴㍡捦㜶晡捥〷昹㤳㙥摡ㅣ慣晣敤㕢ㄵ㤱摦扣晤挳㤷㡡㤷㜸攲㜴〹ㅡ摤㜶扡㤴ㅥ㤶㠱〴摡㘹㘷㍣㥣ㅥ㑦搶〹㈰㑡㥤㙥㍢㉤慣㝥㘳搲晢㙦㙣慡扥㘹搲戴捡㤷昶晤㜶扡攲㈵愵㌸㍤ㄱ㡤摣慢散㈴㥡㕣〱ㄲ㌸ㄹ〴愱㡤搰愷㤰㜵㉡㠸㔲㈷摡㕥㍥慥て〶户晥攳扤慡㑢㝤㔵㥢㍥㜹㈵扡㔱昱㥡㔵扣㥣㡥㐶㙥㉦㘷搰攴㤹㈰㠱戳㌸㜰〲扣㥣㑤搶㌹㈰㑡㉤戱扤っㅣ昷昸㤲㡡戵愷㡣㍢㜷攴㤶晦摥㔲㜷捤攳㡡ㄷ挵攲攵㍣㌴㜲㝢㌹㥦㈶㉦〰〹㕣挸㠱ㄳ攱攵㈲戲㉥〶㔱㉡㘶㝢ㄹ戵晢挶ㅢ搷晥昰晡挴〷慦㥢敥㕢扣摢捤㑡昱慡㕢扣慣㐴愳摢扢改ㄲ㝡戸ㄴ㈴㜰ㄹ敤㑣挴㙥扡㥣慣㉢㐰㤴㕡㘸㍢㍤㝢愳㝡攷散晡搵㤵㌷慣㌹扥㌲㤶摣扡㑡昱㉡㕦㥣㕥㠵㐶敥搰慥愶挹摦㠲〴慥攱挰ㅡ㠴戶㡡慣㙢㐱㤴ち摢㕥昴晡昲㌱㠵㘷扦㍡昹捣ㅢづ㝣㝦摣㕥晤摦㔳㍢㔰ㄹ敦挰昵㈰摤づ敤〶っ搲慢㌹晣㐶㄰㕣摥㡣搴㌷㤱戵〶㐴愹㈳㙤愷〷㉤㉥㉥ㅤ晢散㥥㤵ㄷ㥥昸㔹晤晤昹㝦㔸愷昸戵㐵㥣摥㠲㐶户㥤摥㑡て户㠱〴㙥愷㥤㉡㌸㕤㑢搶ㅤ㈰㑡捤戲㥤搶㙥㍥㙥㠷㡤㕢晦㕣㝤昳㠱攷㐴㕥摣愷晣捥攲扢㈰㥥㘱㕦㝤㔶挵挳㑢㜱㍤摦昱㔵㘱㘸ㄹ㉥㌴扢昲ㅤ〹㕦㤱愲挳愳㈳愲攵攵㡤挳㠷㠴㠷㠵晤扢挳㙣㔷㉦挶戹摣㡢愳㠷㌷戵㌶挶㤶捡搵昹㙥攳挲㠹㐸挷戹㜶㤰㉤ㅢㄷ㙢㙢㙤㑣散敡㉤㥣㤵挴搹㙤ㄷ户慣挳㐸挶戰㔹昸敥ㄲ㐹㠸扦㍤摣挳收㠶㥢摢㈲ㄵ换㥡㉣昱敥㉥㌱扥戹挴敡戳㑢慢攳㤱攳㔲搲㡣ㄹ㔵攰㙢昴ㄲ戱㥤ㄱ愵㈵戲收㔵㔲戹㌰㤶㠸戴捡昴〶戵㑣㙦㙡㔸ㄴ㠹捦㡡昰㑢㜸愴㔱㐲摤㥥㈲晢敢搳愰㘹慤〸ㄴ㕦㠸ㅡ昷㜴㜲愳攳㤷㈵㈳慤㡤㤱㐶捣㜷㜱㈴㥥㙣㥦ㅤ慥㙦㡥散㤰愶㘲昹㠴㘰攷㌴㜶㜵慣愱㉤㔱ㄹ㙢㑤挶㘳捤改㤲㡡挶㈵㘱㝣㘵㙢㥣ㄲ㙢㡣攰ㅢ㔷〱㌷㥦昲攵攷㉢攵摢摦敢㤳㥣㜶ㄳ㘵戲㈳ㅣ扢㜸㘷散昳㥤搲て扢戲㤹㠸づ㔱㌴㐷㜸㑣收つ挸㘱㑣散搲捣㝥搹ㄵㅤ㌱㌱㘳㐱敤㝤戳㙢换ㅣ㔳㝢敥㝦㔷㌹㉦慦慦ㅤ晤昸㈵昸㕡㍢㈱摣摡搸ㅣ㠹㜷㥡㙦㔱㥣㤱扥ㅢ挴㍦ㅤ慢㌹㉢㝡〵搰㔰换㔴扢㝦㘹㔳㘳㜲㘱㘰㘱愴㘹挱㐲㝥攰㈲㈷㔳㔴㐴㘸㌳㌶晤㍢戰昴扤㈴昷㠱〴㠳扥挰晤㔴ち〴昵〳㔶摦捦㙦㤵摤晦挲㥣㠷㔱㕡扥愰㈳㥢㤲昰户攰㉡㉥㤱㥦敦ㄵ攵㠴㜰㘲㘱㤲㠷㘷愷㐲㝥㌵搶て㤲晣ㅥ挴㕦〲㤲昳晢㌸慦㘰ち㤸㜶攸搹㔲ㄵ㠹㠶㤱散㤱搵慤挲晥ㄶ㉢㝦㔰ㄵ㐹㌴㘸㈶ㅡ㙡戱㔶㤶〵搰挲攲㉦㙥攱搱ㅦ㔹㤶慣ち㈷挳㠵㉤㐸㔹㘰㉦㘹㈸つ㤲㔱㔶㡢㈳㝢ち捦㡣づ摡㍤㔸〸㐹搳㘱愵㠷㌰㉣㑢㔸㌸㔸㉦扥㝣㥢㜶ㅥ〴收捥㙢挲㠰晢㐰㑦㑦㍤㈰㈳搲㔸ㄳ㘹㥤摤扥㌸㤲愰㝡㔱愰㔳㈸摤换㡢挶愶㌵搴捦㐹㌶㌵㈷捡㌰搳㥡㜸慣㙤昱㉦㘹㠷戶昴㐳㈰㘶昳搷攰㈸敥㝡㑣㠰换㔷戸㠴晢愶慥捥㔷㐴㙢攴㘸㘶㍡㌴㡦㔶ㄸ晢〹晦挹愶ㅦ挵㝦挱捥㘴晥㔲㘸㜴㈷㑤挳摣㐳㜱ぢ㄰㥡ㅤ㡦㐸攲愹㐸㍡㐰扢㘷换攱戱昸愲晡㔸㙣ㄱ㡦愷㕥搲㑢㉣㡣㐴㤲㑣收昴戰㤳㔷㤲愴㔲㉡㍦㍦㉤〳攳挸晡散ち晢㠱㜵㈰㍤㉢㥡㥢㑢㡣挵㐴㘰㍤㔸昹㐸㉢〵㌶愰戱㐳捤㠴扡㥡㈹攳敢愶㠴摢㠷づ㈹㍦戸㙥敥搰戲㘵捤㠹㘵㙡㌴㘲㘷挶㘴攰愲扤㉦ㅣ戸戰㘱挲㥡㍥昱㜳挷户㤷慣㔱㠷搹㠲㡣㠴捤〰㔸攳㘷戴㝥ㅡ㐴ㅤち㌵㥥㔳搰㑥摦昴㌳攸敢㡤㈴捦㠲攰捣㈰㔸攳挴昰㘷慢慢〶攲㝦㥥ㅣ昴㈶㤲攷㐰搴㍥㈰㈵散㍤て㘲㌶㔵づ晢摣攳戲搷昶〶㍢㜳慦扤〴㙥㔰㜷㈲㔳晢㐲㠳㝢㑥慦㈳㈱㌶㥡戸愸㝤㘰搸ㄳ㠰扤㙤㐱㐶㉥㘹㄰㠶〹〰慦㜳晣〰愸㜹〳昰㈶㝤㙣㈶㜹ぢ挴〱挰㍦慣慥ㅡ㡣晦〵㠰㉤㔴㝡〷㐴㤵㠱㤴戰户ㄵ挴㙣㙡㔷昸㐸〱㜰〰搸㤹〰扣て㙥㔰㜷㈲㔳〷㐲挳ぢ㠰敤戲〱㄰戲〵ㄹ㜹慤愱戰㈴〰㝣㡥㠶敡㤵ㄵ㠰㉦㈱搶㕦㤱㝣つ攲〰攰㥦㔶㔷つ挳晦〲挰户㔴晡ㄷ㠸ㅡづ㔲挲摥㜷㈰㘶㔳㝥㈷〰〷㠱㥤〹挰㡦攰〶㜵㈷㌲㜵㌰㌴扣〰昸昷㡦㔹㡥㠰敦㙣㐱㐶捡㙤㈴㉣〹〰㠵ち㔳晥ㄶ㙡摥㐷㠰㠶㔸〷㐹㝡㠰㌸〰攸㘹㜵搵愱㌰㈴〰昴愲㔲㙦㄰挵㘴㕣〹摥㍡㠴㥥搹搴愷昰㤱㍡〲㐶㔱㥣㜱攲敡〷晤愰敥㐴愶㐶㘳㕣㈹挷慥㈳㔹㑦㈲㑢攰摤㙣〰㙣戵〵ㄹ搹挰戱ㄸ㉢〰散づ愷㙡㑢㔶〰晡㐳慣㑢㐸㑡㐱ㅣ〰散㘵㜵㔵〵っ〹〰〳愸㌴㄰㐴㔵㠲㔵㠲户摥ㅢ㍤戳愹扦㌹〱ㄸ㐷㜱〶〰晢㐳㍦愸㍢㤱愹㉡㡣㉢攵搸㜵㈴敢㐹〴㠰ㄷ戲〱昰扣㉤挸㐸㔴搶㘰慣〰㌰っ㑥搵愶慣〰っ㠷㔸ㅦ㑣㌲〲挴〱挰㐸慢慢㈶挰㤰〰㜰㈸㤵㐶㠱愸㠹㘰㤵攰慤て㐳捦㙣敡㐹㈷〰戵ㄴ㘷〰㌰ㄶ晡㐱摤㠹㑣㑤挲戸㔲㡥㕤㐷戲㥥㐴〰㜸㌸ㅢ〰て搹㠲㡣愴改㔴㡣ㄵ〰㙡攱㔴㍤㤸ㄵ㠰㐹㄰敢挹㈴㔳㐰ㅣ〰㑣戳扡㙡ㅡっ〹〰搳愹㌴〳㐴捤〰慢〴㙦㍤ㄳ㍤戳愹㍢㥤〰㑣愷㌸〳㠰戹搰て敡㑥㘴㙡㈶挶㤵㜲散㍡㤲昵㈴〲挰㡤搹〰㔸㙤ぢ㌲昲戹㜳㌰㔶〰愸㠳㔳㜵㝤㔶〰挲㄰敢㝡㤲〶㄰〷〰ㄱ慢慢收挲㤰〰㄰愵搲〲㄰㌵て慣ㄲ扣昵㐲昴捣愶慥㜰〲㜰㌸挵ㄹ〰㌴㐳㍦愸㍢㤱愹㈳㌰慥㤴㘳搷㤱慣㈷ㄱ〰㉥挸〶挰昹戶㈰㈳户捣㘴戱〰搰〶愷敡摣慣〰㉣㠵㔸㉦㈳㘹〷㜱〰㜰㠲搵㔵㐷挳㤰〰戰㥣㑡㈷㠲愸㍡戰㑡昰搶㈷愱㘷㌶㜵㡡ㄳ㠰㘳㈸捥〰攰㔴攸〷㜵㈷㌲㌵ㅦ攳㑡㌹㜶ㅤ挹㝡ㄲ〱㘰㘹㌶〰㤶搸㠲㡣戴㜷〳挶ち〰攷挱愹㑡㘶〵攰〲㠸昵㠵㈴ㄷ㠱㌸〰昸㡤搵㔵㡤㌰㈴〰慣愴搲㈵㈰㡡ㄹ昰ㄲ扣昵愵攸㤹㑤㉤㜲〲㄰愱㌸〳㠰㉢愱ㅦ搴㥤挸搴〲㡣㉢攵搸㜵㈴敢㐹〴㠰㜰㌶〰收摢㠲㡣ㄴ㝣ㄳ挶㜶㤲愹㐹换㝡昷㠳㙥㕡愶愶㌸㕡摤搴㥣㡣挴攵换㜸敦㈸晥戳㙥っ㑢扦㈷ㄳ㄰昱㜰㠳㜵换戵㕦戴ㄲ㌹〸摣㠹㑥戶㜷㘴㘵㌲㜲㈰㔶㡡攰晦㌲㍤摢㕣愶㐷昲㍣㘹搹㥥㑥㌲㈹㌸㘸㕣戹㥥捥㤵ㅤ〷ㄱ㤳ㅣ㥥摦换攴㤰㉡㠳攵昴㠳㡣晡敥㉦㤱㜲扢㍤愵敦㍣〸愹㍤㈴㝢〶㠸〷㝢收㐱捡㐱㔹戳㉤㑣愸晣㕦慥捡㕤ㅢ㘴攵慡㙥挰㘹㑣慦㈶戹㤱攴㈶㤲㌵㈰敡㐸晢㌴㍢〱㥤㥢〱攰㔳㜹㍥摦㍢㘸晢昴㉤搴戹㤵攴㌶㄰挷㘹㜶㉤扡㠱㍢㐰㝡㥢㕢㠱㈵搶㈱ㄶ昴㈹摥收㤲㔳敦㥤ㅣ㜸ㄷ㐸昱摤㈰㔳㈷㐴㥡㤱昷晣愵㙡㜴晣捤㜰搳㜹愶〶挷㑦ㅦ㈸敤搰㌲慢扤戵㘱㘱㍣搶㡡慡㈸㈶㤰㉡ㅡ㔰攴㤲㔰攱㐰换攴㔸㘵㕢㌲搰㌲愱〹晦ㄵ户捣㡣㉣㡥㠴㤳㤵挸㙢㈳㍢㌵ㄹ户㌷㈵昷㔴摢戸散晦㘷㙥捡㔷㠰㄰㝣ち〰㥡昴㤴㜲慦㕥㉢㑢㘴挳㕢㔶ㄵ㐳挱㔴㐴敡挲〸㝢㈰㠰㍣攳㌶㤸㝣昲改㝢㌰扢敢㍥扦㝤搴挰㔵㜷晦㘴晦扦〲摦㐹㘵搳㡢㄰㜴收㈷昱㝤ㄸㄲ散㑣愶㕡㌰慥㤴㘳搷㠱〴ㅥ㠲㝥㍥づ〳敢搳戸㍡摢愷昱㜸㕢㤰㜱扦㜵㌱㡣挸攵挸愳㌰愴㉡敤㜵〲㘶晡愶ㅦ㠷㔸㍦㐱戲づ挴戱㑥㌶㔸㕤㜵ㅣ〶挸㥡㜸㤲㑡㑦㠱愸〴㔸㈵㜸敢愷搱㌳㥢㍡ㄴ㍥㔲㕦㑡攳ㄴ㘷㕣㡥㍣ぢ晤愰敥㐴愶㤲ㄸ㔷捡戱敢㐸搶㤳挸攵挸㤰㙣〰ㅣ㘸ぢ㌲敥晤㉥挵㔸〱攰㈵㌸㔵〷㘴〵攰㘵㠸昵㉢㈴慦㠲㌸〰㜸捤敡慡㘵㌰㈴〰晣㡤㑡㝦〷㔱挷㠳㔵㠲户㝥ㅤ㍤戳愹〱㑥〰摡㈹捥〰攰㉤攸〷㜵㈷㌲㜵〲挶㤵㜲散㍡㤲昵㈴〲挰㉥搹〰搸搹ㄶ㘴摣㠷㍥〹㘳〵㠰昷攱㔴敤㤸ㄵ㠰て㈰搶ㅦ㤲㝣〴攲〰攰ㄳ慢慢㔶挰㤰〰昰㈹㤵㍥〳㔱愷㠰㔵㠲户晥ㅣ㍤戳愹㕥㑥〰㑥〶㍢ㄳ㠰慦愱ㅦ搴㥤挸搴愹ㄸ㔷捡戱敢㐸搶㤳〸〰〵搹〰挸户〵ㄹ户挸捦挰㔸〱攰㐷㌸㔵㉡㉢〰扥㍣昸㔰㈴㜹㈰づ〰ち慣慥㍡ㄳ㠶〴〰㍦㤵〲㈰敡㙣戰㑡昰搶㠵攸㤹㑤㝤晢㠳㘳〹㥣㐵㜱挶ㄱ搰㠳㌶㜵㈷㌲㜵づ挶㜹〱昰〹㡣㙦挶㈹㈶㈳㌷晢戱ㄱ戸敦摥㥦て㑢〲㐰㍦㑥昹㐳愸㜹㈷愶㜶㠰㔸敦㐸戲ㄳ㘷搷㤱㥢摤挵敡慡ぢ㘰㐸〰搸㤵㑡扢㠱愸㡢挰㉡挱㕢敦㡥㥥搹搴ㄶ㈷〰ㄷ㔲㥣〱㐰㈹㙤敡㑥㘴敡㘲㡣昳〲攰㌵ㄳ愷㍢㌹晤㕦戶㈰愳戰攰ㄲ㔸ㄲ〰昶攷㤴㕦挹ち挰㘰㠸昵〱㈴㘵㥣㕤〷〰㐳慣慥扡ㄴ㠶〴㠰㜲㉡つ〵㔱㤷㠳㔵㠲户ㅥ㠶㥥搹搴㈶㈷〰㤷㔱㥣〱挰〸摡搴㥤挸搴ㄵㄸ攷〵挰㠶㙣〰慣户〵ㄹ㐵づ㔷挳㤲〰㌰㤶㔳㝥㈲㉢〰攳㈰搶㤵㈴㔵㥣㕤〷〰搵㔶㔷晤ㄶ㠶〴㠰ㅡ㉡㑤〰㔱慢挰㉡挱㕢搷愲㘷㌶昵愰ㄳ〰㤶㑡㘴〲㌰㠵㌶㜵㈷㌲㜵㉤挶㜹〱㜰㐷㌶〰搶摡㠲㡣晡㡢ㅢ㘰㐹〰㤸换㈹摦㤶ㄵ㠰㜹㄰敢㈳㐸㡥攴散㍡〰㌸捡敡慡搵㌰㈴〰ㅣ㑤愵㘳㐰搴㑤㘰㤵攰慤敢搰㌳㥢扡摥〹挰㡤ㄴ㘷ㅣ〱つ搰て敡㑥㘴㙡つ挶㜹〱㜰㜹㌶〰㉥戳〵ㄹ戵㈰户挲㤲〰搰捣㈹㕦㤲ㄵ㠰㔶㠸㜵㡣㘴㌱㘷搷〱㐰摣敡慡摢㘰㐸〰㐸㔰㈹〹愲搶㠲㔵㠲户㙥㐳捦㙣敡㕣㈷〰㉣㈱挹〴愰㥤㌶㜵㈷㌲㜵〷挶㜹〱㜰㜲㌶〰㔶搸〲㜷㕤㡡晦㙥㔸敡㐶㍤㐱て㑥㌸㍡户㈹戲㤴㌷㐰㝢㐵㔱㈲㕥搹㤶㐸挶攴㙥㙤捦㘸㔵㙣㙡㉣㔹搵㤴㔸摣ㅣ㙥敦ㅢ戵ㅢ㠷㉦㡣戴愲㤶㈲㡥㤲ちㄷ㉦戶㜸㜱愴㔱㐷㘷挵摡攲つ㤱摡慡㙤愱搶〲昱㘱搷㐹㤹㐵㥥挲昶昳捡〷㘰㐲攱㈸挱收昳昳愶扦晢㉥戰攳㥢㜳㐷㤲㈶〴挵摥ㅤ㠸捥㙥㑡㌶㐷㝡㐴㐵㉥敤愲㈸㔰㐴㠱㑡㘳㘱㜴昶㐲摣ㅤ慤敡ㄹ慤㠹㌷㌵㌶㌷戵㐶戸㌳㤰昸㘱摤晤攴挸〲ㄴ愳㑣㡦㈵㥡昸㥢㠰㥥搱搹昱㜰㙢㘲㌱敦慢㌷戴昷㐹敢挹㤷㈰㝦㜴㕣㔳㙢〲㙥㘴㉦戲摤㍢㍡㙢㘱㙣㈹㝥㡡搲搶搲㕡ㄳ㕥㥣搸㈶昶㡡攲㙥㤱㑤㜶㡤捡㔳㜹㜹慡㈸慦攸攷敥㥦挰愹㔸㘳㝤慤〲晡ㄲㅣ愷挹㜸㔳㝤ㅢ〱ㄳㅦ㐳㐱ぢ㐸㘴ㅦ晡晣昷愲搵㐹昲㠳㈹㄰扢㐴㠸攵㉦㥣㙢㕡搱慣㘷㈵㐶敡昷㍤㑣㝢攸搳㌰㥤攲搳㐱㈶搶捣愹敤㈸っ晢㡦㝥㐰攳扦て㤶摤㕦㈹摤㐷㕥慡づ㘷㝢㈸昷戲づ㈱昲㜸㐴㘱㘵攲㐸㘰捦㝤㔸〶愳愲挳㈳戴㔷㐷戳ㅡ愵ㅣ挵搱挹攱晡㐸㌳㤲〷㈸㠳敤㘵㜵㤸〸挲て㉣ㄲ戶慣㌲搶搲ㄲ收㈱挷挳㜵㔶㐳戸㌹㔲ㄴ慤㘸㑢挶愶㌴戵敡㈸㠸ㅣ㤷㌶㉢扣っ慣昰㌲㘱ㄵ㐷㘷戲㌲㑤摡戴ㄵ㕢㄰㡥㌷㈵ㄷ戶㌴㌵ㄴ戱挳敡戱㙤攲㔸挵攲㤷慦昶〰㤴㥢㌹㤷戸㔳ㅡ搶㤷㝢散敥㌲㈴㔸〸ㅤ㜷㍦㡥攸㍣ㄵ挰㍦昵㌳ぢ㤷㜰攲㤱てㄴ㝤㈶慣昱㠲ㅣっ㝢昱㝣昶㤳㘹慣㐰㐳㑥㑥敡〱㉡攰慤捦㠲㉡ㅢ㝣ㄷ戰昴愷搳慡㤶㐲㈸〴㈷挷挲㡤搵㐸㍢挷攲㠵昶て扥㡡戰㙢㜹慡㠹㠷㔸㘷㔴㠹搲㌵㤴挴㉤㘹㙡㡣挴㡢挸㤸㠵㌴㑤〱㉢㤴〲搶㍥㈴㌶㍥扦扦㐷㤱㤷慦㕡㘳㙢㠰㕤扤攱晣㜱㕣㙤㠶晤㡦㘶ㅣ㌲〶㤳㐲㔸昹愰晡㙣㠴愳捦㘱㑣扦㐷㤷昱戸ㄴ捥愵挲㜹㈰㝥搶捡戸昷㑤㝡挹てち㠳㌴㤴ち攴愷㔲㉣㐶㉡㐲攱㡥㔴㌱昹㈵㤰ㅥ㡥敡愳㠰㔵㜸㔴㘴㝥㝦ㄵ㤸挵ㅡ昰挶愰㜵㝥㘵㤲㡡扢㈳㉦慦〰扢㍡攰扥ㅦ㤰攱ㄶ挶㕡㘶㐵愴㉣㐹敤㠲㈹〴捥挷㡣㝢㜰戱挰㝥ㅤ㝦㜸攴扥㝡ち攲换〳㜴㝣㐱昵㈸愸〹㍣㐰㑥㤰㝢㑤㕦挴挰㉦〶㔱㑦愳换㡦㝦㌴捤㠷㤵㝡〶㍤㝥㘰昹〲扦㠱㑡㔷㑦㤰㙡㈳㐶昰㈴愹㔷搲昰戳㘸昱摣㤳㍡ㄶ㉦〵㌷昷戱昸㘷㡥挰㕢㕦㐶㈳㜶㐷㙤㐲挳㠴㠱愶搹挱㤷㐳㐷㕦㐱挵攷扣ㄵ慥愴挲㔵㔴㜸ㅥち摣挹㠱慢搱㑢㠱挷ㅦ㐳㜹㠰㜷つ㜴〰摥㑢づ愳づ昰㔶搱攸戵㌴晡㍡ㄴ摣攰扤〹㥥〵摥㜵㔰改㌲㜸㥢㌱㑣挰扢㥥㠶㔹晥㤲〶摥㙡㜰㜳㠳昷てっㄳ昰㙥愴ㄱ扢愳戶愰攱〱摥㑤搰搱㙢愸昸㡥户挲捤㔴戸㠵ち㕢愱㈰攰摤㡡㕥ち㍣晥愸换〳扣摢愱〳昰摥㜷ㄸ㜵㠰户㤶㐶敦愰搱捦愱攰〶敦㑢昰㉣昰敥㠴㑡㤷挱晢ち挳〴扣扢㘸昸㙢昴搲挰扢〷摣摣攰晤ㄳ挳〴扣摦搱㠸摤㔱摦愲攱〱摥扤搰搱昷㔱昱㕦摥ち昷㔳攱〱㉡㝣〷〵〱敦㐱昴㔲攰昱户㙡ㅥ攰㍤〴ㅤ㠰昷愳挳愸〳扣㠷㘹昴ㄱㅡ㘵ㄹ㡤ㅢ㍣搶捥㔸攰晤〱㉡㕤〶㡦搵㌶〲摥愳㌴摣〳扤㌴昰ㅥ〷㌷㌷㜸㉣捦挱ぢ㘹㔲ㅡ㐱㐳摥慣搱昱〰㙦ㅤ㜴昴㝡㉡昶昶㔶搸㐰㠵㈷愹挰㤲ㅥ〱敦㈹昴㔲攰昱㈷㜸ㅥ攰晤ㄱ㍡〰㡦㘵㍤挶慢〳扣㘷㘸㜴㈳㡤戲〴挷つ㕥㝦昰㉣昰㥥㠵㑡㤷挱㉢挱㌰〱敦㑦㌴㕣㡡㕥ㅡ㜸㥢挰捤つ摥㕥ㄸ㠶ㄷ㉡晡㘸挴㠰挷晡ㅥㄳ〶㜸收㥣昷㍣㜴昴ぢ㔴ㅣ攸慤昰ㄷ㉡扣㐸〵㤶〳〹㜸㉦愱㤷〲㡦扦㉣昴〰敦㘵攸〰㍣㤶〴ㄹ慦づ昰㕥愱搱㔷㘹㤴攵㍢㙥昰㔸戳㘳㠱昷㕦㔰改㌲㜸慣昲ㄱ昰㕥愳㘱㤶晢愴㠱昷㜷㜰㜳㠳挷戲㈰扣㤰㘷愶ㄱ㌴攴捤摡㈰ㄳ〶㜸〶扣㌷愰愳摦愴㈲敢㠶㍣ㄴ㌶㔳攱㉤㉡戰㤴㐸挰㝢ㅢ扤ㄴ㜸晣㠵愴〷㜸㕢愰〳昰挶㍡㡣㍡挰㝢㠷㐶户搲㈸㑢㝦摣攰㑤〲捦〲敦㕤愸㜴ㄹ㍣㔶〸〹㜸敦搱㌰㑢㠵搲挰㝢ㅦ摣摣攰㑤挳㌰扣㝣晡晦搱〸ㅡ昲㘶㕤㤱〷㌶ㅦ㐰㐷㝦㐸㐵搶ㅣ㜹㈸㝣㐴㠵㡦愹挰㌲㈴〱敦ㄳ昴ㅣ攰㜹ㅥ㜹㥦㐱〷攰戱ㄴ挹ㄸ㜵㠰昷㌹㡤㝥㐱愳㜵㔰㜰㠳ㄷ〶捦〲敦㑢愸㜴ㄹ㍣㔶ㄷ〹㜸㕦搱㜰〳㝡㘹攰㝤〳㙥㙥昰㈲ㄸ㠶㤷㑦晦㤳㐶っ㜸慣㐹㌲㘱㠰㘷㡥扣㙦愱愳晦㐵㐵搶㉢㜹㈸㝣㐷㠵㝦㔳㠱㈵㑣〲摥昷攸愵挰攳て㔸㍤㡥扣ㅦ愱〳昰㔸挶㘴㡣㍡挰晢㠹㐶昹㍢㈷挵㤲㈳㌷㜸慣㌳戲挰㔳㔰改㌲㜸慣㑣ㄲ昰昲㘸㤸㈵㑡㘹攰ㄵ㠰㥢ㅢ㍣㤶㌲攱㠵㈷㔳搰〸ㅡ昲㘶㍤㤳〹〳㍣〳㕥〰㍡扡㤰㡡慣㜵昲㔰㈸愲〲ㅦ㜷愱㔸晥㈴攰昱㉢㐰ち㍣晥㉥搷〳扣㘲攸〰㍣㤶㐰ㄹ愳づ昰㝡搲㘸㉦ㅡ㍤てち㙥昰㔸愳㘴㠱搷ㅢ㉡㕤〶㡦㔵㑤〲㕥㠸㠶㉦㐲㉦つ扣㍥攰收〶㡦㘵㔰㜸攱㠱ㅣ㌴㠲㠶扣㔹ぢ㘵挲〰捦㠰搷て㍡㝡㝢㉡戲㑥捡㐳㘱〷㉡散㐸〵㤶㑥〹㜸㍢愱㤷〲㡦扦㉦昶〰㙦ㄷ攸〰㍣㤶㑦ㄹ愳づ昰㜶愵搱摤㐰晣㌷㐰愱㤳〴〴敥摦㍡捡㔷㝡挱㘶㈰㍡愷戵㈹㠹摣〰扦攲㔴㌷㈵昱㉤愷㌸ち㠲愶搴㤹散㈲㌹〳挷愰㐱愹㕣㘴晦㑣㔱㕡㜲㜲㡦㑣戹㌳㕢㌹挰㐳㙣攵㌱ㅤ改换㕣㑡㤲捦昴㤸攳戶㤴攰㔴㔶摤㠱㥤攳㔴〳戳㔷改㌸㜰㘷㡥敡㍦㐸㠷〶㜶挷搱㤰㍦㘷㔶ㄵㅥ㥢㠱㔶㠱挲㔱㡢㉦慡晤搱㘶㠶㤴愵㉢㥤ㅦ㈶㡥挲㈵㘶愰㠳捣㤲㕡扣㥥㜶㘵㕣㙤㙢〲㜹㠶愰摤㐳ㄶ愹㤷摤㥣搶㤶㑣㤳㠴㤷昵戵㈵昸〱挸戴㔶攴晥ㅡ挲昱挶㙤㈴㜱㠴搸慣晣愶攴㠰㝥㙥敥ㄹ㔶戰㌹搲㍤戸㥢㔰㘲㘳㝤㈳戰敥㑥摤㔷㙦㔸敡㐹戸㔳攵㘰㐵散昱㔹㈹戲ㄷ慣〷愵挸㡤㠰改ㄱ㘴昱昱攸㤸收㐸㕦ㄹ㤰敡㑡㤲㐴㐷㉢敡ㄳ㐸㉡㈷㤹㌱戴㕢戲搸㜵㜴㘶愴㌹捣㕦㙢㈲挱㘷户愶㌷㈴㔱攵㤸㌲挰㕦㘲㙥㍢㝢〸㠸ㄴ搸㝢㐹挹㝥ち㜴㜲昰愶〷挱㜵昴㌳昷㉡昶㕢㔴戶㑦挶愸慢慦攲㜶摢ㄸ㥦㘹搸户ㅡ㔸昹搵㐹㥥ㅡ攷㕢㘷㤱ㅥ㔷㔲㕦㔳㍢㙡㥤攵攴〴㔶㙣㜸㑣㘶昷攴㑤㠷㜸ㄲ㍦㔷收㈳㈱㝡㜳改㌴㈳摢㤷㙣㐲摥戶戹扤㔷戴戶戵愱戹慤㌱㈲㐹㕦㜳摥㤶摣敦㌶戱扦㜰愶㌱㉢慡ㄳ㕣㙣㔰㙡昱㠸㉤昳昳搵㥦㝦攷㐷㤷㘲愵挹㠷㈶㙣〴昵㕥昶扡㕢㠳㤹㜴扢㈲㌲㠸搹昷改愸攷㤵㠷㌱攱搴㤶挱攲㌹㡤㘵㙤愹愲㑡㔹㜱づ戵挹戱挹㌱摥㌹㜲戰㈶㌴㔹慣㙤㘲㍦㈱㑥敢挴ㄷ〸㈰昵晤㌳㔷〸㡤攰慣㌷㑣戶搱㘳㙢㉥扡捤㝦㘶挳慢㘳㝣捡㑡㜵戳攴搱扡㙡ㅢ㠰㝤ㄲ挰㉦扦㜱㕣换昵搳㔰㡣换㈳挱愷ㄱ㍥㡦ㄴ敢㈲攵㐲㙤㈰ㄴㄵぢ㈴慤ぢ㌵㔴㜳㜰摦敥〳㤲晢㐲㙤㉤㠶攱㠵㠷㉤搱〸ㅡ昲㘶攵愴戹㘴戲ㅣ㐲敡搳晢搱敥晥㔴㘴㔵愵㠷挲㈰㉡っ〶昱戳戸捥㝤扥挹㕡㈷㠸〱㍥㝦ぢ戳捥㐵㉤捣扥㘳戵〶昰㡢㕢搴㐱㈲ㄷㅣ攸㔱㜴㌷㡣改〳愰昵摣愶㑤愳㌹ㅦ挵㐲㍣攳摦て㠶㥤㌵㉥愳晦〳㐱ㄴぢ收摣ㄷ挴慣㤲戳愰ㅤ〲㤵㉥㕦㄰㍦㠱㘱㠲㜳㌹つ慦㐳㉦敤㠲㜸ㄸ戸戹㜱㘶㈱ㅥ㕥㍥㝤㄰㡤㌰〴扥㔹㡤㘷挲㐰ㅦ㘱㐰敡搳挳㐱昵挱㔴㝣捡㕢㘱〴ㄵづ愱挲搳㔰㤰ぢ攲㤱攸愵㉥㠸昹㘸ㄵ㡦ぢ攲㔱搰挱〵㌱ぢ昸㡣㔷挷〵昱㘱㌴㍡㥡㐶㔹㙣攷〶㡦ㄵ㜶ㄶ㜸扦㠲㑡㤷挱㘳㑤㥥㠰㌷㠶㠶㔹㥣㤷〶㕥〵戸戹挱㘳ㄱㅦ㕥㍥㍤㡥㐶搰㤰㌷㉢昹㑣ㄸ攰ㄹ昰㉡愱愳慢愸挸㉡㍦て㠵昱㔴愸愶〲ぢ晦〴扣ㅡ昴㔲攰昱ㄱ㌱ㅥ攰搵㐲〷攰扤攵㌰敡〰㙦㈲㡤㑥愲㔱ㄶ敡戹挱㘳㜵㥥〵摥㘴愸㜴ㄹ扣て㌱㑣挰㥢㐲挳㉣散㑢〳㙦ㅡ戸戹挱㘳〱㈰㕥㍥㍤㥤㐶搰㤰昷愷愰ㅥ搸捣㠰㡥㥥㐹㐵㔶〸㝡㈸捣愲挲㙣㉡戰㘸㔰挰㥢㠳㕥ち㍣㍥昹挶〳扣挳愱〳昰㔸㌸㘸㡣㍡挰㥢㐷愳㐷搰㈸㡢晣摣攰昹㤰㈲戰挰㍢ㄲ㉡㕤〶㡦戵㠰〲摥慦㘹㌸て扤㌴昰㡥〶㌷㌷㜸〵ㄸ㠶㈹愱㔶㠸㐶っ㜸ㅣ㘷挲〰捦ㅣ㜹㜵搰搱昳愹ㄸ昰㔶〸㔳愱㥥ち㠵㔰㄰昰ㅡ搰㑢㠱挷〷晡㜸㠰ㄷ㠱づ挰㘳搱愱昱敡〰㉦㑡愳ぢ㘸戴ㅦㄴ摣攰敤〰㥥〵摥㐲愸㜴ㄹ扣ㅤ㌱㑣挰㙢愲攱㥤搰㑢〳㙦ㄱ戸戹挱摢〵挳〴扣㘶ㅡ㌱攰戱晡搰㠴攱〰慦〵㍡扡㤵㡡扢㜹㉢挴愸戰㤸ち㉣㔶ㄴ昰㡥㐳㉦〵ㅥ㥦㔳攴〱㕥〲㍡〰㡦〵㡢挶慢〳㍣㍥戶㔴户搱攸晥㔰㜰㠳㌷ㄸ㍣ぢ扣㈵㔰改㌲㜸〷㘰㤸㠰户㤴㠶换搰㑢〳慦ㅤ摣摣攰つ挱㌰〱敦㜸ㅡ㌱攰㤵㠳㙢挲㜰㠰㜷〲㜴昴㜲㉡づ昵㔶㌸㤱ち㈷㔱㠱㠵㡥〲摥ち昴ㅣ攰㜹㥥昳㑥㠱づ挰ㅢ攱㌰敡〰敦㔴ㅡ㍤㡤㐶挷㐲挱つ摥㌸昰㉣昰㑥㠷㑡㤷挱慢挴㌰〱敦っㅡ慥㐲㉦つ扣戳挰捤つ㕥㌵㠶〹㜸㘷搳㠸〱慦〶㕣て昰捥㠱㡥㍥㤷㡡ㄳ扣ㄵ捥愳挲昹㔴㘰㤱愴㠰㜷〱㝡㈹昰昸ㄸ㈹㡦㈳敦㈲攸〰扣㈹づ愳づ昰㉥愶搱摦搰攸㕣㈸戸挱㥢〷㥥〵摥㑡愸㜴ㄹ扣㈳㌰㑣挰扢㠴㠶㡦㐴㉦つ扣换挰捤つ摥㔱ㄸ㈶攰㕤㑥㈳〶㍣㔶㑣㝡㠰㜷〵㜴昴㤵㔴㍣挶㕢攱㉡㉡㕣㑤㠵㍡㈸〸㜸扦㐵㉦〵ㅥㅦ㠷攵〱摥㉡攸〰扣〶㠷㔱〷㜸搷搲攸㜵㌴摡っ〵㌷㜸慤攰㔹攰㕤て㤵㉥㠳挷扡㐹〱敦〶ㅡ㕥㡣㕥ㅡ㜸㌷㠲㥢ㅢ扣㌸㠶〹㜸㌷搱㠸〱㡦搵㤶ㅥ攰慤㠱㡥扥㤹㡡㐹㙦㠵㕢愸㜰㉢ㄵ㔸㥣㈹攰摤㠶㕥ち㍣㍥搶换〳扣戵搰〱㜸敤づ愳づ昰敥愰搱㍢㘹昴㌴㈸挸㘴敦㘲て㘳㌸捥㝦㈶戸敥㑡㤳㡣㉡㈰㤶づ㈱㡤㠵㝡愰㔹挹昶㘶搴㘰戱挹捡ㄳ慢挵慢㜸㑢㡣㝡㤸㔸ㅣ㕦㜰ぢ摣扦㤹㑢㡤扤ぢ愶㝡昴㜳㍤晤㐹㠶㔱㜲㍡㘶攳㥦昱㝤收ㄳ㡥㔲攳㌹昱㡥㐷挱㜰っ户挰㍤〸愶摦㤴愶㠶㜸㉣ㄱ㡢㈶㑢㘶愱扥戰㠴㑦搳㡡攲ㅢ㙥㠵㝦ㅡ㉣㝡晡㘴㘰〵慤㝣㤴昰ㄲ㍥㕤㈶戸愸㌵戶戴㔵㘶攳㑦昰愱㘲㠲㔷㘱㈱摤昰㝢慦㙣㝢〱扣搰㔹㤸㈸〷敢㝢攱戸㘷㝥攸㙣昴戹㠵㔸摦㈳㡤㜳㑤㠳〵㍤摣晣ㄷ愲搱搵敡ㅡ摡㔶昵戸ㄵ搴愸㈲〵㠵㠵ㄹ㈹搱㡣慡㥣搴戳㝦〲〱ㄶ攵昸愷㈰㘴㜷ㅥ搵㝢㔰㍡愲ㅣ捣〳㐳摦て慡ㅦ〰〹㠶㔸㥥挳〹〵ㅥ㐴户㔷攵戸㍡㐷㜱㘱攰昷攰ㄵ㠳㈷㕦敦㘷攲㜹㕦㠱㠷挰搹づ㥣昴㐷㌷〷ㅥ〶扢て搸㜸愰㡤㜹挴つて愱搰挵戶昵㡥㐷ㄸ敢㐷愱慡㌷挰愳㕡〹愱散㠴挷挱㘲〳晦攱挶〰戸㍣㜰㔵〵愲攴攱〲㈶㝥攲㐵ㄹ㜶户ㅡ〳づ㜷㜹晡㉥㘳〵㡦散戲つ搰挳㉥扢ㅣ㝤㙥愱㉢㑣攳㑡搳戸捡㙥愸㙢搰攰㙥㔳愳㘱㡥㤰搲㠵㝥ち㔴㍦つㄲっ戱昸㐶㡣ㄲㅡ㑤㉣㌴挳搷っ㌶㜴慤ㄱづ攰愸㠱㈴㥢㈸摣㠰㤶扡㥥㘶挹㝡ㅥ慣㔴㘴慢挱㤵挸捡攱㉣㌳戲〳挱捤㡣散㐶攳攷㈵㤸㐲㘴㌷愱捦㉤戴挶㌴㙥㌶㡤㕢散㠶扡ㅤつ㠹散〰㘷㘴㉦㜳㝡慦㠰〴㐳慣㡣挹ㅡ搹ㅤ㐶㌸〸㙥攴挱捡晡つづ摤㠰慥扡ぢ㐲㠹㙣㌳㔸愹挸敥〱㔷㈲㉢昵㡣慣扦㘷㘴慣㝤㤱㐹㙣㠱㈹㐴㜶㉦晡摣㐲慣㜵㤱挶晤愶挱攲ㄶ㙥敡㈱㌴㈴戲摤㥤㤱㙤攵昴摥〵〹㠶ㅥ㠶㐲搶挸ㅥ㌱挲愱戰㈵て㜳搶ㅦ㜱攸〶㥡㝥ㄴ㐲㠹散ㄳ戰㔲㤱㍤づ慥㐴戶㥤㘷㘴扤㍤㈳㘳㘱㡡㑣攲ぢ㤸㐲㘴敢搰攷ㄶ㘲㈱㡡㌴㌶㤸挶㤳㜶㐳晤ㄱつ㠹慣愷㌳戲慦㌸扤慦㐱㠲愱㘷愰㤰㌵㌲搶㥡㠸㜰㈴捣换〳愴昵昷ㅣ扡〱㕤昵㈷〸㈵戲ㅦ挱㑡㐵戶〹㕣㠹㑣㜹㐶昶搳扦扤㡥㐶㔶㡤㠸ㅦ搴ㄳ㌲戲攷搱攷ㄶ㝡挱㌴晥㘲ㅡ㉣ぢ攱愶㕥㐶㐳㈲晢〱㈶㔳敢っ㑦ㄷ挴つ㔹㤰㘰㠸〵ㅦ㘲搴㙢㥤扤㙡㠴㘳㘱㑢㔷㤰ㄴ㜳攸〶㥡㝥つ㐲㠹慣ㄷ㔸愹挸晥づ慥㐴昶㌹ㅣ㘶慥戳㑦㍤㈳㘳㐹㠷㑣愲て㈸㈲㝢〳㝤㙥㈱㤶㜰㐸㘳戳㘹戰㘶㠳㥢摡㠲㠶㐴昶戱㌳戲㝥㥣摥昶㈰挱搰㍢㔰㄰愳㕥㤱㙤㌵挲ㅡ搸㤲㈷㘳敢摤㌸㜴〳㑤扦〷愱㐴戶〷㔸愹挸㔸㘹㈱㤱晤挳㌳戲户㍣㈳㘳扤㠵㑣㘲㑦㔰㐴昶〱晡摣㐲慣慦㤰挶㐷愶挱㠲ち㙥敡㌳㌴㈴戲㌷㥤㤱つ攰昴〶㠲〴㐳㉣㤵㄰愳㕥㤱㝤㘱㠴㔳㘱㑢㥥挶慤〷㜳攸〶㥡晥ち㐲㠹慣っ慣㔴㘴摦㠰㉢㤱扤攸ㄹ搹ぢ㥥㤱戱ㄸ㐲㈶㌱ㄴㄴ㤱㝤㡢㍥户搰扦㑣攳㍢搳㘰戵〳㌷昵㈳ㅡㄲ搹㜳捥挸づ攲昴㠶㠳〴㐳慣㘳㄰愳㕥㤱昱㈳㑡㠴㜳㘰㑢ㅥ昹慤て攳搰つ㌴㥤㘷㉦㉦晤㉢戰㔲㤱ㄵ㠰㉢㤱慤昷㡣散〹捦挸晣挶捦㌸㤸㐲㘴慣㑡攰ㄶ㉡㌴㡤㈲搳搰㜶㐳ㄵ愳㈱㤱㍤收㡣慣㡡搳ㅢてㄲっ昵㠴〲ㅡ㜸搲㈲ㅡ敥捦戳㕥㐶挸㈷挷挸㘳挶昵㘴づ㤵挸㐲㄰捡㍥㥢ち㔶㉡戲㍥攰㑡㘴扦昳㡣散㙥捦挸晡ㅡ㍦㌳㘱ち㤱昵㐳㥦㕢㘸㝢搳搸挱㌴㜶戴ㅢ㡡户晦㈵戲㍢㥤㤱捤收昴收㠰〴㐳扢㐲〱つ敦挸㜶㌳挲〶㙡㌴㤲ㅣ挵愱㡣捣扦〷㠴敥㑢㈹挷㑦ㄶㅣ户愴㔹捣ㅣ㜲搴〹挸㐵搹㜶搱ㄹ㙤攱㘶晣昱㡡㘹戸㔱㤵㈴㙢㕢戸扤㔱㘰摤㉥捣㜹㍤㉡㈱晣晡㘸㕥ㄶ扡㌱㐸扦㥣戴㘳㤳攷㑦晥扣㥢㈵㐱晦㙡散扢慥㜹攱〱搶昱㌵挰㕣戴〶㜵ㅤ昷㌵㙥㤷昴挷㍥㤳愳㜱㍥ㄸ㙣挸扢挴㜰挳攰㥡捤㕦ち㙥搷敦挴搱㔰㕦㝣㐵戰晦㈸づ㝦攱㌱愸ㄹ㌷㈵扢昰㠳㥡㝡捥㘵㉦慦㌹愸㠱㠶摢㘸捦ㄷ㝤㍣摡㄰㔴㔶捦㙦ㅤ慢㈷㄰㠵㑡搶敦㍡敡㉡捦㈵戵㉦㉣㌱㘶扤㄰ㄴ㑢㙡㍦摡挷ㄶ攲つㅥ㘹っ㌲㡤挱㜶愳昷〱㘸昰ㄲ㥡摦㈶㝦搱㉤㔴〶换昴攲㍡换㠴㜸㌳㐷昸㑤ㄴㅥ㑢搲㑡㍣攴㕥っ㝢㌱昶搰愰㤲ㅡ〶㉡攸㕣散㐰愷攳㕢挰㠵㥥㐰ㅣ㠴㐱〲㐴挲〲㘲㌸㑤㘱ぢㅤ㙣ㅡ㈳㑣攳㄰扢愱㐶愱㈱攷㤶昳㘱㌲㜵㜵搲〶〳㝡〹㐸㌰㜴ㄸㄴ挴愸搷㔹㤳㌷㔹㐴挸攷㍢挸ㄳ昱昵㠹ㅣ㉡㘷捤㌱㄰㌲㈰扤〲慣㔴㘴ㄵ攰㑡㘴㈷㝢㐶㜶㤲㘷㘴攳㡣㥦搳㘰ち扢戸ㄲ㝤㙥愱㉡搳ㄸ㙦ㅡ扣ㅦ挲㑤搵愲㈱㤱㉤㜷㐶㜶〶愷㜷㈶㐸㌰挴㍢ㅤ㘸戸昷㤴昵晤㘶㤲ㄱ昲挱つ昲搸㝤㝤〱㠷㑡㘴㔳㈰㤴挸㉥〲㉢ㄵㄹ敦㘲㐸㘴㡢㍤㈳㙢昵㡣㙣扡昱㜳〹㑣㈱㌲摥户攰ㄶ㥡㘹ㅡ戳㑣㘳戶摤㔰㠷愳㈱㤱㌵㍢㈳扢㡣搳扢ㅣ㈴ㄸ㥡〷〵㌴扣㈳㍢挲〸㑦愲〶㥦愶愰㔷㜱愸㐴昶㙢〸㈵戲敢挰㑡㐵挶㕢っㄲ搹㝣捦挸㡥昱㡣散ㄸ攳攷㐶㤸㐲㘴㜵攸㜳ぢ捤㌷㡤戰㘹搴摢つㄵ㐱㐳㈲㍢捡ㄹ搹ㅡ㑥敦㘶㤰㘰㠸昷〸搰昰㡥㙣㠱ㄱ㥥㐱㡤㌳㐹敥攴㔰㠹慣〹㐲㠹散㙥戰㔲㤱㉤〲㔷㈲㥢敥ㄹ搹㔴捦挸㥡㡤㥦晢㘰ち㤱戵愰捦㉤搴㙡ㅡ㑣昱ぢ㘷戱摤㔰〹㌴㈴戲挹捥挸ㅥ攰昴ㅥ〴〹㠶㤲㔰㐰挳㍢戲㌶㈳攴㌳ㄴ攴㑦ㅡ攸挷㌸㔴㈲㕢ち愱㐴昶〴㔸愹挸摡挱㤵挸挶㝡㐶昶㉢捦挸㤸愲㤷㐹㍣〹㡡挸㑥㐰㥦㕢㘸戹㘹㌰晦㉥㥣㤳散㠶㍡〵つ㠹散㌰㘷㘴㑦㜳㝡㝦〴〹㠶㑥㠵㠲ㄸ昵㍡㠳㌰敢㉥挲㑢㘰㔵晥㙥㠲㝥㡥㐳㈵戲㌳㈰㤴挸㕥〰㉢ㄵ搹㔹攰㑡㘴㐳㍣㈳㉢昳㡣㡣昹㜳昱昳㔷㔰㐴㜶づ晡ㄲ〷昳攵搲㌸捦㌴捥户ㅢ㡡㜹㙦㠹㙣戰㌳戲㔷㌸扤㔷㐱㠲愱㡢愱㈰㐶扤㈲㘳㑡㕣㠴㔷挳扣晣慤〶晤㈶㠷㑡㘴㤷㐰㈸㤱扤〵㔶㉡戲换挰㤵挸㑡㍣㈳摢挳㌳戲换㡤㥦㜷㘰ち㤱㕤㠱扥〴㜴愵㘹㕣㘵ㅡ捣㕥㜳㔳㑣㑡㑢㘴扢㌹㈳㝢㤷搳㝢て㈴ㄸ扡ㄶち㘸㜸ㅦ㡤搷ㄹ攱つ搴㔸㑤昲㌱㠷㑡㘴㌷㐰㈸㤱㝤ち㔶㉡㌲收㥣㈵戲㤰㘷㘴扤㍣㈳扢挹昸昹ㄲ愶㄰搹ㅡ昴戹㠵㤸㘹㤶挶㉤愶挱搴㌲㌷戵ㄶつ㠹慣搸ㄹ搹搷㥣摥㌷㈰挱搰ㅤ㔰㐰挳㍢戲㍢㡤㤰捦㈹㤰扦㍡愱㝦攰㔰㐶ㄶ扡换〸㝦〲慢㘷扥晦㕥昴㐷㘵㉦攷㜴㈴ㄲ〷愱攲㈹敤㉦ㄶ㡣挷㕦㈰㘰㔲摢㤷㡦㥦㘷㕡㍦㙡㉣挸㍢昴攷搹攲㔵㉣敢摣昸昶晢㄰昵㝦㘰㠷晢慢攳搲㤳ㄶ晢攳慤昹ㄷ捡㝡摦㡦㜰㔹愱攲扡㘴晡㙣っ㜸摣挶ち昵ㄵ搹晦㠷挶昶㝥挰㡣㌸㕡㤵慥慣昰扦扤挲晤㤰㉡晦㐱摢ㅤ㝣搸㘳㉢挷㙣㝣攴愱ぢ〲㥦捤ㅤ愳ㅥ挵㠸㔲搸搱敢㐸搶㤳挸㐱昵敦敦戲㍣㙣收㍢㕢攰㝥㄰㜸攸㜱㔸㤲摤㕣㠸㌹昷捣㔷ㅢ搰攷づ㔳摦㘲〴㔱㤲挰昸挷ㅡ㝢㍦〵㜶昷〲㝢摡㡣挸ㄵ搸慤挳㥦ㅢ㌵昵挵㔳挶愸㑤ㄸ攱ㄵ搸㤷搹〲晢挲ㄶ戸ㅦ昰ㅤ㝡ㅥ㤶㈴戰摥㔶㘰㉦愱㉦㠱㝤收っ㙣㍢〶昶戲㤹㈶㜰㜴㙣㥤散戱㔷捣㠸㕣㠱愵昶搸ㅢㄸ攱ㄵ搸㠷搹〲晢挰ㄶ戸ㅦ摣ㅤ摡っ㑢ㄲ搸㡥㔶㘰㕢搰㤷挰摥㜷〶戶㌳〳摢㙡愶改㠸ち捤㑥〲㝢搷㡣挸ㄵ㔸㙡㡦㝤㠴ㄱ㕥㠱扤㤳㉤戰㉤戶挰晤㐰敥搰㈷戰㈴㠱昵户〲晢〲㝤〹散㙤㘷㘰愵っ散㉢㌳捤㉥〷昶戵ㄹ搱攵挰扥挷〸慦挰㕥捦ㄶ搸摦㙤㠱晢㐱摢愱ㅦ㘱㐹〲摢挷ち㡣㐹㔱〹散㌵㘷㘰晢㌱㌰愶㍢昱㝦㌷㑥ㅥ㝥㌳愲换㠱㌱㉦敡ㄵ搸㕦戳〵昶㤲㉤㜰㍦㐰㍢挴㜴㉡㕥愸挰戳〲㘳㑥㔴〲晢㡢㌳戰㜲〶挶㙣㘷昷〲摢摥㡣挸ㄵ㔸㙡㡤㌱㉤敡ㄵ搸㥦戳〵昶㈷㕢攰㝥㌰㜶㠸搹㔴扣昰挰㙦㉢㌰愶㐴㈵戰㡤捥挰㐶㌲㌰㈶㍢扢ㄷ搸㐰㌳㈲㔷㘰愹㌵挶慣愸㔷㘰㑦㘶ぢ㙣㠳㉤㜰㍦昰㍡挴㘴㉡㕥㍥㍤挶ち㡣ㄹ㔱〹㙣㥤㌳戰ち〶挶㕣㘷昷〲ㅢ㙥㐶攴ち㉣戵挷㤸ㄴ昵ち散て搹〲㝢挴ㄶ戸ㅦ㘴ㅤ㘲㉥ㄵ㉦㥦慥戱〲㘳㐲㔴〲㝢挸ㄹ㔸㉤〳㘳慡戳㝢㠱㡤㌷㈳㜲〵㤶摡㘳捣㠹㝡〵㜶㕦戶挰敥戵〵敥〷㔴㠷㤸㑡挵ぢ昹㜱㉢㌰收㐳㈵戰㝢㥣㠱捤㘰㘰捣㜴㜶㉦戰㌹㘶㐴慥挰㔲㝢㡣㈹㔱慦挰搶㘶ぢ散㜶㕢攰㝥昰戴慡㠳㈵挵挰づ挷㥣㜱㠶㤴㜷㘸㍥戸㜸昹昴㍣〹㌷㘴戲㜴㑡ㄲ㘷ㄴ愴㌸攸㠴㤸㉡ㄳ昵㈳㐵㕤㌱戵㈵攸慣㜱愲㜳ㄴ㠴㡡㔹愴㡥㤹㍦〴搷搶㌵搳昵搹㘶㝥㥤㉤㜰㍦愴㌳ㄴ㌳㑥敢㉤愷〹攳㜴㤵搳㘹㈳㠴扤摢㈰挲晦摤㌸㥦㉦㌱㈳扡扣㑢㑥挴㠸㡥挰搶ㄳ㈳戹ㄸ扣㌲㕢㘰㔷搸〲昷挳㌷㐳㉢㘰〹㉦愴摤慣挰㤸㐵ㄲ㌴㉦㜳〶搶捣挰捥㠰愸㝢㠱㌱㤹㈴㈳扡ㅣㄸㄳ㐹㕥㠱㕤㥣㉤戰㡢㙣㠱晢愱㥡愱㡢㘰〹㉦㥦㡥㕢㠱㕤㠲㡥〴㜶㠱㌳戰㈴〳扢っ愲敥〵㜶戹ㄹ㤱㉢戰搴搹㘱ㄵ㐶㜸〵㜶㜶戶挰捥戲〵敥㠷㘵㠶慥㠳㈵扣㝣晡㜸㉢㌰收㤰㈴戰㌳㥣㠱㉤㘷㘰㙢㈰敡㕥㘰㑣㈵挹㠸㉥〷挶㌴㤲㔷㘰㈷㘷ぢ㙣㠵ㄱ戸ㅥ㠲ㄹ扡ㅢ㤶昰挲ㅦ搴戴〲扢てㅤ〹散㐴㘷㘰愷㌳戰〷㈰敡㕥㘰て㥡ㄱ㕤づ散㌱㡣昰ち㙣㤹㤹扦晢攱㤶㑢㙤㠱晢攱㤶愱㈷㘰〹㉦ㄴ㈰㕡㠱㌱㠳㈴㠱戵㌹〳㍢㥦㠱㍤つ㔱昷〲㘳㈲㐹㐶攴ち㉣㜵㍥㘷ㄲ挹㉢戰挵搹〲㡢搹〲昷㐳㉢㐳㉦挰ㄲ㕥㜸搶㡥ㄵ搸㕦搱㤱挰㕡㥣㠱㕤捡挰㕥㠱愸㝢㠱扤㙡㐶攴ち㉣戵挶摥挴〸慦挰ㄶ㘶ぢ㙣㠱㉤㜰㍦㡣㌲昴ㄶ㉣攱㠵愲㐶㉢㌰收㡦㈴戰㠸㌳戰㙢ㄸ搸扢㄰㜵㉦㌰愶㤱㘴㐴慥挰㔲㝢㡣㈹㈴慦挰收㘷ぢ慣捥ㄶ戸ㅦ㌲ㄹ晡ㄴ㤶昰㐲㙡捡ち散㑢㜴㈴戰愳㥤㠱摤挴挰扥㠶愸㝢㠱㝤㘳㐶㜴㌹戰ㅦ㌰挲㉢戰㜹搹〲㍢摣ㄶ㘴㍣㍣昲㈷㔸捡昵昰㐸挷摦晦散つっ晣㔱ㄶ愲昵㠸㕡㙣收㡡攴㌷扢捤㔲〸㔸㡣㘷扤挵昱ㄷ㌸㈷攳㤱㠶㜸挲摢慣㈶晢慦扡搵攲㔱㠷晣ㄱ㤳㜹㥡㤸㤶ㅥ〷〷愲搳攲㜸扣㔸㘱戴㌶㠱㕦愵㌶ㄶ攱㉦〸㈶昱㜷㌲㕡户㠵摢扥㈸捤㉣㘰㑥つ㔷㕣晣慢㥤㜹㥥㔵㤱㉣㜷㜴晦㥣换㜱挳扢〳て昳换挴㍣㍥㈲敥攷摤昴つ摣㡥㐳换㔴敤㌶㍡ㅥ㝡㔸愰收㘰ㄷ㕢挵㙥㈷晢㝥㤲㌹晢昲㝣晡づ攸㑢搶㑢㉥㈰㐱㠲晡㉥戲㔸ㄹ㉢挴攷㘷㉡捥ㅤㄸ㙢㔴慢ㄹ戹敢㑦㘳昶攸㘱㙡㐸改㐱㌱ㄳ挶㈳㈸㜰てㅡ摥搳㥡收㌹慤㝢㌹㠷昵㘲挳㈲㐱㝤㍦㔹ㅤ搳㔲㑣愴㜱㙡㘶㔳捣㑥㠹戳〷搱昰㜶㔶敢改散㈱攸扢㥣㍤㐲㤶挳ㄹ㤳㕢㘹捥㤸㌱ㄲ㘷㡦愲攱敤慣搲搳搹攳戴㥣ㅥ搹㍡戲ㅣ捥㤸㜰㑡㜳挶㉣㡥㌸摢㠰㠶户戳搱㥥捥㥥愲攵㜴㘷㝦㈴换攱慣ㄴ晤㌴㘷捣慣㠸戳㡤㘸㜸㍢ㅢ攱改散㑦戴㥣敥㙣ㄳ㔹づ㘷㑣捣愴㌹㘳戶㐳㥣㍤㡦㠶户戳㜲㑦㘷㝦愱攵㜴㘷㉦㤱攵㜰挶㘴㐹㥡㌳㘶㈰挴搹换㘸㜸㍢ㅢ攴改散㔵㕡㑥㜷昶ㅡ㔹づ㘷㑣㘰愴㌹㘳㔶㐰㥣晤ㅤつ㙦㘷〳㍤㥤扤㐱换改捥㌶㤳攵㜰㔶㠱㝥㥡㌳㝥㔳ㄷ㘷㙦愳攱敤慣扦愷戳㉤戴㥣敥㙣㉢㔹づ㘷晣愲㥦收㡣摦㥥挵搹㝢㘸㜸㍢摢搹搳搹晢戴㥣敥散〳戲ㅣ捥昸攵摢改㉣挴㙦戴㌸㠱攰搱晣搴晣㤸攴ㄳ㤰愰攲㤷㕡昹㠴摤づ扥㤸㕤摦づ㕡㐵㜹昹敡㐸〸㘴㝡㥦愱搱昱㈷㑥愴㈲㍤㤱愷㝡㥢愹㝤㌸㜴攷㡥搳攰ㄷ搰搵晣㈲换㕦扥㠱攲㌴昸ㄵ㔹㡥愹ㅤ㠵㍥愷㌶晢慡㐷挶晥㌰散攸ち㔵㡦㡥㌸晡〶つ㙦ㅣ戴㜱收㍢搹㜱捥晤ㄶ晡㉥ㅣ扥㈳换攱慣ㄱ㝤㈷づ敡㔸㌰挴搹昷㘸㜸㍢换昷㜴昶㈳㉤愷㠳捥慦搰㑥㘷捤㙥㘷㜱攳㉣て㥡摥捥㝥昸㤷搷愷㐹〱㉤愷㍢ぢ戸㥣㈵摤捥㡥㌷捥㡡戲㍡晢愷愷戳㘰愶戳㘲㤷戳攵㙥㘷愷ㅡ㘷扤戲㍡晢摣搳㔹㈸搳㔹ㅦ㤷戳搳摤捥捥㌵捥晡㘵㜵昶愱愷戳ㅤ㌲㥤敤攴㜲㜶扥摢搹㑡攳㙣㤷慣捥摥昵㜴戶㕢愶戳㍤㕣捥㉥㜵㍢扢摡㌸㉢挹敡散㉤㑦㘷㝢㘶㍡ㅢ攰㜲㜶㡤摢搹㙡攳㙣敦慣捥晥收改㙣摦㑣㘷晢扢㥣摤攴㜲收扦〳㡣㉥㕦慣攱㝣昱㜳㡢搷〶㘳㈲㡡㔷㕡戴愱て㘰㑦捥㍢昸晦㕥㜰㌹つ㕤㐶敥晤㐶攷㐰愷づ㉦㔹㐴㘷〸戹㡦ㄸ㥤㜲愷づ慦㌴㐴㘷㈸戹扣挸㄰㕦挳㥣㍡㑦ㄹ㥤㠳挸攵戵㠱攸っ㜷敡昰㜳㕤散ㅣ㑣敥㈶愳㌳挲愹挳㡦㘳搱㌹㠴摣㤷㡣捥㐸愷づ㍦㐵㐵攷㔰㜲昹〱㉡扥㐶㌹㜵摥㌰㍡㠷㤱换捦㍤搱ㄹ敤搴攱㘷㤶搸昹ㄵ戹㕢㡤捥ㄸ愷づ㍦㙡㐴㘷㉣戹晣㤴ㄱ㍢ㄵ㑥㥤㡦挰㤵㑦㤰挷㜱昴昰ㄳ攴㌰散㠱愲扣㠰攲愷㡣〸ㅥ戳〵㝣㙥㐲ㄱㅥ㡥挴㑦ㅥㄱ㍣㙡ぢ㜸㈳㕡㡦愷搱㉦㈰ㄲ㠷搵散昱戳㐳ㅣ搶㌸ㅤ昲扣㉦㍡ㄳ挸攵㈹㕦㜴㙡㥤㍡㍣㕤㡢捥㐴攱摡㈲㍤挹愹挳戳慣攸㑣㈶㤷㈷㔸戱㌳挵愹挳㤳愳攸㑣㈵㤷攷㐵搱㤹收搴攱㌹㑤㜴愶㤳换搳㤹攸捣㜰敡昰㔴㈴㍡㌳挹攵㔹㐸㜴㘶㌹㜵㜸〶ㄱ㥤搹攴昲攴㈱㍡㜳㥣㍡㕣昸愲㌳㤷㕣慥㜹搱㌹摣愹挳昵㉡㍡昳挸攵㔲ㄵ㥤㈳㥣㍡戲㙥㠸扡挹㕤愳敤ぢ㜱晤挸㔵挲慦搱挰慤㜷㔹㌹ㄹ㕡㕣㐱愲㜵戴愵㈵㙢㈷㐳㡢㙢㐸戴敡㉣㉤㔹㍤ㄹ㕡㕣㐵愲ㄵ戶戴㘴晤㘴㘸㜱ㅤ㠹㔶㠳愵㈵㉢㈸㐳㡢㉢㐹戴㈲㤶㤶慣愱っ㉤慥㈵搱㕡㘰㘹挹㉡捡搰攲㙡ㄲ慤㈶㑢㑢搶㔱㠶ㄶ搷㤳㘸㉤戲戴㘴㈵㘵㘸㜱㐵㠹㔶㡢愵㈵㙢㈹㐳㡢㙢㑡戴㘲愲搵㥢换攱㜰㘸攵㉤㔳つ昳ㅢ攷捦晦戶㜷㐱挹㉥〵昳挶ㄶ㕦昵昶㥦戶慣㝣昹愸搱晦晤晤㌵搷扣扣㜵攵愶敦ㅦ慤ㅦ晤捣敡搵㑦㑤扣㙥搳㤶㍥搱敢昳ㅥ晣㜶昲昵换换ㄷ㉤㍦㉥㍡㘷晦㥡攵㐷ㅣ㍢愳㝣晡㜶㠳昲昳ぢぢ昷改扢㜱愷㝤㐳㈷ㅦ昷㤰㕡晦户ㅤ㕢㤵慣戰㡣㘹㜰愵挹㌴㡥㤳㘹㈸㔹㘳ㄹ㕡㕣㙢愲㤵戰戴慣㔵收㍥㥣戸摡㐴慢捤搲㤲㜵㤶㘱㡢敢㑤戴㤶㕡㕡戲搲㌲戴戸攲㐴慢摤搲㤲戵㤶愱挵㌵㈷㕡㈷㔸㕡戲摡㌲戴戸敡㐴敢㐴㑢㑢搶㕢㠶ㄶ搷㥤㘸慤戰戴㘴挵㘵㘸㜱攵㠹搶㈹㤶㤶慣戹っ㉤慥㍤搱㍡捤搲攲晡㤲㌳攰㜲晢っ㌸づ㐳㡡昰戰㌷㉥㈹ㄱ㥣攰ㄲ㜰ㄵ㠹攰㜸㤷㠰ぢ㐷〴敤㉥〱搷㡡〸㤶戹〴㕣ㅥ㈲㔸敡ㄲ㜰㐵㠸㘰㠹㑢挰㐵㈰㠲㌶㤷㠰挷扤〸㤲㉥〱て㜵ㄱ㈴㕣〲ㅥ摤㈲㠸扢〴㍣摥㐴㜰㥣㑢挰㐳㑣〴㡢㕤〲ㅥ㔵㈲㠸戹〴㍣㤰㐴搰敡ㄲ昰搸ㄱ㐱㡢㑢挰挳㐵〴捤㉥〱㡦㄰ㄱ㉣㜲〹㜸㔰㠸攰㔸㤷㠰挷㠱〸㥡㕣〲敥㝡ㄱ㉣㑣ㄷ昴昸ㅦ挹挳捥戳</t>
  </si>
  <si>
    <t xml:space="preserve">GameStop Corp. </t>
  </si>
  <si>
    <t>$24.33 (01/20/2016)</t>
  </si>
  <si>
    <t>$47.82 (08/14/2015)</t>
  </si>
  <si>
    <t>105.0 Million</t>
  </si>
  <si>
    <t>$450.4 Million</t>
  </si>
  <si>
    <t>$350.4 Million</t>
  </si>
  <si>
    <t>$2,918.3 Million</t>
  </si>
  <si>
    <t>$2,986M Million</t>
  </si>
  <si>
    <t xml:space="preserve">2012 EPS: </t>
  </si>
  <si>
    <t>2014 EPS:</t>
  </si>
  <si>
    <t>2015 EPS:</t>
  </si>
  <si>
    <t xml:space="preserve">2016 P/E (EPS): </t>
  </si>
  <si>
    <t xml:space="preserve">2017 P/E (EPS): </t>
  </si>
  <si>
    <t xml:space="preserve">2013 EPS: </t>
  </si>
  <si>
    <t>Company Name:</t>
  </si>
  <si>
    <t>Date:</t>
  </si>
  <si>
    <t>Fiscal year ends:</t>
  </si>
  <si>
    <t>Current price:</t>
  </si>
  <si>
    <t>52-week high:</t>
  </si>
  <si>
    <t>52-week low:</t>
  </si>
  <si>
    <t>Market Cap:</t>
  </si>
  <si>
    <t>Enterprise Value:</t>
  </si>
  <si>
    <t>Total Debt:</t>
  </si>
  <si>
    <t>Cash:</t>
  </si>
  <si>
    <t>Dividend Yield:</t>
  </si>
  <si>
    <t>Current P/E:</t>
  </si>
  <si>
    <t>Diluted Shares Outstanding:</t>
  </si>
  <si>
    <t>7.13x ($4.03*)</t>
  </si>
  <si>
    <t>6.73x ($4.27*)</t>
  </si>
  <si>
    <t>* Consensus Estimates as of the time of this writing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</si>
</sst>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quot;$&quot;#,##0.00"/>
    <numFmt numFmtId="168" formatCode="_(* #,##0.000_);_(* \(#,##0.000\);_(* &quot;-&quot;??_);_(@_)"/>
  </numFmts>
  <fonts count="16">
    <font>
      <sz val="11"/>
      <color theme="1"/>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b/>
      <sz val="11"/>
      <name val="Calibri"/>
      <family val="2"/>
      <scheme val="minor"/>
    </font>
    <font>
      <b/>
      <sz val="9"/>
      <color indexed="81"/>
      <name val="Tahoma"/>
      <family val="2"/>
    </font>
    <font>
      <sz val="11"/>
      <color theme="1"/>
      <name val="Calibri"/>
      <family val="2"/>
      <scheme val="minor"/>
    </font>
    <font>
      <i/>
      <sz val="11"/>
      <color theme="1"/>
      <name val="Calibri"/>
      <family val="2"/>
      <scheme val="minor"/>
    </font>
    <font>
      <sz val="9"/>
      <color indexed="81"/>
      <name val="Tahoma"/>
      <family val="2"/>
    </font>
    <font>
      <b/>
      <sz val="11"/>
      <color rgb="FF000000"/>
      <name val="Calibri"/>
      <family val="2"/>
      <scheme val="minor"/>
    </font>
    <font>
      <sz val="11"/>
      <color theme="1"/>
      <name val="Calibri"/>
      <family val="2"/>
    </font>
    <font>
      <b/>
      <sz val="11"/>
      <color theme="1"/>
      <name val="Calibri"/>
      <family val="2"/>
    </font>
    <font>
      <i/>
      <sz val="11"/>
      <color theme="1"/>
      <name val="Calibri"/>
      <family val="2"/>
    </font>
    <font>
      <u/>
      <sz val="11"/>
      <color theme="10"/>
      <name val="Calibri"/>
      <family val="2"/>
      <scheme val="minor"/>
    </font>
    <font>
      <b/>
      <u/>
      <sz val="11"/>
      <color theme="1"/>
      <name val="Calibri"/>
      <family val="2"/>
      <scheme val="minor"/>
    </font>
    <font>
      <sz val="11"/>
      <color theme="1"/>
      <name val="Calibri "/>
    </font>
  </fonts>
  <fills count="17">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rgb="FF00206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s>
  <borders count="32">
    <border>
      <left/>
      <right/>
      <top/>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auto="1"/>
      </bottom>
      <diagonal/>
    </border>
    <border>
      <left/>
      <right style="thin">
        <color indexed="64"/>
      </right>
      <top style="thin">
        <color auto="1"/>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s>
  <cellStyleXfs count="4">
    <xf numFmtId="0" fontId="0" fillId="0" borderId="0"/>
    <xf numFmtId="44" fontId="6" fillId="0" borderId="0" applyFont="0" applyFill="0" applyBorder="0" applyAlignment="0" applyProtection="0"/>
    <xf numFmtId="9" fontId="6" fillId="0" borderId="0" applyFont="0" applyFill="0" applyBorder="0" applyAlignment="0" applyProtection="0"/>
    <xf numFmtId="0" fontId="13" fillId="0" borderId="0" applyNumberFormat="0" applyFill="0" applyBorder="0" applyAlignment="0" applyProtection="0"/>
  </cellStyleXfs>
  <cellXfs count="239">
    <xf numFmtId="0" fontId="0" fillId="0" borderId="0" xfId="0"/>
    <xf numFmtId="164" fontId="0" fillId="0" borderId="0" xfId="0" applyNumberFormat="1"/>
    <xf numFmtId="0" fontId="0" fillId="0" borderId="0" xfId="0"/>
    <xf numFmtId="164" fontId="0" fillId="0" borderId="1" xfId="0" applyNumberFormat="1" applyBorder="1"/>
    <xf numFmtId="164" fontId="2" fillId="0" borderId="0" xfId="0" applyNumberFormat="1" applyFont="1"/>
    <xf numFmtId="164" fontId="4" fillId="6" borderId="2" xfId="0" applyNumberFormat="1" applyFont="1" applyFill="1" applyBorder="1"/>
    <xf numFmtId="164" fontId="4" fillId="6" borderId="3" xfId="0" applyNumberFormat="1" applyFont="1" applyFill="1" applyBorder="1"/>
    <xf numFmtId="164" fontId="4" fillId="6" borderId="4" xfId="0" applyNumberFormat="1" applyFont="1" applyFill="1" applyBorder="1"/>
    <xf numFmtId="164" fontId="0" fillId="0" borderId="5" xfId="0" applyNumberFormat="1" applyBorder="1"/>
    <xf numFmtId="164" fontId="0" fillId="0" borderId="0" xfId="0" applyNumberFormat="1" applyBorder="1"/>
    <xf numFmtId="164" fontId="0" fillId="0" borderId="6" xfId="0" applyNumberFormat="1" applyBorder="1"/>
    <xf numFmtId="164" fontId="0" fillId="0" borderId="10" xfId="0" applyNumberFormat="1" applyBorder="1"/>
    <xf numFmtId="164" fontId="0" fillId="0" borderId="11" xfId="0" applyNumberFormat="1" applyBorder="1"/>
    <xf numFmtId="164" fontId="0" fillId="0" borderId="7" xfId="0" applyNumberFormat="1" applyBorder="1"/>
    <xf numFmtId="164" fontId="0" fillId="0" borderId="8" xfId="0" applyNumberFormat="1" applyBorder="1"/>
    <xf numFmtId="164" fontId="0" fillId="0" borderId="9" xfId="0" applyNumberFormat="1" applyBorder="1"/>
    <xf numFmtId="164" fontId="1" fillId="4" borderId="2" xfId="0" applyNumberFormat="1" applyFont="1" applyFill="1" applyBorder="1"/>
    <xf numFmtId="0" fontId="1" fillId="4" borderId="3" xfId="0" applyNumberFormat="1" applyFont="1" applyFill="1" applyBorder="1"/>
    <xf numFmtId="0" fontId="1" fillId="4" borderId="4" xfId="0" applyNumberFormat="1" applyFont="1" applyFill="1" applyBorder="1"/>
    <xf numFmtId="164" fontId="4" fillId="2" borderId="5" xfId="0" applyNumberFormat="1" applyFont="1" applyFill="1" applyBorder="1"/>
    <xf numFmtId="0" fontId="1" fillId="2" borderId="0" xfId="0" applyNumberFormat="1" applyFont="1" applyFill="1" applyBorder="1"/>
    <xf numFmtId="0" fontId="1" fillId="2" borderId="6" xfId="0" applyNumberFormat="1" applyFont="1" applyFill="1" applyBorder="1"/>
    <xf numFmtId="164" fontId="2" fillId="0" borderId="5" xfId="0" applyNumberFormat="1" applyFont="1" applyBorder="1"/>
    <xf numFmtId="164" fontId="2" fillId="0" borderId="0" xfId="0" applyNumberFormat="1" applyFont="1" applyBorder="1"/>
    <xf numFmtId="164" fontId="4" fillId="0" borderId="5" xfId="0" applyNumberFormat="1" applyFont="1" applyBorder="1"/>
    <xf numFmtId="164" fontId="4" fillId="2" borderId="6" xfId="0" applyNumberFormat="1" applyFont="1" applyFill="1" applyBorder="1"/>
    <xf numFmtId="164" fontId="0" fillId="5" borderId="7" xfId="0" applyNumberFormat="1" applyFill="1" applyBorder="1"/>
    <xf numFmtId="164" fontId="0" fillId="5" borderId="9" xfId="0" applyNumberFormat="1" applyFill="1" applyBorder="1"/>
    <xf numFmtId="6" fontId="0" fillId="0" borderId="0" xfId="0" applyNumberFormat="1" applyBorder="1"/>
    <xf numFmtId="6" fontId="0" fillId="0" borderId="8" xfId="0" applyNumberFormat="1" applyBorder="1"/>
    <xf numFmtId="164" fontId="2" fillId="0" borderId="7" xfId="0" applyNumberFormat="1" applyFont="1" applyBorder="1"/>
    <xf numFmtId="164" fontId="2" fillId="0" borderId="8" xfId="0" applyNumberFormat="1" applyFont="1" applyBorder="1"/>
    <xf numFmtId="164" fontId="2" fillId="0" borderId="9" xfId="0" applyNumberFormat="1" applyFont="1" applyBorder="1"/>
    <xf numFmtId="164" fontId="2" fillId="0" borderId="12" xfId="0" applyNumberFormat="1" applyFont="1" applyBorder="1"/>
    <xf numFmtId="164" fontId="0" fillId="0" borderId="14" xfId="0" applyNumberFormat="1" applyBorder="1"/>
    <xf numFmtId="10" fontId="0" fillId="0" borderId="0" xfId="2" applyNumberFormat="1" applyFont="1"/>
    <xf numFmtId="9" fontId="0" fillId="0" borderId="0" xfId="2" applyFont="1" applyBorder="1"/>
    <xf numFmtId="43" fontId="0" fillId="0" borderId="0" xfId="0" applyNumberFormat="1"/>
    <xf numFmtId="43" fontId="0" fillId="0" borderId="0" xfId="0" applyNumberFormat="1" applyBorder="1"/>
    <xf numFmtId="164" fontId="2" fillId="0" borderId="16" xfId="0" applyNumberFormat="1" applyFont="1" applyBorder="1"/>
    <xf numFmtId="0" fontId="2" fillId="9" borderId="17" xfId="0" applyFont="1" applyFill="1" applyBorder="1"/>
    <xf numFmtId="0" fontId="2" fillId="2" borderId="18" xfId="0" applyFont="1" applyFill="1" applyBorder="1"/>
    <xf numFmtId="0" fontId="2" fillId="3" borderId="4" xfId="0" applyFont="1" applyFill="1" applyBorder="1"/>
    <xf numFmtId="10" fontId="2" fillId="3" borderId="9" xfId="0" applyNumberFormat="1" applyFont="1" applyFill="1" applyBorder="1"/>
    <xf numFmtId="0" fontId="2" fillId="2" borderId="4" xfId="0" applyFont="1" applyFill="1" applyBorder="1"/>
    <xf numFmtId="10" fontId="2" fillId="2" borderId="9" xfId="0" applyNumberFormat="1" applyFont="1" applyFill="1" applyBorder="1"/>
    <xf numFmtId="0" fontId="0" fillId="0" borderId="3" xfId="0" applyNumberFormat="1" applyBorder="1"/>
    <xf numFmtId="10" fontId="7" fillId="0" borderId="0" xfId="2" applyNumberFormat="1" applyFont="1" applyBorder="1"/>
    <xf numFmtId="164" fontId="0" fillId="0" borderId="15" xfId="0" applyNumberFormat="1" applyBorder="1"/>
    <xf numFmtId="0" fontId="0" fillId="0" borderId="15" xfId="0" applyBorder="1"/>
    <xf numFmtId="0" fontId="2" fillId="0" borderId="0" xfId="0" applyFont="1"/>
    <xf numFmtId="0" fontId="0" fillId="0" borderId="0" xfId="0" quotePrefix="1"/>
    <xf numFmtId="166" fontId="0" fillId="0" borderId="0" xfId="0" applyNumberFormat="1" applyBorder="1"/>
    <xf numFmtId="166" fontId="0" fillId="0" borderId="1" xfId="0" applyNumberFormat="1" applyBorder="1"/>
    <xf numFmtId="166" fontId="2" fillId="0" borderId="0" xfId="0" applyNumberFormat="1" applyFont="1" applyBorder="1"/>
    <xf numFmtId="166" fontId="4" fillId="0" borderId="0" xfId="0" applyNumberFormat="1" applyFont="1" applyBorder="1"/>
    <xf numFmtId="166" fontId="4" fillId="2" borderId="0" xfId="0" applyNumberFormat="1" applyFont="1" applyFill="1" applyBorder="1"/>
    <xf numFmtId="166" fontId="2" fillId="0" borderId="13" xfId="0" applyNumberFormat="1" applyFont="1" applyBorder="1"/>
    <xf numFmtId="166" fontId="0" fillId="5" borderId="8" xfId="0" applyNumberFormat="1" applyFill="1" applyBorder="1"/>
    <xf numFmtId="166" fontId="0" fillId="0" borderId="0" xfId="0" applyNumberFormat="1"/>
    <xf numFmtId="164" fontId="2" fillId="0" borderId="10" xfId="0" applyNumberFormat="1" applyFont="1" applyBorder="1"/>
    <xf numFmtId="166" fontId="0" fillId="0" borderId="11" xfId="0" applyNumberFormat="1" applyBorder="1"/>
    <xf numFmtId="166" fontId="2" fillId="0" borderId="1" xfId="0" applyNumberFormat="1" applyFont="1" applyBorder="1"/>
    <xf numFmtId="44" fontId="0" fillId="0" borderId="0" xfId="1" applyFont="1" applyBorder="1"/>
    <xf numFmtId="164" fontId="0" fillId="0" borderId="10" xfId="0" applyNumberFormat="1" applyFont="1" applyBorder="1"/>
    <xf numFmtId="166" fontId="2" fillId="0" borderId="6" xfId="0" applyNumberFormat="1" applyFont="1" applyBorder="1"/>
    <xf numFmtId="166" fontId="0" fillId="0" borderId="6" xfId="0" applyNumberFormat="1" applyBorder="1"/>
    <xf numFmtId="166" fontId="2" fillId="0" borderId="11" xfId="0" applyNumberFormat="1" applyFont="1" applyBorder="1"/>
    <xf numFmtId="166" fontId="0" fillId="0" borderId="8" xfId="0" applyNumberFormat="1" applyBorder="1"/>
    <xf numFmtId="166" fontId="0" fillId="0" borderId="9" xfId="0" applyNumberFormat="1" applyBorder="1"/>
    <xf numFmtId="164" fontId="10" fillId="0" borderId="0" xfId="0" applyNumberFormat="1" applyFont="1"/>
    <xf numFmtId="165" fontId="0" fillId="0" borderId="0" xfId="2" applyNumberFormat="1" applyFont="1" applyBorder="1"/>
    <xf numFmtId="10" fontId="0" fillId="0" borderId="0" xfId="2" applyNumberFormat="1" applyFont="1" applyBorder="1"/>
    <xf numFmtId="164" fontId="10" fillId="0" borderId="5" xfId="0" applyNumberFormat="1" applyFont="1" applyBorder="1"/>
    <xf numFmtId="10" fontId="0" fillId="0" borderId="6" xfId="2" applyNumberFormat="1" applyFont="1" applyBorder="1"/>
    <xf numFmtId="164" fontId="12" fillId="0" borderId="5" xfId="0" applyNumberFormat="1" applyFont="1" applyBorder="1"/>
    <xf numFmtId="164" fontId="12" fillId="0" borderId="7" xfId="0" applyNumberFormat="1" applyFont="1" applyBorder="1"/>
    <xf numFmtId="10" fontId="0" fillId="0" borderId="8" xfId="2" applyNumberFormat="1" applyFont="1" applyBorder="1"/>
    <xf numFmtId="10" fontId="0" fillId="0" borderId="9" xfId="2" applyNumberFormat="1" applyFont="1" applyBorder="1"/>
    <xf numFmtId="164" fontId="11" fillId="0" borderId="5" xfId="0" applyNumberFormat="1" applyFont="1" applyBorder="1"/>
    <xf numFmtId="164" fontId="12" fillId="0" borderId="10" xfId="0" applyNumberFormat="1" applyFont="1" applyBorder="1"/>
    <xf numFmtId="10" fontId="0" fillId="0" borderId="1" xfId="2" applyNumberFormat="1" applyFont="1" applyBorder="1"/>
    <xf numFmtId="10" fontId="0" fillId="0" borderId="11" xfId="2" applyNumberFormat="1" applyFont="1" applyBorder="1"/>
    <xf numFmtId="164" fontId="2" fillId="7" borderId="16" xfId="0" applyNumberFormat="1" applyFont="1" applyFill="1" applyBorder="1"/>
    <xf numFmtId="10" fontId="0" fillId="0" borderId="5" xfId="2" applyNumberFormat="1" applyFont="1" applyBorder="1"/>
    <xf numFmtId="10" fontId="0" fillId="0" borderId="10" xfId="2" applyNumberFormat="1" applyFont="1" applyBorder="1"/>
    <xf numFmtId="10" fontId="0" fillId="0" borderId="7" xfId="2" applyNumberFormat="1" applyFont="1" applyBorder="1"/>
    <xf numFmtId="0" fontId="0" fillId="0" borderId="0" xfId="0" applyNumberFormat="1" applyBorder="1"/>
    <xf numFmtId="10" fontId="7" fillId="0" borderId="8" xfId="2" applyNumberFormat="1" applyFont="1" applyBorder="1"/>
    <xf numFmtId="10" fontId="7" fillId="0" borderId="1" xfId="2" applyNumberFormat="1" applyFont="1" applyBorder="1"/>
    <xf numFmtId="164" fontId="10" fillId="0" borderId="2" xfId="0" applyNumberFormat="1" applyFont="1" applyBorder="1"/>
    <xf numFmtId="0" fontId="0" fillId="0" borderId="4" xfId="0" applyNumberFormat="1" applyBorder="1"/>
    <xf numFmtId="10" fontId="6" fillId="0" borderId="0" xfId="2" applyNumberFormat="1" applyFont="1" applyBorder="1"/>
    <xf numFmtId="10" fontId="6" fillId="0" borderId="1" xfId="2" applyNumberFormat="1" applyFont="1" applyBorder="1"/>
    <xf numFmtId="10" fontId="6" fillId="0" borderId="6" xfId="2" applyNumberFormat="1" applyFont="1" applyBorder="1"/>
    <xf numFmtId="10" fontId="6" fillId="0" borderId="11" xfId="2" applyNumberFormat="1" applyFont="1" applyBorder="1"/>
    <xf numFmtId="0" fontId="0" fillId="0" borderId="21" xfId="0" applyNumberFormat="1" applyBorder="1"/>
    <xf numFmtId="0" fontId="1" fillId="4" borderId="21" xfId="0" applyNumberFormat="1" applyFont="1" applyFill="1" applyBorder="1"/>
    <xf numFmtId="166" fontId="0" fillId="0" borderId="15" xfId="0" applyNumberFormat="1" applyBorder="1"/>
    <xf numFmtId="10" fontId="7" fillId="0" borderId="15" xfId="2" applyNumberFormat="1" applyFont="1" applyBorder="1"/>
    <xf numFmtId="10" fontId="7" fillId="0" borderId="24" xfId="2" applyNumberFormat="1" applyFont="1" applyBorder="1"/>
    <xf numFmtId="10" fontId="7" fillId="0" borderId="22" xfId="2" applyNumberFormat="1" applyFont="1" applyBorder="1"/>
    <xf numFmtId="0" fontId="1" fillId="4" borderId="23" xfId="0" applyNumberFormat="1" applyFont="1" applyFill="1" applyBorder="1"/>
    <xf numFmtId="164" fontId="0" fillId="0" borderId="0" xfId="0" applyNumberFormat="1" applyBorder="1" applyAlignment="1">
      <alignment wrapText="1"/>
    </xf>
    <xf numFmtId="164" fontId="0" fillId="0" borderId="0" xfId="0" applyNumberFormat="1" applyFont="1" applyFill="1" applyBorder="1"/>
    <xf numFmtId="164" fontId="0" fillId="0" borderId="0" xfId="0" applyNumberFormat="1" applyBorder="1" applyAlignment="1">
      <alignment horizontal="left" indent="1"/>
    </xf>
    <xf numFmtId="164" fontId="0" fillId="0" borderId="0" xfId="0" applyNumberFormat="1" applyBorder="1" applyAlignment="1">
      <alignment horizontal="left" indent="2"/>
    </xf>
    <xf numFmtId="164" fontId="13" fillId="0" borderId="0" xfId="3" applyNumberFormat="1" applyBorder="1"/>
    <xf numFmtId="164" fontId="2" fillId="7" borderId="17" xfId="0" applyNumberFormat="1" applyFont="1" applyFill="1" applyBorder="1"/>
    <xf numFmtId="166" fontId="2" fillId="0" borderId="15" xfId="0" applyNumberFormat="1" applyFont="1" applyBorder="1"/>
    <xf numFmtId="10" fontId="0" fillId="0" borderId="15" xfId="2" applyNumberFormat="1" applyFont="1" applyBorder="1"/>
    <xf numFmtId="165" fontId="0" fillId="0" borderId="15" xfId="2" applyNumberFormat="1" applyFont="1" applyBorder="1"/>
    <xf numFmtId="10" fontId="0" fillId="0" borderId="24" xfId="2" applyNumberFormat="1" applyFont="1" applyBorder="1"/>
    <xf numFmtId="164" fontId="0" fillId="0" borderId="22" xfId="0" applyNumberFormat="1" applyBorder="1"/>
    <xf numFmtId="0" fontId="1" fillId="4" borderId="2" xfId="0" applyNumberFormat="1" applyFont="1" applyFill="1" applyBorder="1"/>
    <xf numFmtId="164" fontId="0" fillId="0" borderId="5" xfId="0" applyNumberFormat="1" applyFont="1" applyBorder="1"/>
    <xf numFmtId="164" fontId="2" fillId="0" borderId="5" xfId="0" applyNumberFormat="1" applyFont="1" applyFill="1" applyBorder="1"/>
    <xf numFmtId="164" fontId="0" fillId="0" borderId="5" xfId="0" applyNumberFormat="1" applyFont="1" applyFill="1" applyBorder="1"/>
    <xf numFmtId="164" fontId="10" fillId="0" borderId="5" xfId="0" applyNumberFormat="1" applyFont="1" applyFill="1" applyBorder="1"/>
    <xf numFmtId="0" fontId="2" fillId="0" borderId="5" xfId="0" applyFont="1" applyBorder="1"/>
    <xf numFmtId="0" fontId="2" fillId="0" borderId="10" xfId="0" applyFont="1" applyBorder="1"/>
    <xf numFmtId="165" fontId="0" fillId="0" borderId="1" xfId="2" applyNumberFormat="1" applyFont="1" applyBorder="1"/>
    <xf numFmtId="165" fontId="0" fillId="0" borderId="24" xfId="2" applyNumberFormat="1" applyFont="1" applyBorder="1"/>
    <xf numFmtId="10" fontId="0" fillId="0" borderId="25" xfId="2" applyNumberFormat="1" applyFont="1" applyBorder="1"/>
    <xf numFmtId="10" fontId="0" fillId="0" borderId="26" xfId="2" applyNumberFormat="1" applyFont="1" applyBorder="1"/>
    <xf numFmtId="9" fontId="0" fillId="0" borderId="1" xfId="2" applyFont="1" applyBorder="1"/>
    <xf numFmtId="165" fontId="2" fillId="0" borderId="0" xfId="2" applyNumberFormat="1" applyFont="1" applyBorder="1"/>
    <xf numFmtId="165" fontId="2" fillId="0" borderId="15" xfId="2" applyNumberFormat="1" applyFont="1" applyBorder="1"/>
    <xf numFmtId="10" fontId="2" fillId="0" borderId="0" xfId="2" applyNumberFormat="1" applyFont="1" applyBorder="1"/>
    <xf numFmtId="164" fontId="2" fillId="0" borderId="6" xfId="0" applyNumberFormat="1" applyFont="1" applyBorder="1"/>
    <xf numFmtId="10" fontId="0" fillId="0" borderId="22" xfId="2" applyNumberFormat="1" applyFont="1" applyBorder="1"/>
    <xf numFmtId="164" fontId="2" fillId="10" borderId="27" xfId="0" applyNumberFormat="1" applyFont="1" applyFill="1" applyBorder="1" applyAlignment="1">
      <alignment horizontal="center"/>
    </xf>
    <xf numFmtId="43" fontId="2" fillId="10" borderId="28" xfId="0" applyNumberFormat="1" applyFont="1" applyFill="1" applyBorder="1"/>
    <xf numFmtId="43" fontId="2" fillId="10" borderId="25" xfId="0" applyNumberFormat="1" applyFont="1" applyFill="1" applyBorder="1"/>
    <xf numFmtId="164" fontId="2" fillId="10" borderId="26" xfId="0" applyNumberFormat="1" applyFont="1" applyFill="1" applyBorder="1" applyAlignment="1">
      <alignment horizontal="center"/>
    </xf>
    <xf numFmtId="164" fontId="2" fillId="10" borderId="1" xfId="0" applyNumberFormat="1" applyFont="1" applyFill="1" applyBorder="1"/>
    <xf numFmtId="164" fontId="2" fillId="10" borderId="24" xfId="0" applyNumberFormat="1" applyFont="1" applyFill="1" applyBorder="1"/>
    <xf numFmtId="164" fontId="2" fillId="11" borderId="2" xfId="0" applyNumberFormat="1" applyFont="1" applyFill="1" applyBorder="1"/>
    <xf numFmtId="10" fontId="2" fillId="11" borderId="3" xfId="2" applyNumberFormat="1" applyFont="1" applyFill="1" applyBorder="1"/>
    <xf numFmtId="164" fontId="2" fillId="11" borderId="5" xfId="0" applyNumberFormat="1" applyFont="1" applyFill="1" applyBorder="1"/>
    <xf numFmtId="164" fontId="2" fillId="11" borderId="0" xfId="0" applyNumberFormat="1" applyFont="1" applyFill="1" applyBorder="1"/>
    <xf numFmtId="10" fontId="2" fillId="11" borderId="0" xfId="2" applyNumberFormat="1" applyFont="1" applyFill="1" applyBorder="1"/>
    <xf numFmtId="164" fontId="2" fillId="11" borderId="7" xfId="0" applyNumberFormat="1" applyFont="1" applyFill="1" applyBorder="1"/>
    <xf numFmtId="10" fontId="2" fillId="11" borderId="8" xfId="2" applyNumberFormat="1" applyFont="1" applyFill="1" applyBorder="1"/>
    <xf numFmtId="10" fontId="2" fillId="11" borderId="2" xfId="2" applyNumberFormat="1" applyFont="1" applyFill="1" applyBorder="1"/>
    <xf numFmtId="10" fontId="2" fillId="11" borderId="5" xfId="2" applyNumberFormat="1" applyFont="1" applyFill="1" applyBorder="1"/>
    <xf numFmtId="10" fontId="2" fillId="11" borderId="7" xfId="2" applyNumberFormat="1" applyFont="1" applyFill="1" applyBorder="1"/>
    <xf numFmtId="165" fontId="0" fillId="0" borderId="11" xfId="2" applyNumberFormat="1" applyFont="1" applyBorder="1"/>
    <xf numFmtId="10" fontId="2" fillId="11" borderId="4" xfId="2" applyNumberFormat="1" applyFont="1" applyFill="1" applyBorder="1"/>
    <xf numFmtId="10" fontId="2" fillId="11" borderId="6" xfId="2" applyNumberFormat="1" applyFont="1" applyFill="1" applyBorder="1"/>
    <xf numFmtId="166" fontId="0" fillId="0" borderId="2" xfId="0" applyNumberFormat="1" applyBorder="1"/>
    <xf numFmtId="0" fontId="1" fillId="4" borderId="19" xfId="0" applyNumberFormat="1" applyFont="1" applyFill="1" applyBorder="1"/>
    <xf numFmtId="166" fontId="2" fillId="0" borderId="5" xfId="0" applyNumberFormat="1" applyFont="1" applyBorder="1"/>
    <xf numFmtId="166" fontId="7" fillId="0" borderId="5" xfId="0" applyNumberFormat="1" applyFont="1" applyBorder="1"/>
    <xf numFmtId="165" fontId="0" fillId="0" borderId="6" xfId="2" applyNumberFormat="1" applyFont="1" applyBorder="1"/>
    <xf numFmtId="166" fontId="0" fillId="0" borderId="5" xfId="0" applyNumberFormat="1" applyBorder="1"/>
    <xf numFmtId="166" fontId="0" fillId="0" borderId="7" xfId="0" applyNumberFormat="1" applyBorder="1"/>
    <xf numFmtId="166" fontId="0" fillId="0" borderId="22" xfId="0" applyNumberFormat="1" applyBorder="1"/>
    <xf numFmtId="166" fontId="0" fillId="0" borderId="3" xfId="0" applyNumberFormat="1" applyBorder="1"/>
    <xf numFmtId="166" fontId="0" fillId="0" borderId="4" xfId="0" applyNumberFormat="1" applyBorder="1"/>
    <xf numFmtId="166" fontId="7" fillId="0" borderId="7" xfId="0" applyNumberFormat="1" applyFont="1" applyBorder="1"/>
    <xf numFmtId="166" fontId="2" fillId="9" borderId="5" xfId="0" applyNumberFormat="1" applyFont="1" applyFill="1" applyBorder="1"/>
    <xf numFmtId="166" fontId="0" fillId="9" borderId="15" xfId="0" applyNumberFormat="1" applyFill="1" applyBorder="1"/>
    <xf numFmtId="166" fontId="0" fillId="9" borderId="0" xfId="0" applyNumberFormat="1" applyFill="1" applyBorder="1"/>
    <xf numFmtId="166" fontId="0" fillId="9" borderId="6" xfId="0" applyNumberFormat="1" applyFill="1" applyBorder="1"/>
    <xf numFmtId="166" fontId="2" fillId="0" borderId="2" xfId="0" applyNumberFormat="1" applyFont="1" applyBorder="1"/>
    <xf numFmtId="166" fontId="0" fillId="0" borderId="21" xfId="0" applyNumberFormat="1" applyBorder="1"/>
    <xf numFmtId="1" fontId="0" fillId="0" borderId="0" xfId="0" applyNumberFormat="1" applyBorder="1" applyAlignment="1">
      <alignment horizontal="left" indent="6"/>
    </xf>
    <xf numFmtId="1" fontId="0" fillId="0" borderId="6" xfId="0" applyNumberFormat="1" applyBorder="1" applyAlignment="1">
      <alignment horizontal="left" indent="6"/>
    </xf>
    <xf numFmtId="166" fontId="0" fillId="0" borderId="4" xfId="0" applyNumberFormat="1" applyFont="1" applyBorder="1"/>
    <xf numFmtId="166" fontId="2" fillId="12" borderId="7" xfId="0" applyNumberFormat="1" applyFont="1" applyFill="1" applyBorder="1"/>
    <xf numFmtId="44" fontId="2" fillId="12" borderId="9" xfId="1" applyFont="1" applyFill="1" applyBorder="1"/>
    <xf numFmtId="165" fontId="2" fillId="0" borderId="3" xfId="2" applyNumberFormat="1" applyFont="1" applyBorder="1"/>
    <xf numFmtId="165" fontId="2" fillId="0" borderId="8" xfId="2" applyNumberFormat="1" applyFont="1" applyBorder="1"/>
    <xf numFmtId="166" fontId="2" fillId="8" borderId="4" xfId="0" applyNumberFormat="1" applyFont="1" applyFill="1" applyBorder="1"/>
    <xf numFmtId="166" fontId="2" fillId="8" borderId="6" xfId="0" applyNumberFormat="1" applyFont="1" applyFill="1" applyBorder="1"/>
    <xf numFmtId="165" fontId="2" fillId="8" borderId="9" xfId="2" applyNumberFormat="1" applyFont="1" applyFill="1" applyBorder="1"/>
    <xf numFmtId="10" fontId="2" fillId="11" borderId="9" xfId="2" applyNumberFormat="1" applyFont="1" applyFill="1" applyBorder="1"/>
    <xf numFmtId="166" fontId="2" fillId="13" borderId="19" xfId="0" applyNumberFormat="1" applyFont="1" applyFill="1" applyBorder="1" applyAlignment="1">
      <alignment horizontal="left" indent="3"/>
    </xf>
    <xf numFmtId="166" fontId="0" fillId="13" borderId="29" xfId="0" applyNumberFormat="1" applyFill="1" applyBorder="1"/>
    <xf numFmtId="10" fontId="0" fillId="13" borderId="29" xfId="2" applyNumberFormat="1" applyFont="1" applyFill="1" applyBorder="1"/>
    <xf numFmtId="0" fontId="0" fillId="13" borderId="29" xfId="0" applyFill="1" applyBorder="1"/>
    <xf numFmtId="166" fontId="2" fillId="13" borderId="29" xfId="0" applyNumberFormat="1" applyFont="1" applyFill="1" applyBorder="1"/>
    <xf numFmtId="166" fontId="0" fillId="13" borderId="20" xfId="0" applyNumberFormat="1" applyFill="1" applyBorder="1"/>
    <xf numFmtId="164" fontId="10" fillId="7" borderId="5" xfId="0" applyNumberFormat="1" applyFont="1" applyFill="1" applyBorder="1"/>
    <xf numFmtId="166" fontId="0" fillId="7" borderId="15" xfId="0" applyNumberFormat="1" applyFill="1" applyBorder="1"/>
    <xf numFmtId="166" fontId="0" fillId="7" borderId="0" xfId="0" applyNumberFormat="1" applyFill="1" applyBorder="1"/>
    <xf numFmtId="166" fontId="0" fillId="7" borderId="6" xfId="0" applyNumberFormat="1" applyFill="1" applyBorder="1"/>
    <xf numFmtId="166" fontId="0" fillId="7" borderId="2" xfId="0" applyNumberFormat="1" applyFill="1" applyBorder="1"/>
    <xf numFmtId="164" fontId="0" fillId="7" borderId="21" xfId="0" applyNumberFormat="1" applyFill="1" applyBorder="1"/>
    <xf numFmtId="166" fontId="0" fillId="7" borderId="3" xfId="0" applyNumberFormat="1" applyFill="1" applyBorder="1"/>
    <xf numFmtId="166" fontId="0" fillId="7" borderId="4" xfId="0" applyNumberFormat="1" applyFill="1" applyBorder="1"/>
    <xf numFmtId="166" fontId="0" fillId="7" borderId="5" xfId="0" applyNumberFormat="1" applyFill="1" applyBorder="1"/>
    <xf numFmtId="166" fontId="2" fillId="7" borderId="5" xfId="0" applyNumberFormat="1" applyFont="1" applyFill="1" applyBorder="1"/>
    <xf numFmtId="166" fontId="2" fillId="7" borderId="15" xfId="0" applyNumberFormat="1" applyFont="1" applyFill="1" applyBorder="1"/>
    <xf numFmtId="166" fontId="2" fillId="7" borderId="0" xfId="0" applyNumberFormat="1" applyFont="1" applyFill="1" applyBorder="1"/>
    <xf numFmtId="166" fontId="2" fillId="7" borderId="6" xfId="0" applyNumberFormat="1" applyFont="1" applyFill="1" applyBorder="1"/>
    <xf numFmtId="0" fontId="14" fillId="7" borderId="5" xfId="0" applyFont="1" applyFill="1" applyBorder="1"/>
    <xf numFmtId="164" fontId="11" fillId="7" borderId="5" xfId="0" applyNumberFormat="1" applyFont="1" applyFill="1" applyBorder="1"/>
    <xf numFmtId="10" fontId="0" fillId="14" borderId="0" xfId="2" applyNumberFormat="1" applyFont="1" applyFill="1" applyBorder="1"/>
    <xf numFmtId="10" fontId="0" fillId="14" borderId="6" xfId="2" applyNumberFormat="1" applyFont="1" applyFill="1" applyBorder="1"/>
    <xf numFmtId="10" fontId="0" fillId="14" borderId="1" xfId="2" applyNumberFormat="1" applyFont="1" applyFill="1" applyBorder="1"/>
    <xf numFmtId="10" fontId="0" fillId="14" borderId="11" xfId="2" applyNumberFormat="1" applyFont="1" applyFill="1" applyBorder="1"/>
    <xf numFmtId="165" fontId="0" fillId="14" borderId="0" xfId="2" applyNumberFormat="1" applyFont="1" applyFill="1" applyBorder="1"/>
    <xf numFmtId="165" fontId="0" fillId="14" borderId="6" xfId="2" applyNumberFormat="1" applyFont="1" applyFill="1" applyBorder="1"/>
    <xf numFmtId="165" fontId="0" fillId="14" borderId="1" xfId="2" applyNumberFormat="1" applyFont="1" applyFill="1" applyBorder="1"/>
    <xf numFmtId="165" fontId="0" fillId="14" borderId="11" xfId="2" applyNumberFormat="1" applyFont="1" applyFill="1" applyBorder="1"/>
    <xf numFmtId="10" fontId="0" fillId="14" borderId="8" xfId="2" applyNumberFormat="1" applyFont="1" applyFill="1" applyBorder="1"/>
    <xf numFmtId="10" fontId="0" fillId="14" borderId="9" xfId="2" applyNumberFormat="1" applyFont="1" applyFill="1" applyBorder="1"/>
    <xf numFmtId="44" fontId="2" fillId="15" borderId="9" xfId="1" applyFont="1" applyFill="1" applyBorder="1"/>
    <xf numFmtId="43" fontId="2" fillId="8" borderId="4" xfId="0" applyNumberFormat="1" applyFont="1" applyFill="1" applyBorder="1"/>
    <xf numFmtId="43" fontId="2" fillId="8" borderId="6" xfId="0" applyNumberFormat="1" applyFont="1" applyFill="1" applyBorder="1"/>
    <xf numFmtId="0" fontId="3" fillId="16" borderId="7" xfId="0" applyFont="1" applyFill="1" applyBorder="1" applyAlignment="1">
      <alignment horizontal="right"/>
    </xf>
    <xf numFmtId="164" fontId="0" fillId="16" borderId="0" xfId="0" applyNumberFormat="1" applyFill="1"/>
    <xf numFmtId="164" fontId="15" fillId="16" borderId="0" xfId="0" applyNumberFormat="1" applyFont="1" applyFill="1" applyAlignment="1">
      <alignment horizontal="left" indent="3"/>
    </xf>
    <xf numFmtId="0" fontId="3" fillId="16" borderId="16" xfId="0" applyFont="1" applyFill="1" applyBorder="1" applyAlignment="1">
      <alignment horizontal="right"/>
    </xf>
    <xf numFmtId="0" fontId="3" fillId="16" borderId="10" xfId="0" applyFont="1" applyFill="1" applyBorder="1" applyAlignment="1">
      <alignment horizontal="right"/>
    </xf>
    <xf numFmtId="0" fontId="3" fillId="16" borderId="30" xfId="0" applyFont="1" applyFill="1" applyBorder="1" applyAlignment="1">
      <alignment horizontal="right"/>
    </xf>
    <xf numFmtId="0" fontId="9" fillId="16" borderId="18" xfId="0" applyFont="1" applyFill="1" applyBorder="1" applyAlignment="1">
      <alignment horizontal="left" vertical="center" indent="1"/>
    </xf>
    <xf numFmtId="14" fontId="9" fillId="16" borderId="31" xfId="0" applyNumberFormat="1" applyFont="1" applyFill="1" applyBorder="1" applyAlignment="1">
      <alignment horizontal="left" vertical="center" indent="1"/>
    </xf>
    <xf numFmtId="0" fontId="9" fillId="16" borderId="31" xfId="0" applyFont="1" applyFill="1" applyBorder="1" applyAlignment="1">
      <alignment horizontal="left" vertical="center" indent="1"/>
    </xf>
    <xf numFmtId="8" fontId="9" fillId="16" borderId="31" xfId="0" applyNumberFormat="1" applyFont="1" applyFill="1" applyBorder="1" applyAlignment="1">
      <alignment horizontal="left" vertical="center" indent="1"/>
    </xf>
    <xf numFmtId="10" fontId="9" fillId="16" borderId="31" xfId="0" applyNumberFormat="1" applyFont="1" applyFill="1" applyBorder="1" applyAlignment="1">
      <alignment horizontal="left" vertical="center" indent="1"/>
    </xf>
    <xf numFmtId="0" fontId="9" fillId="16" borderId="11" xfId="0" applyFont="1" applyFill="1" applyBorder="1" applyAlignment="1">
      <alignment horizontal="left" vertical="center" indent="1"/>
    </xf>
    <xf numFmtId="167" fontId="9" fillId="16" borderId="31" xfId="0" applyNumberFormat="1" applyFont="1" applyFill="1" applyBorder="1" applyAlignment="1">
      <alignment horizontal="left" vertical="center" indent="1"/>
    </xf>
    <xf numFmtId="0" fontId="9" fillId="16" borderId="31" xfId="0" applyNumberFormat="1" applyFont="1" applyFill="1" applyBorder="1" applyAlignment="1">
      <alignment horizontal="left" vertical="center" indent="1"/>
    </xf>
    <xf numFmtId="0" fontId="9" fillId="16" borderId="9" xfId="0" applyNumberFormat="1" applyFont="1" applyFill="1" applyBorder="1" applyAlignment="1">
      <alignment horizontal="left" vertical="center" indent="1"/>
    </xf>
    <xf numFmtId="43" fontId="0" fillId="0" borderId="6" xfId="0" applyNumberFormat="1" applyBorder="1"/>
    <xf numFmtId="168" fontId="0" fillId="0" borderId="0" xfId="0" applyNumberFormat="1"/>
    <xf numFmtId="166" fontId="2" fillId="0" borderId="7" xfId="0" applyNumberFormat="1" applyFont="1" applyBorder="1" applyAlignment="1">
      <alignment horizontal="center"/>
    </xf>
    <xf numFmtId="166" fontId="2" fillId="0" borderId="8" xfId="0" applyNumberFormat="1" applyFont="1" applyBorder="1" applyAlignment="1">
      <alignment horizontal="center"/>
    </xf>
    <xf numFmtId="166" fontId="2" fillId="0" borderId="2" xfId="0" applyNumberFormat="1" applyFont="1" applyBorder="1" applyAlignment="1">
      <alignment horizontal="center"/>
    </xf>
    <xf numFmtId="166" fontId="2" fillId="0" borderId="3" xfId="0" applyNumberFormat="1" applyFont="1" applyBorder="1" applyAlignment="1">
      <alignment horizontal="center"/>
    </xf>
    <xf numFmtId="166" fontId="2" fillId="8" borderId="2" xfId="0" applyNumberFormat="1" applyFont="1" applyFill="1" applyBorder="1" applyAlignment="1">
      <alignment horizontal="center"/>
    </xf>
    <xf numFmtId="166" fontId="2" fillId="8" borderId="3" xfId="0" applyNumberFormat="1" applyFont="1" applyFill="1" applyBorder="1" applyAlignment="1">
      <alignment horizontal="center"/>
    </xf>
    <xf numFmtId="0" fontId="2" fillId="8" borderId="5" xfId="0" applyFont="1" applyFill="1" applyBorder="1" applyAlignment="1">
      <alignment horizontal="center"/>
    </xf>
    <xf numFmtId="0" fontId="2" fillId="8" borderId="0" xfId="0" applyFont="1" applyFill="1" applyBorder="1" applyAlignment="1">
      <alignment horizontal="center"/>
    </xf>
    <xf numFmtId="0" fontId="2" fillId="8" borderId="7" xfId="0" applyFont="1" applyFill="1" applyBorder="1" applyAlignment="1">
      <alignment horizontal="center"/>
    </xf>
    <xf numFmtId="0" fontId="2" fillId="8" borderId="8" xfId="0" applyFont="1" applyFill="1" applyBorder="1" applyAlignment="1">
      <alignment horizontal="center"/>
    </xf>
  </cellXfs>
  <cellStyles count="4">
    <cellStyle name="Currency" xfId="1" builtinId="4"/>
    <cellStyle name="Hyperlink" xfId="3" builtinId="8"/>
    <cellStyle name="Normal" xfId="0" builtinId="0"/>
    <cellStyle name="Percent" xfId="2" builtinId="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FF6600"/>
      <color rgb="FF28ABEC"/>
      <color rgb="FF2867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3</xdr:col>
      <xdr:colOff>21329</xdr:colOff>
      <xdr:row>6</xdr:row>
      <xdr:rowOff>11362</xdr:rowOff>
    </xdr:from>
    <xdr:to>
      <xdr:col>11</xdr:col>
      <xdr:colOff>487034</xdr:colOff>
      <xdr:row>24</xdr:row>
      <xdr:rowOff>200026</xdr:rowOff>
    </xdr:to>
    <xdr:pic>
      <xdr:nvPicPr>
        <xdr:cNvPr id="2" name="Picture 1" descr="C:\Users\mse-pubg10\AppData\Local\Temp\Bloomberg\Temp\bfm8539.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9129" y="1163887"/>
          <a:ext cx="5342505" cy="3789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83742</xdr:colOff>
      <xdr:row>0</xdr:row>
      <xdr:rowOff>74468</xdr:rowOff>
    </xdr:from>
    <xdr:to>
      <xdr:col>2</xdr:col>
      <xdr:colOff>1373583</xdr:colOff>
      <xdr:row>5</xdr:row>
      <xdr:rowOff>135082</xdr:rowOff>
    </xdr:to>
    <xdr:pic>
      <xdr:nvPicPr>
        <xdr:cNvPr id="4" name="irc_mi" descr="http://www.gamestop.com/gs/logos/files/GameStopLogo_BlackRed.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6767" y="74468"/>
          <a:ext cx="3261516" cy="1013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46"/>
  <sheetViews>
    <sheetView topLeftCell="A10" workbookViewId="0">
      <selection activeCell="C23" sqref="C23"/>
    </sheetView>
  </sheetViews>
  <sheetFormatPr defaultRowHeight="14.4"/>
  <cols>
    <col min="1" max="1" width="22.109375" customWidth="1"/>
    <col min="2" max="2" width="29.5546875" customWidth="1"/>
    <col min="3" max="3" width="25.109375" customWidth="1"/>
  </cols>
  <sheetData>
    <row r="1" spans="1:170">
      <c r="A1" s="4"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c r="A2" s="4" t="s">
        <v>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c r="A3" s="4" t="s">
        <v>2</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row>
    <row r="4" spans="1:170">
      <c r="A4" s="4" t="s">
        <v>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row>
    <row r="5" spans="1:170">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ht="15" thickBot="1">
      <c r="A6" s="1"/>
      <c r="B6" s="2"/>
      <c r="C6" s="2"/>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row>
    <row r="7" spans="1:170" ht="15.6">
      <c r="A7" s="2"/>
      <c r="B7" s="215" t="s">
        <v>223</v>
      </c>
      <c r="C7" s="218" t="s">
        <v>209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ht="15.6">
      <c r="A8" s="2"/>
      <c r="B8" s="217" t="s">
        <v>224</v>
      </c>
      <c r="C8" s="219">
        <v>42503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ht="15.6">
      <c r="A9" s="2"/>
      <c r="B9" s="217" t="s">
        <v>225</v>
      </c>
      <c r="C9" s="220" t="s">
        <v>4</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15.6">
      <c r="A10" s="2"/>
      <c r="B10" s="217" t="s">
        <v>226</v>
      </c>
      <c r="C10" s="221">
        <v>28.73</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15.6">
      <c r="A11" s="2"/>
      <c r="B11" s="217" t="s">
        <v>227</v>
      </c>
      <c r="C11" s="220" t="s">
        <v>211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ht="15.6">
      <c r="A12" s="2"/>
      <c r="B12" s="217" t="s">
        <v>228</v>
      </c>
      <c r="C12" s="220" t="s">
        <v>210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ht="15.6">
      <c r="A13" s="2"/>
      <c r="B13" s="217" t="s">
        <v>229</v>
      </c>
      <c r="C13" s="220" t="s">
        <v>216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ht="15.6">
      <c r="A14" s="2"/>
      <c r="B14" s="217" t="s">
        <v>230</v>
      </c>
      <c r="C14" s="221" t="s">
        <v>215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ht="15.6">
      <c r="A15" s="2"/>
      <c r="B15" s="217" t="s">
        <v>231</v>
      </c>
      <c r="C15" s="220" t="s">
        <v>214</v>
      </c>
      <c r="D15" s="1"/>
      <c r="E15" s="1"/>
      <c r="F15" s="1"/>
      <c r="G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ht="15.6">
      <c r="A16" s="2"/>
      <c r="B16" s="217" t="s">
        <v>232</v>
      </c>
      <c r="C16" s="221" t="s">
        <v>213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ht="15.6">
      <c r="A17" s="2"/>
      <c r="B17" s="217" t="s">
        <v>233</v>
      </c>
      <c r="C17" s="222">
        <v>5.0099999999999999E-2</v>
      </c>
      <c r="D17" s="1"/>
      <c r="E17" s="37"/>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ht="15.6">
      <c r="A18" s="2"/>
      <c r="B18" s="217" t="s">
        <v>235</v>
      </c>
      <c r="C18" s="220" t="s">
        <v>212</v>
      </c>
      <c r="D18" s="1"/>
      <c r="E18" s="35"/>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s="2" customFormat="1" ht="15.6">
      <c r="B19" s="216" t="s">
        <v>234</v>
      </c>
      <c r="C19" s="223">
        <v>7.31</v>
      </c>
      <c r="D19" s="1"/>
      <c r="E19" s="35"/>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ht="15.6">
      <c r="A20" s="2"/>
      <c r="B20" s="217" t="s">
        <v>217</v>
      </c>
      <c r="C20" s="224">
        <f>-2.13</f>
        <v>-2.13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ht="15.6">
      <c r="A21" s="2"/>
      <c r="B21" s="217" t="s">
        <v>222</v>
      </c>
      <c r="C21" s="224">
        <v>3.02</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ht="15.6">
      <c r="A22" s="2"/>
      <c r="B22" s="217" t="s">
        <v>218</v>
      </c>
      <c r="C22" s="224">
        <v>3.5</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ht="15.6">
      <c r="A23" s="2"/>
      <c r="B23" s="217" t="s">
        <v>219</v>
      </c>
      <c r="C23" s="224">
        <v>3.8</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ht="15.6">
      <c r="A24" s="2"/>
      <c r="B24" s="217" t="s">
        <v>220</v>
      </c>
      <c r="C24" s="225" t="s">
        <v>236</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ht="16.2" thickBot="1">
      <c r="A25" s="2"/>
      <c r="B25" s="212" t="s">
        <v>221</v>
      </c>
      <c r="C25" s="226" t="s">
        <v>237</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c r="A26" s="1"/>
      <c r="B26" s="214" t="s">
        <v>238</v>
      </c>
      <c r="C26" s="213"/>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row r="157" spans="1:1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row>
    <row r="158" spans="1:1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row>
    <row r="159" spans="1:1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row>
    <row r="160" spans="1:1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row>
    <row r="161" spans="1:1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row>
    <row r="162" spans="1:1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row>
    <row r="163" spans="1:1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row>
    <row r="164" spans="1:1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row>
    <row r="165" spans="1:1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row>
    <row r="166" spans="1:1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row>
    <row r="167" spans="1:1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row>
    <row r="168" spans="1:1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row>
    <row r="169" spans="1:1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row>
    <row r="170" spans="1: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row>
    <row r="171" spans="1:1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row>
    <row r="172" spans="1:1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row>
    <row r="173" spans="1:1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row>
    <row r="174" spans="1:1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row>
    <row r="175" spans="1:1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row>
    <row r="176" spans="1:1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row>
    <row r="177" spans="1:1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row>
    <row r="178" spans="1:1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row>
    <row r="179" spans="1:1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row>
    <row r="180" spans="1:1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row>
    <row r="181" spans="1:1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row>
    <row r="182" spans="1:1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row>
    <row r="183" spans="1:1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row>
    <row r="184" spans="1:1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row>
    <row r="185" spans="1:1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row>
    <row r="186" spans="1:1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row>
    <row r="187" spans="1:1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row>
    <row r="188" spans="1:1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row>
    <row r="189" spans="1:1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row>
    <row r="190" spans="1:1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row>
    <row r="191" spans="1:1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row>
    <row r="192" spans="1:1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row>
    <row r="193" spans="1:1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row>
    <row r="194" spans="1:1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row>
    <row r="195" spans="1:1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row>
    <row r="196" spans="1:1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row>
    <row r="197" spans="1:1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row>
    <row r="198" spans="1:1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row>
    <row r="199" spans="1:1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row>
    <row r="200" spans="1:1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row>
    <row r="201" spans="1:1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row>
    <row r="202" spans="1:1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row>
    <row r="203" spans="1:1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row>
    <row r="204" spans="1:1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row>
    <row r="205" spans="1:1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row>
    <row r="206" spans="1:1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row>
    <row r="207" spans="1:1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row>
    <row r="208" spans="1:1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row>
    <row r="209" spans="1:1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row>
    <row r="210" spans="1:1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row>
    <row r="211" spans="1:1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row>
    <row r="212" spans="1:1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row>
    <row r="213" spans="1:1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row>
    <row r="214" spans="1:1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row>
    <row r="215" spans="1:1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row>
    <row r="216" spans="1:1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row>
    <row r="217" spans="1:1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row>
    <row r="218" spans="1:1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row>
    <row r="219" spans="1:1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row>
    <row r="220" spans="1:1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row>
    <row r="221" spans="1:1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row>
    <row r="222" spans="1:1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row>
    <row r="223" spans="1:1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row>
    <row r="224" spans="1:1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row>
    <row r="225" spans="1:1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row>
    <row r="226" spans="1:1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row>
    <row r="227" spans="1:1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row>
    <row r="228" spans="1:1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row>
    <row r="229" spans="1:1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row>
    <row r="230" spans="1:1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row>
    <row r="231" spans="1:1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row>
    <row r="232" spans="1:1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row>
    <row r="233" spans="1:1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row>
    <row r="234" spans="1:1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row>
    <row r="235" spans="1:1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row>
    <row r="236" spans="1:1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row>
    <row r="237" spans="1:1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row>
    <row r="238" spans="1:1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row>
    <row r="239" spans="1:1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row>
    <row r="240" spans="1:1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row>
    <row r="241" spans="1:1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row>
    <row r="242" spans="1:1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row>
    <row r="243" spans="1:1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row>
    <row r="244" spans="1:1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row>
    <row r="245" spans="1:1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row>
    <row r="246" spans="1:1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row>
    <row r="247" spans="1:1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row>
    <row r="248" spans="1:1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row>
    <row r="249" spans="1:1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row>
    <row r="250" spans="1:1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row>
    <row r="251" spans="1:1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row>
    <row r="252" spans="1:1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row>
    <row r="253" spans="1:1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row>
    <row r="254" spans="1:1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row>
    <row r="255" spans="1:1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row>
    <row r="256" spans="1:1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row>
    <row r="257" spans="1:1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row>
    <row r="258" spans="1:1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row>
    <row r="259" spans="1:1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row>
    <row r="260" spans="1:1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row>
    <row r="261" spans="1:1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row>
    <row r="262" spans="1:1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row>
    <row r="263" spans="1:1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row>
    <row r="264" spans="1:1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row>
    <row r="265" spans="1:1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row>
    <row r="266" spans="1:1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row>
    <row r="267" spans="1:1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row>
    <row r="268" spans="1:1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row>
    <row r="269" spans="1:1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row>
    <row r="270" spans="1:1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row>
    <row r="271" spans="1:1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row>
    <row r="272" spans="1:1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row>
    <row r="273" spans="1:1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row>
    <row r="274" spans="1:1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row>
    <row r="275" spans="1:1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row>
    <row r="276" spans="1:1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row>
    <row r="277" spans="1:1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row>
    <row r="278" spans="1:1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row>
    <row r="279" spans="1:1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row>
    <row r="280" spans="1:1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row>
    <row r="281" spans="1:1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row>
    <row r="282" spans="1:1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row>
    <row r="283" spans="1:1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row>
    <row r="284" spans="1:1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row>
    <row r="285" spans="1:1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row>
    <row r="286" spans="1:1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row>
    <row r="287" spans="1:1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row>
    <row r="288" spans="1:1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row>
    <row r="289" spans="1:1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row>
    <row r="290" spans="1:1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row>
    <row r="291" spans="1:1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row>
    <row r="292" spans="1:1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row>
    <row r="293" spans="1:1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row>
    <row r="294" spans="1:1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row>
    <row r="295" spans="1:1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row>
    <row r="296" spans="1:1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row>
    <row r="297" spans="1:1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row>
    <row r="298" spans="1:1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row>
    <row r="299" spans="1:1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row>
    <row r="300" spans="1:1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row>
    <row r="301" spans="1:1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row>
    <row r="302" spans="1:1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row>
    <row r="303" spans="1:1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row>
    <row r="304" spans="1:1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row>
    <row r="305" spans="1:1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row>
    <row r="306" spans="1:1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row>
    <row r="307" spans="1:1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row>
    <row r="308" spans="1:1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row>
    <row r="309" spans="1:1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row>
    <row r="310" spans="1:1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row>
    <row r="311" spans="1:1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row>
    <row r="312" spans="1:1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row>
    <row r="313" spans="1:1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row>
    <row r="314" spans="1:1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row>
    <row r="315" spans="1:1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row>
    <row r="316" spans="1:1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row>
    <row r="317" spans="1:1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row>
    <row r="318" spans="1:1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row>
    <row r="319" spans="1:1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row>
    <row r="320" spans="1:1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row>
    <row r="321" spans="1:1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row>
    <row r="322" spans="1:1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row>
    <row r="323" spans="1:1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row>
    <row r="324" spans="1:1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row>
    <row r="325" spans="1:1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row>
    <row r="326" spans="1:1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row>
    <row r="327" spans="1:1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row>
    <row r="328" spans="1:1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row>
    <row r="329" spans="1:1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row>
    <row r="330" spans="1:1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row>
    <row r="331" spans="1:1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row>
    <row r="332" spans="1:1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row>
    <row r="333" spans="1:1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row>
    <row r="334" spans="1:1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row>
    <row r="335" spans="1:1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row>
    <row r="336" spans="1:1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row>
    <row r="337" spans="1:1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row>
    <row r="338" spans="1:1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row>
    <row r="339" spans="1:1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row>
    <row r="340" spans="1:1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row>
    <row r="341" spans="1:1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row>
    <row r="342" spans="1:1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row>
    <row r="343" spans="1:1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row>
    <row r="344" spans="1:1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row>
    <row r="345" spans="1:1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row>
    <row r="346" spans="1:1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row>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N341"/>
  <sheetViews>
    <sheetView tabSelected="1" topLeftCell="A23" workbookViewId="0">
      <selection activeCell="H37" sqref="H37"/>
    </sheetView>
  </sheetViews>
  <sheetFormatPr defaultRowHeight="14.4"/>
  <cols>
    <col min="1" max="1" width="54.44140625" customWidth="1"/>
    <col min="2" max="7" width="12.6640625" customWidth="1"/>
    <col min="8" max="8" width="33.6640625" customWidth="1"/>
  </cols>
  <sheetData>
    <row r="1" spans="1:170">
      <c r="A1" s="4"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c r="A2" s="4" t="s">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c r="A3" s="4" t="s">
        <v>5</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row>
    <row r="4" spans="1:170">
      <c r="A4" s="4" t="s">
        <v>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row>
    <row r="5" spans="1:170" s="2" customFormat="1">
      <c r="A5" s="4" t="s">
        <v>6</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s="2" customFormat="1" ht="15"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row>
    <row r="7" spans="1:170">
      <c r="A7" s="16" t="s">
        <v>7</v>
      </c>
      <c r="B7" s="17">
        <v>2011</v>
      </c>
      <c r="C7" s="17">
        <v>2012</v>
      </c>
      <c r="D7" s="17">
        <v>2013</v>
      </c>
      <c r="E7" s="17">
        <v>2014</v>
      </c>
      <c r="F7" s="17">
        <v>2015</v>
      </c>
      <c r="G7" s="17">
        <v>2016</v>
      </c>
      <c r="H7" s="18" t="s">
        <v>8</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s="2" customFormat="1">
      <c r="A8" s="19" t="s">
        <v>9</v>
      </c>
      <c r="B8" s="20"/>
      <c r="C8" s="20"/>
      <c r="D8" s="20"/>
      <c r="E8" s="20"/>
      <c r="F8" s="20"/>
      <c r="G8" s="20"/>
      <c r="H8" s="2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c r="A9" s="8" t="s">
        <v>10</v>
      </c>
      <c r="B9" s="52">
        <v>710.8</v>
      </c>
      <c r="C9" s="52">
        <v>655</v>
      </c>
      <c r="D9" s="52">
        <v>635.79999999999995</v>
      </c>
      <c r="E9" s="52">
        <v>536.20000000000005</v>
      </c>
      <c r="F9" s="52">
        <v>610.1</v>
      </c>
      <c r="G9" s="52">
        <v>450.4</v>
      </c>
      <c r="H9" s="10"/>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c r="A10" s="8" t="s">
        <v>11</v>
      </c>
      <c r="B10" s="52">
        <v>65.5</v>
      </c>
      <c r="C10" s="52">
        <v>64.400000000000006</v>
      </c>
      <c r="D10" s="52">
        <v>73.599999999999994</v>
      </c>
      <c r="E10" s="52">
        <v>84.4</v>
      </c>
      <c r="F10" s="52">
        <v>113.5</v>
      </c>
      <c r="G10" s="52">
        <v>176.5</v>
      </c>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c r="A11" s="8" t="s">
        <v>12</v>
      </c>
      <c r="B11" s="52">
        <v>1257.5</v>
      </c>
      <c r="C11" s="52">
        <v>1137.5</v>
      </c>
      <c r="D11" s="52">
        <v>1171.3</v>
      </c>
      <c r="E11" s="52">
        <v>1198.9000000000001</v>
      </c>
      <c r="F11" s="52">
        <v>1144.8</v>
      </c>
      <c r="G11" s="52">
        <v>1163</v>
      </c>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c r="A12" s="8" t="s">
        <v>13</v>
      </c>
      <c r="B12" s="52">
        <v>28.8</v>
      </c>
      <c r="C12" s="52">
        <v>44.7</v>
      </c>
      <c r="D12" s="52">
        <v>61.7</v>
      </c>
      <c r="E12" s="52">
        <v>51.7</v>
      </c>
      <c r="F12" s="52">
        <v>65.599999999999994</v>
      </c>
      <c r="G12" s="52">
        <v>0</v>
      </c>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c r="A13" s="11" t="s">
        <v>14</v>
      </c>
      <c r="B13" s="53">
        <f>75.7+16.5</f>
        <v>92.2</v>
      </c>
      <c r="C13" s="53">
        <f>79.9+15.8</f>
        <v>95.7</v>
      </c>
      <c r="D13" s="53">
        <f>61.2+7.3</f>
        <v>68.5</v>
      </c>
      <c r="E13" s="53">
        <v>78.400000000000006</v>
      </c>
      <c r="F13" s="53">
        <v>128.5</v>
      </c>
      <c r="G13" s="53">
        <v>148.9</v>
      </c>
      <c r="H13" s="12"/>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c r="A14" s="22" t="s">
        <v>15</v>
      </c>
      <c r="B14" s="54">
        <f>SUM(B9:B13)</f>
        <v>2154.7999999999997</v>
      </c>
      <c r="C14" s="54">
        <f t="shared" ref="C14:G14" si="0">SUM(C9:C13)</f>
        <v>1997.3000000000002</v>
      </c>
      <c r="D14" s="54">
        <f t="shared" si="0"/>
        <v>2010.8999999999999</v>
      </c>
      <c r="E14" s="54">
        <f t="shared" si="0"/>
        <v>1949.6000000000001</v>
      </c>
      <c r="F14" s="54">
        <f t="shared" si="0"/>
        <v>2062.5</v>
      </c>
      <c r="G14" s="54">
        <f t="shared" si="0"/>
        <v>1938.8000000000002</v>
      </c>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hidden="1">
      <c r="A15" s="8" t="s">
        <v>16</v>
      </c>
      <c r="B15" s="52"/>
      <c r="C15" s="52"/>
      <c r="D15" s="52"/>
      <c r="E15" s="52"/>
      <c r="F15" s="52"/>
      <c r="G15" s="52"/>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hidden="1">
      <c r="A16" s="8" t="s">
        <v>17</v>
      </c>
      <c r="B16" s="52"/>
      <c r="C16" s="52"/>
      <c r="D16" s="52"/>
      <c r="E16" s="52"/>
      <c r="F16" s="52"/>
      <c r="G16" s="52"/>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s="2" customFormat="1">
      <c r="A17" s="8" t="s">
        <v>18</v>
      </c>
      <c r="B17" s="52">
        <v>613.79999999999995</v>
      </c>
      <c r="C17" s="52">
        <v>573.29999999999995</v>
      </c>
      <c r="D17" s="52">
        <v>524.79999999999995</v>
      </c>
      <c r="E17" s="52">
        <v>476.2</v>
      </c>
      <c r="F17" s="52">
        <v>454.2</v>
      </c>
      <c r="G17" s="52">
        <v>484.5</v>
      </c>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c r="A18" s="8" t="s">
        <v>19</v>
      </c>
      <c r="B18" s="52">
        <v>0</v>
      </c>
      <c r="C18" s="52">
        <v>0</v>
      </c>
      <c r="D18" s="52">
        <v>0</v>
      </c>
      <c r="E18" s="52">
        <v>0</v>
      </c>
      <c r="F18" s="52">
        <v>24.3</v>
      </c>
      <c r="G18" s="52">
        <v>39</v>
      </c>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c r="A19" s="8" t="s">
        <v>20</v>
      </c>
      <c r="B19" s="52">
        <v>1996.3</v>
      </c>
      <c r="C19" s="52">
        <v>2019</v>
      </c>
      <c r="D19" s="52">
        <v>1383.1</v>
      </c>
      <c r="E19" s="52">
        <v>1414.7</v>
      </c>
      <c r="F19" s="52">
        <v>1390.4</v>
      </c>
      <c r="G19" s="52">
        <v>1476.7</v>
      </c>
      <c r="H19" s="227"/>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s="2" customFormat="1">
      <c r="A20" s="8" t="s">
        <v>21</v>
      </c>
      <c r="B20" s="52">
        <v>254.6</v>
      </c>
      <c r="C20" s="52">
        <v>209.1</v>
      </c>
      <c r="D20" s="52">
        <v>153.4</v>
      </c>
      <c r="E20" s="52">
        <v>194.3</v>
      </c>
      <c r="F20" s="52">
        <v>237.8</v>
      </c>
      <c r="G20" s="52">
        <v>330.4</v>
      </c>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c r="A21" s="11" t="s">
        <v>22</v>
      </c>
      <c r="B21" s="53">
        <v>44.3</v>
      </c>
      <c r="C21" s="53">
        <v>48.7</v>
      </c>
      <c r="D21" s="53">
        <v>61.4</v>
      </c>
      <c r="E21" s="53">
        <v>56.6</v>
      </c>
      <c r="F21" s="53">
        <v>77.099999999999994</v>
      </c>
      <c r="G21" s="53">
        <v>65.5</v>
      </c>
      <c r="H21" s="12"/>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c r="A22" s="24" t="s">
        <v>23</v>
      </c>
      <c r="B22" s="55">
        <f t="shared" ref="B22:F22" si="1">B21+B20+B19+B18+B17</f>
        <v>2909</v>
      </c>
      <c r="C22" s="55">
        <f t="shared" si="1"/>
        <v>2850.1000000000004</v>
      </c>
      <c r="D22" s="55">
        <f t="shared" si="1"/>
        <v>2122.6999999999998</v>
      </c>
      <c r="E22" s="55">
        <f t="shared" si="1"/>
        <v>2141.8000000000002</v>
      </c>
      <c r="F22" s="55">
        <f t="shared" si="1"/>
        <v>2183.8000000000002</v>
      </c>
      <c r="G22" s="55">
        <f>G21+G20+G19+G18+G17</f>
        <v>2396.1</v>
      </c>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c r="A23" s="22" t="s">
        <v>24</v>
      </c>
      <c r="B23" s="54">
        <f t="shared" ref="B23:F23" si="2">B22+B14</f>
        <v>5063.7999999999993</v>
      </c>
      <c r="C23" s="54">
        <f t="shared" si="2"/>
        <v>4847.4000000000005</v>
      </c>
      <c r="D23" s="54">
        <f t="shared" si="2"/>
        <v>4133.5999999999995</v>
      </c>
      <c r="E23" s="54">
        <f t="shared" si="2"/>
        <v>4091.4000000000005</v>
      </c>
      <c r="F23" s="54">
        <f t="shared" si="2"/>
        <v>4246.3</v>
      </c>
      <c r="G23" s="54">
        <f>G22+G14</f>
        <v>4334.8999999999996</v>
      </c>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s="2" customFormat="1">
      <c r="A24" s="8"/>
      <c r="B24" s="52"/>
      <c r="C24" s="52"/>
      <c r="D24" s="52"/>
      <c r="E24" s="52"/>
      <c r="F24" s="52"/>
      <c r="G24" s="52"/>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c r="A25" s="19" t="s">
        <v>25</v>
      </c>
      <c r="B25" s="56"/>
      <c r="C25" s="56"/>
      <c r="D25" s="56"/>
      <c r="E25" s="56"/>
      <c r="F25" s="56"/>
      <c r="G25" s="56"/>
      <c r="H25" s="2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c r="A26" s="8" t="s">
        <v>26</v>
      </c>
      <c r="B26" s="52">
        <v>1028.0999999999999</v>
      </c>
      <c r="C26" s="52">
        <v>804.3</v>
      </c>
      <c r="D26" s="52">
        <v>870.9</v>
      </c>
      <c r="E26" s="52">
        <v>783.9</v>
      </c>
      <c r="F26" s="52">
        <v>815.6</v>
      </c>
      <c r="G26" s="52">
        <v>631.9</v>
      </c>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c r="A27" s="8" t="s">
        <v>27</v>
      </c>
      <c r="B27" s="52">
        <v>657</v>
      </c>
      <c r="C27" s="52">
        <v>749.8</v>
      </c>
      <c r="D27" s="52">
        <v>741</v>
      </c>
      <c r="E27" s="52">
        <v>861.7</v>
      </c>
      <c r="F27" s="52">
        <v>803.6</v>
      </c>
      <c r="G27" s="52">
        <v>1041</v>
      </c>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c r="A28" s="8" t="s">
        <v>28</v>
      </c>
      <c r="B28" s="52">
        <v>62.7</v>
      </c>
      <c r="C28" s="52">
        <v>79.8</v>
      </c>
      <c r="D28" s="52">
        <v>103.4</v>
      </c>
      <c r="E28" s="52">
        <v>78</v>
      </c>
      <c r="F28" s="52">
        <v>15.4</v>
      </c>
      <c r="G28" s="52">
        <v>121.1</v>
      </c>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c r="A29" s="11" t="s">
        <v>29</v>
      </c>
      <c r="B29" s="53">
        <v>0</v>
      </c>
      <c r="C29" s="53">
        <v>0</v>
      </c>
      <c r="D29" s="53">
        <v>0</v>
      </c>
      <c r="E29" s="53">
        <v>2.4</v>
      </c>
      <c r="F29" s="53">
        <v>5.0999999999999996</v>
      </c>
      <c r="G29" s="53">
        <v>0.4</v>
      </c>
      <c r="H29" s="12"/>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c r="A30" s="22" t="s">
        <v>30</v>
      </c>
      <c r="B30" s="54">
        <f t="shared" ref="B30:F30" si="3">SUM(B26:B29)</f>
        <v>1747.8</v>
      </c>
      <c r="C30" s="54">
        <f t="shared" si="3"/>
        <v>1633.8999999999999</v>
      </c>
      <c r="D30" s="54">
        <f t="shared" si="3"/>
        <v>1715.3000000000002</v>
      </c>
      <c r="E30" s="54">
        <f t="shared" si="3"/>
        <v>1726</v>
      </c>
      <c r="F30" s="54">
        <f t="shared" si="3"/>
        <v>1639.7</v>
      </c>
      <c r="G30" s="54">
        <f>SUM(G26:G29)</f>
        <v>1794.4</v>
      </c>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c r="A31" s="8" t="s">
        <v>31</v>
      </c>
      <c r="B31" s="52">
        <v>74.900000000000006</v>
      </c>
      <c r="C31" s="52">
        <v>67.099999999999994</v>
      </c>
      <c r="D31" s="52">
        <v>31.5</v>
      </c>
      <c r="E31" s="52">
        <v>37.4</v>
      </c>
      <c r="F31" s="52">
        <v>95.9</v>
      </c>
      <c r="G31" s="52">
        <v>29.6</v>
      </c>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c r="A32" s="8" t="s">
        <v>32</v>
      </c>
      <c r="B32" s="52">
        <v>249</v>
      </c>
      <c r="C32" s="52">
        <v>106.2</v>
      </c>
      <c r="D32" s="52">
        <v>100.5</v>
      </c>
      <c r="E32" s="52">
        <v>1.6</v>
      </c>
      <c r="F32" s="52">
        <v>350.6</v>
      </c>
      <c r="G32" s="52">
        <v>350</v>
      </c>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c r="A33" s="11" t="s">
        <v>33</v>
      </c>
      <c r="B33" s="53">
        <v>96.2</v>
      </c>
      <c r="C33" s="53">
        <v>0</v>
      </c>
      <c r="D33" s="53">
        <v>0</v>
      </c>
      <c r="E33" s="53">
        <v>75</v>
      </c>
      <c r="F33" s="53">
        <v>92.4</v>
      </c>
      <c r="G33" s="53">
        <v>79.900000000000006</v>
      </c>
      <c r="H33" s="12"/>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c r="A34" s="22" t="s">
        <v>34</v>
      </c>
      <c r="B34" s="54">
        <f t="shared" ref="B34:E34" si="4">B33+B32+B31</f>
        <v>420.1</v>
      </c>
      <c r="C34" s="54">
        <f t="shared" si="4"/>
        <v>173.3</v>
      </c>
      <c r="D34" s="54">
        <f t="shared" si="4"/>
        <v>132</v>
      </c>
      <c r="E34" s="54">
        <f t="shared" si="4"/>
        <v>114</v>
      </c>
      <c r="F34" s="54">
        <f>F33+F32+F31</f>
        <v>538.9</v>
      </c>
      <c r="G34" s="54">
        <f>G33+G32+G31</f>
        <v>459.5</v>
      </c>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c r="A35" s="22" t="s">
        <v>35</v>
      </c>
      <c r="B35" s="54">
        <f t="shared" ref="B35:F35" si="5">B34+B30</f>
        <v>2167.9</v>
      </c>
      <c r="C35" s="54">
        <f t="shared" si="5"/>
        <v>1807.1999999999998</v>
      </c>
      <c r="D35" s="54">
        <f t="shared" si="5"/>
        <v>1847.3000000000002</v>
      </c>
      <c r="E35" s="54">
        <f t="shared" si="5"/>
        <v>1840</v>
      </c>
      <c r="F35" s="54">
        <f t="shared" si="5"/>
        <v>2178.6</v>
      </c>
      <c r="G35" s="54">
        <f>G34+G30</f>
        <v>2253.9</v>
      </c>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c r="A36" s="8"/>
      <c r="B36" s="52">
        <f t="shared" ref="B36:F36" si="6">B23/2980</f>
        <v>1.6992617449664427</v>
      </c>
      <c r="C36" s="52">
        <f t="shared" si="6"/>
        <v>1.6266442953020137</v>
      </c>
      <c r="D36" s="52">
        <f t="shared" si="6"/>
        <v>1.3871140939597313</v>
      </c>
      <c r="E36" s="52">
        <f t="shared" si="6"/>
        <v>1.3729530201342284</v>
      </c>
      <c r="F36" s="52">
        <f t="shared" si="6"/>
        <v>1.4249328859060404</v>
      </c>
      <c r="G36" s="52">
        <f>G23/2980</f>
        <v>1.4546644295302011</v>
      </c>
      <c r="H36" s="227"/>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c r="A37" s="19" t="s">
        <v>36</v>
      </c>
      <c r="B37" s="56"/>
      <c r="C37" s="56"/>
      <c r="D37" s="56"/>
      <c r="E37" s="56"/>
      <c r="F37" s="56"/>
      <c r="G37" s="56"/>
      <c r="H37" s="25"/>
      <c r="I37" s="1"/>
      <c r="J37" s="37"/>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c r="A38" s="8" t="s">
        <v>37</v>
      </c>
      <c r="B38" s="52">
        <v>0</v>
      </c>
      <c r="C38" s="52">
        <v>0</v>
      </c>
      <c r="D38" s="52">
        <v>0</v>
      </c>
      <c r="E38" s="52">
        <v>0</v>
      </c>
      <c r="F38" s="52">
        <v>0</v>
      </c>
      <c r="G38" s="52">
        <v>0</v>
      </c>
      <c r="H38" s="10"/>
      <c r="I38" s="1"/>
      <c r="J38" s="228"/>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s="2" customFormat="1">
      <c r="A39" s="8" t="s">
        <v>38</v>
      </c>
      <c r="B39" s="52">
        <v>0.1</v>
      </c>
      <c r="C39" s="52">
        <v>0.1</v>
      </c>
      <c r="D39" s="52">
        <v>0.1</v>
      </c>
      <c r="E39" s="52">
        <v>0.1</v>
      </c>
      <c r="F39" s="52">
        <v>0.1</v>
      </c>
      <c r="G39" s="52">
        <v>0.1</v>
      </c>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c r="A40" s="8" t="s">
        <v>39</v>
      </c>
      <c r="B40" s="52">
        <v>928.9</v>
      </c>
      <c r="C40" s="52">
        <v>726.6</v>
      </c>
      <c r="D40" s="52">
        <v>348.3</v>
      </c>
      <c r="E40" s="52">
        <v>172.9</v>
      </c>
      <c r="F40" s="52">
        <v>0</v>
      </c>
      <c r="G40" s="52">
        <v>0</v>
      </c>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c r="A41" s="8" t="s">
        <v>40</v>
      </c>
      <c r="B41" s="52">
        <v>162.5</v>
      </c>
      <c r="C41" s="52">
        <v>169.7</v>
      </c>
      <c r="D41" s="52">
        <v>164.4</v>
      </c>
      <c r="E41" s="52">
        <v>82.5</v>
      </c>
      <c r="F41" s="52">
        <v>-25.4</v>
      </c>
      <c r="G41" s="52">
        <v>-88.8</v>
      </c>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c r="A42" s="11" t="s">
        <v>41</v>
      </c>
      <c r="B42" s="53">
        <v>1805.8</v>
      </c>
      <c r="C42" s="53">
        <v>2145.6999999999998</v>
      </c>
      <c r="D42" s="53">
        <v>1773.5</v>
      </c>
      <c r="E42" s="53">
        <v>1995.9</v>
      </c>
      <c r="F42" s="53">
        <v>2093</v>
      </c>
      <c r="G42" s="53">
        <v>2169.6999999999998</v>
      </c>
      <c r="H42" s="12"/>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ht="15" thickBot="1">
      <c r="A43" s="33" t="s">
        <v>42</v>
      </c>
      <c r="B43" s="57">
        <f t="shared" ref="B43:F43" si="7">SUM(B38:B42)</f>
        <v>2897.3</v>
      </c>
      <c r="C43" s="57">
        <f>SUM(C38:C42)-1.9</f>
        <v>3040.2</v>
      </c>
      <c r="D43" s="57">
        <f>SUM(D38:D42)</f>
        <v>2286.3000000000002</v>
      </c>
      <c r="E43" s="57">
        <f t="shared" si="7"/>
        <v>2251.4</v>
      </c>
      <c r="F43" s="57">
        <f t="shared" si="7"/>
        <v>2067.6999999999998</v>
      </c>
      <c r="G43" s="57">
        <f>SUM(G38:G42)</f>
        <v>2081</v>
      </c>
      <c r="H43" s="34"/>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c r="A44" s="22" t="s">
        <v>43</v>
      </c>
      <c r="B44" s="54">
        <f>B43+B35-1.4</f>
        <v>5063.8000000000011</v>
      </c>
      <c r="C44" s="54">
        <f t="shared" ref="C44:F44" si="8">C43+C35</f>
        <v>4847.3999999999996</v>
      </c>
      <c r="D44" s="54">
        <f t="shared" si="8"/>
        <v>4133.6000000000004</v>
      </c>
      <c r="E44" s="54">
        <f t="shared" si="8"/>
        <v>4091.4</v>
      </c>
      <c r="F44" s="54">
        <f t="shared" si="8"/>
        <v>4246.2999999999993</v>
      </c>
      <c r="G44" s="54">
        <f>G43+G35</f>
        <v>4334.8999999999996</v>
      </c>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ht="15" thickBot="1">
      <c r="A45" s="26" t="s">
        <v>44</v>
      </c>
      <c r="B45" s="58" t="b">
        <f t="shared" ref="B45:F45" si="9">B44=B23</f>
        <v>1</v>
      </c>
      <c r="C45" s="58" t="b">
        <f t="shared" si="9"/>
        <v>1</v>
      </c>
      <c r="D45" s="58" t="b">
        <f t="shared" si="9"/>
        <v>1</v>
      </c>
      <c r="E45" s="58" t="b">
        <f t="shared" si="9"/>
        <v>1</v>
      </c>
      <c r="F45" s="58" t="b">
        <f t="shared" si="9"/>
        <v>1</v>
      </c>
      <c r="G45" s="58" t="b">
        <f>G44=G23</f>
        <v>1</v>
      </c>
      <c r="H45" s="27"/>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c r="A46" s="2"/>
      <c r="B46" s="2"/>
      <c r="C46" s="2"/>
      <c r="D46" s="2"/>
      <c r="E46" s="2"/>
      <c r="F46" s="2"/>
      <c r="G46" s="2"/>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s="2" customFormat="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ht="15" thickBot="1">
      <c r="A48" s="2"/>
      <c r="B48" s="2"/>
      <c r="C48" s="2"/>
      <c r="D48" s="2"/>
      <c r="E48" s="2"/>
      <c r="F48" s="2"/>
      <c r="G48" s="2"/>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c r="A49" s="5" t="s">
        <v>45</v>
      </c>
      <c r="B49" s="6"/>
      <c r="C49" s="6"/>
      <c r="D49" s="6"/>
      <c r="E49" s="6"/>
      <c r="F49" s="6"/>
      <c r="G49" s="6"/>
      <c r="H49" s="7"/>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c r="A50" s="8" t="s">
        <v>46</v>
      </c>
      <c r="B50" s="9">
        <f t="shared" ref="B50:G50" si="10">B14</f>
        <v>2154.7999999999997</v>
      </c>
      <c r="C50" s="9">
        <f t="shared" si="10"/>
        <v>1997.3000000000002</v>
      </c>
      <c r="D50" s="9">
        <f t="shared" si="10"/>
        <v>2010.8999999999999</v>
      </c>
      <c r="E50" s="9">
        <f t="shared" si="10"/>
        <v>1949.6000000000001</v>
      </c>
      <c r="F50" s="9">
        <f t="shared" si="10"/>
        <v>2062.5</v>
      </c>
      <c r="G50" s="9">
        <f t="shared" si="10"/>
        <v>1938.8000000000002</v>
      </c>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c r="A51" s="8" t="s">
        <v>47</v>
      </c>
      <c r="B51" s="9">
        <f>B30</f>
        <v>1747.8</v>
      </c>
      <c r="C51" s="9">
        <f t="shared" ref="C51:G51" si="11">C30</f>
        <v>1633.8999999999999</v>
      </c>
      <c r="D51" s="9">
        <f t="shared" si="11"/>
        <v>1715.3000000000002</v>
      </c>
      <c r="E51" s="9">
        <f t="shared" si="11"/>
        <v>1726</v>
      </c>
      <c r="F51" s="9">
        <f t="shared" si="11"/>
        <v>1639.7</v>
      </c>
      <c r="G51" s="9">
        <f t="shared" si="11"/>
        <v>1794.4</v>
      </c>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s="2" customFormat="1">
      <c r="A52" s="11" t="s">
        <v>10</v>
      </c>
      <c r="B52" s="3">
        <f>B9</f>
        <v>710.8</v>
      </c>
      <c r="C52" s="3">
        <f t="shared" ref="C52:G52" si="12">C9</f>
        <v>655</v>
      </c>
      <c r="D52" s="3">
        <f t="shared" si="12"/>
        <v>635.79999999999995</v>
      </c>
      <c r="E52" s="3">
        <f t="shared" si="12"/>
        <v>536.20000000000005</v>
      </c>
      <c r="F52" s="3">
        <f t="shared" si="12"/>
        <v>610.1</v>
      </c>
      <c r="G52" s="3">
        <f t="shared" si="12"/>
        <v>450.4</v>
      </c>
      <c r="H52" s="12"/>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c r="A53" s="8" t="s">
        <v>48</v>
      </c>
      <c r="B53" s="28">
        <f>B50-B51-B52</f>
        <v>-303.80000000000018</v>
      </c>
      <c r="C53" s="9">
        <f>C50-C51-C52</f>
        <v>-291.59999999999968</v>
      </c>
      <c r="D53" s="28">
        <f t="shared" ref="D53:G53" si="13">D50-D51-D52</f>
        <v>-340.20000000000027</v>
      </c>
      <c r="E53" s="28">
        <f t="shared" si="13"/>
        <v>-312.59999999999991</v>
      </c>
      <c r="F53" s="28">
        <f t="shared" si="13"/>
        <v>-187.30000000000007</v>
      </c>
      <c r="G53" s="28">
        <f t="shared" si="13"/>
        <v>-305.99999999999989</v>
      </c>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ht="15" thickBot="1">
      <c r="A54" s="13" t="s">
        <v>49</v>
      </c>
      <c r="B54" s="14"/>
      <c r="C54" s="14">
        <f>C53-B53</f>
        <v>12.2000000000005</v>
      </c>
      <c r="D54" s="29">
        <f>D53-C53</f>
        <v>-48.600000000000591</v>
      </c>
      <c r="E54" s="29">
        <f>E53-D53</f>
        <v>27.600000000000364</v>
      </c>
      <c r="F54" s="29">
        <f>F53-E53</f>
        <v>125.29999999999984</v>
      </c>
      <c r="G54" s="29">
        <f>G53-F53</f>
        <v>-118.69999999999982</v>
      </c>
      <c r="H54" s="1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ht="15" thickBo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c r="A57" s="5" t="s">
        <v>50</v>
      </c>
      <c r="B57" s="6"/>
      <c r="C57" s="6"/>
      <c r="D57" s="6"/>
      <c r="E57" s="6"/>
      <c r="F57" s="6"/>
      <c r="G57" s="6"/>
      <c r="H57" s="7"/>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c r="A58" s="8" t="s">
        <v>51</v>
      </c>
      <c r="B58" s="9">
        <f>B22-B19</f>
        <v>912.7</v>
      </c>
      <c r="C58" s="9">
        <f t="shared" ref="C58:G58" si="14">C22-C19</f>
        <v>831.10000000000036</v>
      </c>
      <c r="D58" s="9">
        <f t="shared" si="14"/>
        <v>739.59999999999991</v>
      </c>
      <c r="E58" s="9">
        <f t="shared" si="14"/>
        <v>727.10000000000014</v>
      </c>
      <c r="F58" s="9">
        <f t="shared" si="14"/>
        <v>793.40000000000009</v>
      </c>
      <c r="G58" s="9">
        <f t="shared" si="14"/>
        <v>919.39999999999986</v>
      </c>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c r="A59" s="11" t="s">
        <v>52</v>
      </c>
      <c r="B59" s="53">
        <v>174.7</v>
      </c>
      <c r="C59" s="53">
        <v>186.3</v>
      </c>
      <c r="D59" s="53">
        <v>176.5</v>
      </c>
      <c r="E59" s="53">
        <v>166.5</v>
      </c>
      <c r="F59" s="53">
        <v>154.4</v>
      </c>
      <c r="G59" s="53">
        <v>156.6</v>
      </c>
      <c r="H59" s="12"/>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ht="15" thickBot="1">
      <c r="A60" s="30" t="s">
        <v>53</v>
      </c>
      <c r="B60" s="31"/>
      <c r="C60" s="31">
        <f>C58-B58+C59</f>
        <v>104.70000000000033</v>
      </c>
      <c r="D60" s="31">
        <f t="shared" ref="D60:G60" si="15">D58-C58+D59</f>
        <v>84.999999999999545</v>
      </c>
      <c r="E60" s="31">
        <f t="shared" si="15"/>
        <v>154.00000000000023</v>
      </c>
      <c r="F60" s="31">
        <f t="shared" si="15"/>
        <v>220.69999999999996</v>
      </c>
      <c r="G60" s="31">
        <f t="shared" si="15"/>
        <v>282.5999999999998</v>
      </c>
      <c r="H60" s="32"/>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c r="A64" s="1" t="s">
        <v>54</v>
      </c>
      <c r="B64" s="1">
        <v>9473.7000000000007</v>
      </c>
      <c r="C64" s="1">
        <v>9550.5</v>
      </c>
      <c r="D64" s="1">
        <v>8886.7000000000007</v>
      </c>
      <c r="E64" s="1">
        <v>9039.5</v>
      </c>
      <c r="F64" s="1">
        <v>9296</v>
      </c>
      <c r="G64" s="1">
        <v>9363.7999999999993</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c r="A65" s="1" t="s">
        <v>55</v>
      </c>
      <c r="B65" s="37">
        <f>B58/B64</f>
        <v>9.6340394988230577E-2</v>
      </c>
      <c r="C65" s="37">
        <f t="shared" ref="C65:G65" si="16">C58/C64</f>
        <v>8.7021621904612365E-2</v>
      </c>
      <c r="D65" s="37">
        <f t="shared" si="16"/>
        <v>8.3225494277965925E-2</v>
      </c>
      <c r="E65" s="37">
        <f t="shared" si="16"/>
        <v>8.0435864815531846E-2</v>
      </c>
      <c r="F65" s="37">
        <f t="shared" si="16"/>
        <v>8.5348537005163524E-2</v>
      </c>
      <c r="G65" s="37">
        <f t="shared" si="16"/>
        <v>9.8186633631645259E-2</v>
      </c>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row r="157" spans="1:1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row>
    <row r="158" spans="1:1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row>
    <row r="159" spans="1:1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row>
    <row r="160" spans="1:1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row>
    <row r="161" spans="1:1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row>
    <row r="162" spans="1:1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row>
    <row r="163" spans="1:1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row>
    <row r="164" spans="1:1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row>
    <row r="165" spans="1:1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row>
    <row r="166" spans="1:1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row>
    <row r="167" spans="1:1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row>
    <row r="168" spans="1:1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row>
    <row r="169" spans="1:1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row>
    <row r="170" spans="1: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row>
    <row r="171" spans="1:1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row>
    <row r="172" spans="1:1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row>
    <row r="173" spans="1:1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row>
    <row r="174" spans="1:1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row>
    <row r="175" spans="1:1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row>
    <row r="176" spans="1:1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row>
    <row r="177" spans="1:1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row>
    <row r="178" spans="1:1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row>
    <row r="179" spans="1:1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row>
    <row r="180" spans="1:1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row>
    <row r="181" spans="1:1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row>
    <row r="182" spans="1:1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row>
    <row r="183" spans="1:1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row>
    <row r="184" spans="1:1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row>
    <row r="185" spans="1:1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row>
    <row r="186" spans="1:1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row>
    <row r="187" spans="1:1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row>
    <row r="188" spans="1:1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row>
    <row r="189" spans="1:1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row>
    <row r="190" spans="1:1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row>
    <row r="191" spans="1:1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row>
    <row r="192" spans="1:1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row>
    <row r="193" spans="1:1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row>
    <row r="194" spans="1:1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row>
    <row r="195" spans="1:1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row>
    <row r="196" spans="1:1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row>
    <row r="197" spans="1:1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row>
    <row r="198" spans="1:1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row>
    <row r="199" spans="1:1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row>
    <row r="200" spans="1:1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row>
    <row r="201" spans="1:1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row>
    <row r="202" spans="1:1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row>
    <row r="203" spans="1:1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row>
    <row r="204" spans="1:1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row>
    <row r="205" spans="1:1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row>
    <row r="206" spans="1:1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row>
    <row r="207" spans="1:1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row>
    <row r="208" spans="1:1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row>
    <row r="209" spans="1:1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row>
    <row r="210" spans="1:1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row>
    <row r="211" spans="1:1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row>
    <row r="212" spans="1:1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row>
    <row r="213" spans="1:1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row>
    <row r="214" spans="1:1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row>
    <row r="215" spans="1:1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row>
    <row r="216" spans="1:1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row>
    <row r="217" spans="1:1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row>
    <row r="218" spans="1:1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row>
    <row r="219" spans="1:1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row>
    <row r="220" spans="1:1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row>
    <row r="221" spans="1:1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row>
    <row r="222" spans="1:1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row>
    <row r="223" spans="1:1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row>
    <row r="224" spans="1:1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row>
    <row r="225" spans="1:1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row>
    <row r="226" spans="1:1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row>
    <row r="227" spans="1:1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row>
    <row r="228" spans="1:1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row>
    <row r="229" spans="1:1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row>
    <row r="230" spans="1:1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row>
    <row r="231" spans="1:1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row>
    <row r="232" spans="1:1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row>
    <row r="233" spans="1:1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row>
    <row r="234" spans="1:1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row>
    <row r="235" spans="1:1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row>
    <row r="236" spans="1:1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row>
    <row r="237" spans="1:1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row>
    <row r="238" spans="1:1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row>
    <row r="239" spans="1:1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row>
    <row r="240" spans="1:1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row>
    <row r="241" spans="1:1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row>
    <row r="242" spans="1:1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row>
    <row r="243" spans="1:1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row>
    <row r="244" spans="1:1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row>
    <row r="245" spans="1:1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row>
    <row r="246" spans="1:1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row>
    <row r="247" spans="1:1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row>
    <row r="248" spans="1:1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row>
    <row r="249" spans="1:1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row>
    <row r="250" spans="1:1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row>
    <row r="251" spans="1:1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row>
    <row r="252" spans="1:1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row>
    <row r="253" spans="1:1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row>
    <row r="254" spans="1:1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row>
    <row r="255" spans="1:1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row>
    <row r="256" spans="1:1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row>
    <row r="257" spans="1:1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row>
    <row r="258" spans="1:1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row>
    <row r="259" spans="1:1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row>
    <row r="260" spans="1:1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row>
    <row r="261" spans="1:1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row>
    <row r="262" spans="1:1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row>
    <row r="263" spans="1:1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row>
    <row r="264" spans="1:1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row>
    <row r="265" spans="1:1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row>
    <row r="266" spans="1:1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row>
    <row r="267" spans="1:1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row>
    <row r="268" spans="1:1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row>
    <row r="269" spans="1:1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row>
    <row r="270" spans="1:1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row>
    <row r="271" spans="1:1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row>
    <row r="272" spans="1:1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row>
    <row r="273" spans="1:1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row>
    <row r="274" spans="1:1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row>
    <row r="275" spans="1:1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row>
    <row r="276" spans="1:1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row>
    <row r="277" spans="1:1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row>
    <row r="278" spans="1:1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row>
    <row r="279" spans="1:1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row>
    <row r="280" spans="1:1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row>
    <row r="281" spans="1:1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row>
    <row r="282" spans="1:1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row>
    <row r="283" spans="1:1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row>
    <row r="284" spans="1:1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row>
    <row r="285" spans="1:1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row>
    <row r="286" spans="1:1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row>
    <row r="287" spans="1:1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row>
    <row r="288" spans="1:1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row>
    <row r="289" spans="1:1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row>
    <row r="290" spans="1:1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row>
    <row r="291" spans="1:1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row>
    <row r="292" spans="1:1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row>
    <row r="293" spans="1:1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row>
    <row r="294" spans="1:1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row>
    <row r="295" spans="1:1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row>
    <row r="296" spans="1:1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row>
    <row r="297" spans="1:1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row>
    <row r="298" spans="1:1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row>
    <row r="299" spans="1:1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row>
    <row r="300" spans="1:1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row>
    <row r="301" spans="1:1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row>
    <row r="302" spans="1:1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row>
    <row r="303" spans="1:1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row>
    <row r="304" spans="1:1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row>
    <row r="305" spans="1:1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row>
    <row r="306" spans="1:1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row>
    <row r="307" spans="1:1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row>
    <row r="308" spans="1:1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row>
    <row r="309" spans="1:1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row>
    <row r="310" spans="1:1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row>
    <row r="311" spans="1:1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row>
    <row r="312" spans="1:1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row>
    <row r="313" spans="1:1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row>
    <row r="314" spans="1:1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row>
    <row r="315" spans="1:1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row>
    <row r="316" spans="1:1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row>
    <row r="317" spans="1:1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row>
    <row r="318" spans="1:1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row>
    <row r="319" spans="1:1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row>
    <row r="320" spans="1:1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row>
    <row r="321" spans="1:1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row>
    <row r="322" spans="1:1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row>
    <row r="323" spans="1:1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row>
    <row r="324" spans="1:1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row>
    <row r="325" spans="1:1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row>
    <row r="326" spans="1:1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row>
    <row r="327" spans="1:1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row>
    <row r="328" spans="1:1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row>
    <row r="329" spans="1:1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row>
    <row r="330" spans="1:1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row>
    <row r="331" spans="1:1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row>
    <row r="332" spans="1:1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row>
    <row r="333" spans="1:1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row>
    <row r="334" spans="1:1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row>
    <row r="335" spans="1:1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row>
    <row r="336" spans="1:1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row>
    <row r="337" spans="1:1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row>
    <row r="338" spans="1:1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row>
    <row r="339" spans="1:1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row>
    <row r="340" spans="1:1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row>
    <row r="341" spans="1:1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N340"/>
  <sheetViews>
    <sheetView workbookViewId="0">
      <selection activeCell="C14" sqref="C14"/>
    </sheetView>
  </sheetViews>
  <sheetFormatPr defaultRowHeight="14.4"/>
  <cols>
    <col min="1" max="1" width="54.44140625" customWidth="1"/>
    <col min="2" max="7" width="12.6640625" customWidth="1"/>
    <col min="8" max="8" width="33.6640625" customWidth="1"/>
  </cols>
  <sheetData>
    <row r="1" spans="1:170">
      <c r="A1" s="4"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c r="A2" s="4" t="s">
        <v>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c r="A3" s="4" t="s">
        <v>56</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row>
    <row r="4" spans="1:170">
      <c r="A4" s="4" t="s">
        <v>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row>
    <row r="5" spans="1:170">
      <c r="A5" s="4" t="s">
        <v>6</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ht="15" thickBot="1">
      <c r="A6" s="1"/>
      <c r="B6" s="1" t="s">
        <v>57</v>
      </c>
      <c r="C6" s="1" t="s">
        <v>58</v>
      </c>
      <c r="D6" s="1" t="s">
        <v>59</v>
      </c>
      <c r="E6" s="1" t="s">
        <v>60</v>
      </c>
      <c r="F6" s="1" t="s">
        <v>61</v>
      </c>
      <c r="G6" s="1" t="s">
        <v>62</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row>
    <row r="7" spans="1:170">
      <c r="A7" s="16" t="s">
        <v>7</v>
      </c>
      <c r="B7" s="17">
        <v>2011</v>
      </c>
      <c r="C7" s="17">
        <v>2012</v>
      </c>
      <c r="D7" s="17">
        <v>2013</v>
      </c>
      <c r="E7" s="17">
        <v>2014</v>
      </c>
      <c r="F7" s="17">
        <v>2015</v>
      </c>
      <c r="G7" s="17">
        <v>2016</v>
      </c>
      <c r="H7" s="18" t="s">
        <v>8</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c r="A8" s="19"/>
      <c r="B8" s="20"/>
      <c r="C8" s="20"/>
      <c r="D8" s="20"/>
      <c r="E8" s="20"/>
      <c r="F8" s="20"/>
      <c r="G8" s="20"/>
      <c r="H8" s="2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c r="A9" s="22" t="s">
        <v>63</v>
      </c>
      <c r="B9" s="54">
        <v>9473.7000000000007</v>
      </c>
      <c r="C9" s="54">
        <v>9550.5</v>
      </c>
      <c r="D9" s="54">
        <v>8886.7000000000007</v>
      </c>
      <c r="E9" s="54">
        <v>9039.5</v>
      </c>
      <c r="F9" s="54">
        <v>9296</v>
      </c>
      <c r="G9" s="54">
        <v>9363.7999999999993</v>
      </c>
      <c r="H9" s="65"/>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c r="A10" s="64" t="s">
        <v>64</v>
      </c>
      <c r="B10" s="53">
        <v>6936.1</v>
      </c>
      <c r="C10" s="53">
        <v>6871</v>
      </c>
      <c r="D10" s="53">
        <v>6235.2</v>
      </c>
      <c r="E10" s="53">
        <v>6378.4</v>
      </c>
      <c r="F10" s="53">
        <v>6520.1</v>
      </c>
      <c r="G10" s="53">
        <v>6445.5</v>
      </c>
      <c r="H10" s="6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c r="A11" s="22" t="s">
        <v>65</v>
      </c>
      <c r="B11" s="54">
        <f>B9-B10</f>
        <v>2537.6000000000004</v>
      </c>
      <c r="C11" s="54">
        <f t="shared" ref="C11:G11" si="0">C9-C10</f>
        <v>2679.5</v>
      </c>
      <c r="D11" s="54">
        <f t="shared" si="0"/>
        <v>2651.5000000000009</v>
      </c>
      <c r="E11" s="54">
        <f t="shared" si="0"/>
        <v>2661.1000000000004</v>
      </c>
      <c r="F11" s="54">
        <f t="shared" si="0"/>
        <v>2775.8999999999996</v>
      </c>
      <c r="G11" s="54">
        <f t="shared" si="0"/>
        <v>2918.2999999999993</v>
      </c>
      <c r="H11" s="66"/>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c r="A12" s="8" t="s">
        <v>66</v>
      </c>
      <c r="B12" s="52">
        <v>1698.8</v>
      </c>
      <c r="C12" s="52">
        <v>1842.1</v>
      </c>
      <c r="D12" s="52">
        <v>1835.9</v>
      </c>
      <c r="E12" s="52">
        <v>1892.4</v>
      </c>
      <c r="F12" s="52">
        <v>2001</v>
      </c>
      <c r="G12" s="52">
        <v>2108.9</v>
      </c>
      <c r="H12" s="66"/>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c r="A13" s="8" t="s">
        <v>67</v>
      </c>
      <c r="B13" s="52">
        <v>174.7</v>
      </c>
      <c r="C13" s="52">
        <v>186.3</v>
      </c>
      <c r="D13" s="52">
        <v>176.5</v>
      </c>
      <c r="E13" s="52">
        <v>166.5</v>
      </c>
      <c r="F13" s="52">
        <v>154.4</v>
      </c>
      <c r="G13" s="52">
        <v>156.6</v>
      </c>
      <c r="H13" s="66"/>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c r="A14" s="8" t="s">
        <v>68</v>
      </c>
      <c r="B14" s="52">
        <v>0</v>
      </c>
      <c r="C14" s="52">
        <v>0</v>
      </c>
      <c r="D14" s="52">
        <v>627</v>
      </c>
      <c r="E14" s="52">
        <v>10.199999999999999</v>
      </c>
      <c r="F14" s="52">
        <v>0</v>
      </c>
      <c r="G14" s="52">
        <v>0</v>
      </c>
      <c r="H14" s="66"/>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c r="A15" s="11" t="s">
        <v>69</v>
      </c>
      <c r="B15" s="53">
        <v>1.5</v>
      </c>
      <c r="C15" s="53">
        <v>81.2</v>
      </c>
      <c r="D15" s="53">
        <v>53.7</v>
      </c>
      <c r="E15" s="53">
        <v>18.5</v>
      </c>
      <c r="F15" s="53">
        <v>2.2000000000000002</v>
      </c>
      <c r="G15" s="53">
        <v>4.5999999999999996</v>
      </c>
      <c r="H15" s="6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c r="A16" s="22" t="s">
        <v>70</v>
      </c>
      <c r="B16" s="52">
        <f>B11-B12-B13-B14-B15</f>
        <v>662.60000000000036</v>
      </c>
      <c r="C16" s="52">
        <f t="shared" ref="C16:G16" si="1">C11-C12-C13-C14-C15</f>
        <v>569.90000000000009</v>
      </c>
      <c r="D16" s="52">
        <f t="shared" si="1"/>
        <v>-41.599999999999184</v>
      </c>
      <c r="E16" s="52">
        <f t="shared" si="1"/>
        <v>573.50000000000023</v>
      </c>
      <c r="F16" s="52">
        <f t="shared" si="1"/>
        <v>618.29999999999961</v>
      </c>
      <c r="G16" s="52">
        <f t="shared" si="1"/>
        <v>648.19999999999914</v>
      </c>
      <c r="H16" s="66"/>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c r="A17" s="8" t="s">
        <v>71</v>
      </c>
      <c r="B17" s="52">
        <f>35.2+6</f>
        <v>41.2</v>
      </c>
      <c r="C17" s="52">
        <f>19.8+1</f>
        <v>20.8</v>
      </c>
      <c r="D17" s="52">
        <v>3.3</v>
      </c>
      <c r="E17" s="52">
        <v>4.7</v>
      </c>
      <c r="F17" s="52">
        <v>10</v>
      </c>
      <c r="G17" s="52">
        <v>23</v>
      </c>
      <c r="H17" s="66"/>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c r="A18" s="60" t="s">
        <v>72</v>
      </c>
      <c r="B18" s="62">
        <f>B16-B17</f>
        <v>621.40000000000032</v>
      </c>
      <c r="C18" s="62">
        <f t="shared" ref="C18:G18" si="2">C16-C17</f>
        <v>549.10000000000014</v>
      </c>
      <c r="D18" s="62">
        <f t="shared" si="2"/>
        <v>-44.899999999999181</v>
      </c>
      <c r="E18" s="62">
        <f t="shared" si="2"/>
        <v>568.80000000000018</v>
      </c>
      <c r="F18" s="62">
        <f t="shared" si="2"/>
        <v>608.29999999999961</v>
      </c>
      <c r="G18" s="62">
        <f t="shared" si="2"/>
        <v>625.19999999999914</v>
      </c>
      <c r="H18" s="67"/>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c r="A19" s="8" t="s">
        <v>73</v>
      </c>
      <c r="B19" s="52">
        <v>214.6</v>
      </c>
      <c r="C19" s="52">
        <v>210.6</v>
      </c>
      <c r="D19" s="52">
        <v>224.9</v>
      </c>
      <c r="E19" s="52">
        <v>214.6</v>
      </c>
      <c r="F19" s="52">
        <v>215.2</v>
      </c>
      <c r="G19" s="52">
        <v>222.4</v>
      </c>
      <c r="H19" s="66"/>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c r="A20" s="22" t="s">
        <v>74</v>
      </c>
      <c r="B20" s="54">
        <f>B18-B19</f>
        <v>406.8000000000003</v>
      </c>
      <c r="C20" s="54">
        <f t="shared" ref="C20:G20" si="3">C18-C19</f>
        <v>338.50000000000011</v>
      </c>
      <c r="D20" s="54">
        <f t="shared" si="3"/>
        <v>-269.79999999999916</v>
      </c>
      <c r="E20" s="54">
        <f t="shared" si="3"/>
        <v>354.20000000000016</v>
      </c>
      <c r="F20" s="54">
        <f t="shared" si="3"/>
        <v>393.09999999999962</v>
      </c>
      <c r="G20" s="54">
        <f t="shared" si="3"/>
        <v>402.79999999999916</v>
      </c>
      <c r="H20" s="65"/>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s="2" customFormat="1">
      <c r="A21" s="22"/>
      <c r="B21" s="54"/>
      <c r="C21" s="54"/>
      <c r="D21" s="54"/>
      <c r="E21" s="54"/>
      <c r="F21" s="54"/>
      <c r="G21" s="54"/>
      <c r="H21" s="65"/>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c r="A22" s="8" t="s">
        <v>75</v>
      </c>
      <c r="B22" s="63">
        <v>2.69</v>
      </c>
      <c r="C22" s="63">
        <v>2.4300000000000002</v>
      </c>
      <c r="D22" s="63">
        <v>-2.13</v>
      </c>
      <c r="E22" s="63">
        <v>3.02</v>
      </c>
      <c r="F22" s="63">
        <v>3.5</v>
      </c>
      <c r="G22" s="63">
        <v>3.8</v>
      </c>
      <c r="H22" s="66"/>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c r="A23" s="8" t="s">
        <v>76</v>
      </c>
      <c r="B23" s="63">
        <v>2.65</v>
      </c>
      <c r="C23" s="63">
        <v>2.41</v>
      </c>
      <c r="D23" s="63">
        <v>-2.13</v>
      </c>
      <c r="E23" s="63">
        <v>2.99</v>
      </c>
      <c r="F23" s="63">
        <v>3.47</v>
      </c>
      <c r="G23" s="63">
        <v>0.78</v>
      </c>
      <c r="H23" s="66"/>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c r="A24" s="8"/>
      <c r="B24" s="38"/>
      <c r="C24" s="38"/>
      <c r="D24" s="38"/>
      <c r="E24" s="38"/>
      <c r="F24" s="38"/>
      <c r="G24" s="38"/>
      <c r="H24" s="66"/>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c r="A25" s="8" t="s">
        <v>77</v>
      </c>
      <c r="B25" s="52"/>
      <c r="C25" s="52"/>
      <c r="D25" s="52"/>
      <c r="E25" s="52"/>
      <c r="F25" s="52"/>
      <c r="G25" s="52"/>
      <c r="H25" s="66"/>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c r="A26" s="8" t="s">
        <v>78</v>
      </c>
      <c r="B26" s="52">
        <v>151.6</v>
      </c>
      <c r="C26" s="52">
        <v>139.9</v>
      </c>
      <c r="D26" s="52">
        <v>126.4</v>
      </c>
      <c r="E26" s="52">
        <v>117.2</v>
      </c>
      <c r="F26" s="52">
        <v>112.2</v>
      </c>
      <c r="G26" s="52">
        <v>106</v>
      </c>
      <c r="H26" s="66"/>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ht="15" thickBot="1">
      <c r="A27" s="13" t="s">
        <v>79</v>
      </c>
      <c r="B27" s="68">
        <v>154</v>
      </c>
      <c r="C27" s="68">
        <v>141</v>
      </c>
      <c r="D27" s="68">
        <v>126.4</v>
      </c>
      <c r="E27" s="68">
        <v>118.4</v>
      </c>
      <c r="F27" s="68">
        <v>113.2</v>
      </c>
      <c r="G27" s="68">
        <v>106.7</v>
      </c>
      <c r="H27" s="6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c r="A28" s="9"/>
      <c r="B28" s="2"/>
      <c r="C28" s="2"/>
      <c r="D28" s="2"/>
      <c r="E28" s="2"/>
      <c r="F28" s="2"/>
      <c r="G28" s="2"/>
      <c r="H28" s="52"/>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c r="A29" s="9"/>
      <c r="B29" s="52"/>
      <c r="C29" s="52"/>
      <c r="D29" s="52"/>
      <c r="E29" s="52"/>
      <c r="F29" s="52"/>
      <c r="G29" s="52"/>
      <c r="H29" s="52"/>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c r="A30" s="9"/>
      <c r="B30" s="52"/>
      <c r="C30" s="52"/>
      <c r="D30" s="52"/>
      <c r="E30" s="52"/>
      <c r="F30" s="52"/>
      <c r="G30" s="52"/>
      <c r="H30" s="52"/>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c r="A31" s="9"/>
      <c r="B31" s="52"/>
      <c r="C31" s="52"/>
      <c r="D31" s="52"/>
      <c r="E31" s="52"/>
      <c r="F31" s="52"/>
      <c r="G31" s="52"/>
      <c r="H31" s="52"/>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c r="A32" s="9"/>
      <c r="B32" s="52"/>
      <c r="C32" s="52"/>
      <c r="D32" s="52"/>
      <c r="E32" s="52"/>
      <c r="F32" s="52"/>
      <c r="G32" s="52"/>
      <c r="H32" s="52"/>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c r="A33" s="9"/>
      <c r="B33" s="52"/>
      <c r="C33" s="52"/>
      <c r="D33" s="52"/>
      <c r="E33" s="52"/>
      <c r="F33" s="52"/>
      <c r="G33" s="52"/>
      <c r="H33" s="52"/>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c r="A34" s="9"/>
      <c r="B34" s="52"/>
      <c r="C34" s="52"/>
      <c r="D34" s="52"/>
      <c r="E34" s="52"/>
      <c r="F34" s="52"/>
      <c r="G34" s="52"/>
      <c r="H34" s="52"/>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c r="A35" s="9"/>
      <c r="B35" s="52"/>
      <c r="C35" s="52"/>
      <c r="D35" s="52"/>
      <c r="E35" s="52"/>
      <c r="F35" s="52"/>
      <c r="G35" s="52"/>
      <c r="H35" s="52"/>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c r="A36" s="9"/>
      <c r="B36" s="52"/>
      <c r="C36" s="52"/>
      <c r="D36" s="52"/>
      <c r="E36" s="52"/>
      <c r="F36" s="52"/>
      <c r="G36" s="52"/>
      <c r="H36" s="52"/>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c r="A37" s="1"/>
      <c r="B37" s="59"/>
      <c r="C37" s="59"/>
      <c r="D37" s="59"/>
      <c r="E37" s="59"/>
      <c r="F37" s="59"/>
      <c r="G37" s="59"/>
      <c r="H37" s="5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c r="A38" s="1"/>
      <c r="B38" s="59"/>
      <c r="C38" s="59"/>
      <c r="D38" s="59"/>
      <c r="E38" s="59"/>
      <c r="F38" s="59"/>
      <c r="G38" s="59"/>
      <c r="H38" s="5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row r="157" spans="1:1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row>
    <row r="158" spans="1:1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row>
    <row r="159" spans="1:1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row>
    <row r="160" spans="1:1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row>
    <row r="161" spans="1:1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row>
    <row r="162" spans="1:1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row>
    <row r="163" spans="1:1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row>
    <row r="164" spans="1:1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row>
    <row r="165" spans="1:1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row>
    <row r="166" spans="1:1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row>
    <row r="167" spans="1:1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row>
    <row r="168" spans="1:1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row>
    <row r="169" spans="1:1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row>
    <row r="170" spans="1: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row>
    <row r="171" spans="1:1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row>
    <row r="172" spans="1:1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row>
    <row r="173" spans="1:1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row>
    <row r="174" spans="1:1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row>
    <row r="175" spans="1:1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row>
    <row r="176" spans="1:1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row>
    <row r="177" spans="1:1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row>
    <row r="178" spans="1:1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row>
    <row r="179" spans="1:1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row>
    <row r="180" spans="1:1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row>
    <row r="181" spans="1:1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row>
    <row r="182" spans="1:1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row>
    <row r="183" spans="1:1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row>
    <row r="184" spans="1:1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row>
    <row r="185" spans="1:1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row>
    <row r="186" spans="1:1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row>
    <row r="187" spans="1:1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row>
    <row r="188" spans="1:1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row>
    <row r="189" spans="1:1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row>
    <row r="190" spans="1:1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row>
    <row r="191" spans="1:1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row>
    <row r="192" spans="1:1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row>
    <row r="193" spans="1:1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row>
    <row r="194" spans="1:1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row>
    <row r="195" spans="1:1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row>
    <row r="196" spans="1:1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row>
    <row r="197" spans="1:1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row>
    <row r="198" spans="1:1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row>
    <row r="199" spans="1:1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row>
    <row r="200" spans="1:1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row>
    <row r="201" spans="1:1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row>
    <row r="202" spans="1:1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row>
    <row r="203" spans="1:1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row>
    <row r="204" spans="1:1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row>
    <row r="205" spans="1:1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row>
    <row r="206" spans="1:1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row>
    <row r="207" spans="1:1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row>
    <row r="208" spans="1:1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row>
    <row r="209" spans="1:1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row>
    <row r="210" spans="1:1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row>
    <row r="211" spans="1:1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row>
    <row r="212" spans="1:1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row>
    <row r="213" spans="1:1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row>
    <row r="214" spans="1:1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row>
    <row r="215" spans="1:1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row>
    <row r="216" spans="1:1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row>
    <row r="217" spans="1:1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row>
    <row r="218" spans="1:1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row>
    <row r="219" spans="1:1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row>
    <row r="220" spans="1:1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row>
    <row r="221" spans="1:1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row>
    <row r="222" spans="1:1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row>
    <row r="223" spans="1:1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row>
    <row r="224" spans="1:1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row>
    <row r="225" spans="1:1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row>
    <row r="226" spans="1:1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row>
    <row r="227" spans="1:1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row>
    <row r="228" spans="1:1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row>
    <row r="229" spans="1:1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row>
    <row r="230" spans="1:1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row>
    <row r="231" spans="1:1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row>
    <row r="232" spans="1:1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row>
    <row r="233" spans="1:1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row>
    <row r="234" spans="1:1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row>
    <row r="235" spans="1:1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row>
    <row r="236" spans="1:1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row>
    <row r="237" spans="1:1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row>
    <row r="238" spans="1:1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row>
    <row r="239" spans="1:1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row>
    <row r="240" spans="1:1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row>
    <row r="241" spans="1:1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row>
    <row r="242" spans="1:1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row>
    <row r="243" spans="1:1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row>
    <row r="244" spans="1:1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row>
    <row r="245" spans="1:1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row>
    <row r="246" spans="1:1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row>
    <row r="247" spans="1:1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row>
    <row r="248" spans="1:1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row>
    <row r="249" spans="1:1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row>
    <row r="250" spans="1:1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row>
    <row r="251" spans="1:1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row>
    <row r="252" spans="1:1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row>
    <row r="253" spans="1:1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row>
    <row r="254" spans="1:1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row>
    <row r="255" spans="1:1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row>
    <row r="256" spans="1:1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row>
    <row r="257" spans="1:1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row>
    <row r="258" spans="1:1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row>
    <row r="259" spans="1:1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row>
    <row r="260" spans="1:1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row>
    <row r="261" spans="1:1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row>
    <row r="262" spans="1:1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row>
    <row r="263" spans="1:1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row>
    <row r="264" spans="1:1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row>
    <row r="265" spans="1:1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row>
    <row r="266" spans="1:1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row>
    <row r="267" spans="1:1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row>
    <row r="268" spans="1:1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row>
    <row r="269" spans="1:1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row>
    <row r="270" spans="1:1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row>
    <row r="271" spans="1:1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row>
    <row r="272" spans="1:1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row>
    <row r="273" spans="1:1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row>
    <row r="274" spans="1:1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row>
    <row r="275" spans="1:1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row>
    <row r="276" spans="1:1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row>
    <row r="277" spans="1:1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row>
    <row r="278" spans="1:1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row>
    <row r="279" spans="1:1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row>
    <row r="280" spans="1:1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row>
    <row r="281" spans="1:1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row>
    <row r="282" spans="1:1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row>
    <row r="283" spans="1:1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row>
    <row r="284" spans="1:1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row>
    <row r="285" spans="1:1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row>
    <row r="286" spans="1:1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row>
    <row r="287" spans="1:1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row>
    <row r="288" spans="1:1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row>
    <row r="289" spans="1:1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row>
    <row r="290" spans="1:1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row>
    <row r="291" spans="1:1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row>
    <row r="292" spans="1:1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row>
    <row r="293" spans="1:1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row>
    <row r="294" spans="1:1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row>
    <row r="295" spans="1:1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row>
    <row r="296" spans="1:1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row>
    <row r="297" spans="1:1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row>
    <row r="298" spans="1:1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row>
    <row r="299" spans="1:1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row>
    <row r="300" spans="1:1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row>
    <row r="301" spans="1:1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row>
    <row r="302" spans="1:1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row>
    <row r="303" spans="1:1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row>
    <row r="304" spans="1:1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row>
    <row r="305" spans="1:1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row>
    <row r="306" spans="1:1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row>
    <row r="307" spans="1:1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row>
    <row r="308" spans="1:1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row>
    <row r="309" spans="1:1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row>
    <row r="310" spans="1:1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row>
    <row r="311" spans="1:1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row>
    <row r="312" spans="1:1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row>
    <row r="313" spans="1:1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row>
    <row r="314" spans="1:1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row>
    <row r="315" spans="1:1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row>
    <row r="316" spans="1:1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row>
    <row r="317" spans="1:1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row>
    <row r="318" spans="1:1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row>
    <row r="319" spans="1:1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row>
    <row r="320" spans="1:1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row>
    <row r="321" spans="1:1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row>
    <row r="322" spans="1:1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row>
    <row r="323" spans="1:1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row>
    <row r="324" spans="1:1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row>
    <row r="325" spans="1:1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row>
    <row r="326" spans="1:1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row>
    <row r="327" spans="1:1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row>
    <row r="328" spans="1:1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row>
    <row r="329" spans="1:1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row>
    <row r="330" spans="1:1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row>
    <row r="331" spans="1:1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row>
    <row r="332" spans="1:1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row>
    <row r="333" spans="1:1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row>
    <row r="334" spans="1:1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row>
    <row r="335" spans="1:1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row>
    <row r="336" spans="1:1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row>
    <row r="337" spans="1:1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row>
    <row r="338" spans="1:1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row>
    <row r="339" spans="1:1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row>
    <row r="340" spans="1:1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row>
  </sheetData>
  <pageMargins left="0.7" right="0.7" top="0.75" bottom="0.75" header="0.3" footer="0.3"/>
  <pageSetup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09"/>
  <sheetViews>
    <sheetView topLeftCell="A16" workbookViewId="0">
      <selection activeCell="I17" sqref="I17"/>
    </sheetView>
  </sheetViews>
  <sheetFormatPr defaultRowHeight="14.4"/>
  <cols>
    <col min="1" max="1" width="45.44140625" bestFit="1" customWidth="1"/>
    <col min="2" max="2" width="13.5546875" hidden="1" customWidth="1"/>
    <col min="3" max="7" width="13.5546875" customWidth="1"/>
    <col min="8" max="10" width="13.33203125" customWidth="1"/>
    <col min="11" max="12" width="11.88671875" customWidth="1"/>
  </cols>
  <sheetData>
    <row r="1" spans="1:41">
      <c r="A1" s="4" t="s">
        <v>0</v>
      </c>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c r="A2" s="4" t="s">
        <v>1</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c r="A3" s="4" t="s">
        <v>80</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c r="A4" s="4" t="s">
        <v>3</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c r="A5" s="4" t="s">
        <v>6</v>
      </c>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ht="15" thickBot="1">
      <c r="A6" s="4"/>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c r="A7" s="39" t="s">
        <v>81</v>
      </c>
      <c r="B7" s="17">
        <v>2011</v>
      </c>
      <c r="C7" s="17">
        <v>2012</v>
      </c>
      <c r="D7" s="17">
        <v>2013</v>
      </c>
      <c r="E7" s="17">
        <v>2014</v>
      </c>
      <c r="F7" s="17">
        <v>2015</v>
      </c>
      <c r="G7" s="17">
        <v>2016</v>
      </c>
      <c r="H7" s="83" t="s">
        <v>82</v>
      </c>
      <c r="I7" s="40" t="s">
        <v>83</v>
      </c>
      <c r="J7" s="41" t="s">
        <v>84</v>
      </c>
      <c r="K7" s="9" t="s">
        <v>85</v>
      </c>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c r="A8" s="73" t="s">
        <v>86</v>
      </c>
      <c r="B8" s="52">
        <v>1720</v>
      </c>
      <c r="C8" s="52">
        <v>1611.6</v>
      </c>
      <c r="D8" s="52">
        <v>1333.4</v>
      </c>
      <c r="E8" s="52">
        <v>1730</v>
      </c>
      <c r="F8" s="52">
        <v>2028.7</v>
      </c>
      <c r="G8" s="52">
        <v>1944.7</v>
      </c>
      <c r="H8" s="84"/>
      <c r="I8" s="72"/>
      <c r="J8" s="74"/>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s="2" customFormat="1">
      <c r="A9" s="75" t="s">
        <v>87</v>
      </c>
      <c r="B9" s="52"/>
      <c r="C9" s="47">
        <f>C8/B8-1</f>
        <v>-6.3023255813953516E-2</v>
      </c>
      <c r="D9" s="47">
        <f t="shared" ref="D9:G9" si="0">D8/C8-1</f>
        <v>-0.17262347977165537</v>
      </c>
      <c r="E9" s="47">
        <f t="shared" si="0"/>
        <v>0.29743512824358764</v>
      </c>
      <c r="F9" s="47">
        <f t="shared" si="0"/>
        <v>0.17265895953757227</v>
      </c>
      <c r="G9" s="47">
        <f t="shared" si="0"/>
        <v>-4.1405826391285094E-2</v>
      </c>
      <c r="H9" s="84">
        <f>AVERAGE(C9:G9)</f>
        <v>3.8608305160853187E-2</v>
      </c>
      <c r="I9" s="72">
        <v>-0.05</v>
      </c>
      <c r="J9" s="74">
        <f>STDEV(C9:G9)</f>
        <v>0.19125310761260847</v>
      </c>
      <c r="K9" s="71">
        <v>-0.1</v>
      </c>
      <c r="L9" s="9" t="s">
        <v>88</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row>
    <row r="10" spans="1:41">
      <c r="A10" s="73" t="s">
        <v>89</v>
      </c>
      <c r="B10" s="52">
        <v>3968.7</v>
      </c>
      <c r="C10" s="52">
        <v>4048.2</v>
      </c>
      <c r="D10" s="52">
        <v>3582.4</v>
      </c>
      <c r="E10" s="52">
        <v>3480.9</v>
      </c>
      <c r="F10" s="52">
        <v>3089</v>
      </c>
      <c r="G10" s="52">
        <v>2905.1</v>
      </c>
      <c r="H10" s="84"/>
      <c r="I10" s="72"/>
      <c r="J10" s="74"/>
      <c r="K10" s="2"/>
      <c r="L10" s="2"/>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row>
    <row r="11" spans="1:41" s="2" customFormat="1">
      <c r="A11" s="75" t="s">
        <v>87</v>
      </c>
      <c r="B11" s="52"/>
      <c r="C11" s="47">
        <f>C10/B10-1</f>
        <v>2.0031748431476259E-2</v>
      </c>
      <c r="D11" s="47">
        <f t="shared" ref="D11" si="1">D10/C10-1</f>
        <v>-0.11506348500568142</v>
      </c>
      <c r="E11" s="47">
        <f t="shared" ref="E11" si="2">E10/D10-1</f>
        <v>-2.8332961143367585E-2</v>
      </c>
      <c r="F11" s="47">
        <f t="shared" ref="F11" si="3">F10/E10-1</f>
        <v>-0.11258582550489815</v>
      </c>
      <c r="G11" s="47">
        <f t="shared" ref="G11" si="4">G10/F10-1</f>
        <v>-5.9533829718355524E-2</v>
      </c>
      <c r="H11" s="84">
        <f>AVERAGE(C11:G11)</f>
        <v>-5.9096870588165283E-2</v>
      </c>
      <c r="I11" s="72">
        <v>-0.08</v>
      </c>
      <c r="J11" s="74">
        <f>STDEV(C11:G11)</f>
        <v>5.7448406490101953E-2</v>
      </c>
      <c r="K11" s="105" t="str">
        <f>"-5%- -10%"</f>
        <v>-5%- -10%</v>
      </c>
      <c r="L11" s="9" t="s">
        <v>88</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row>
    <row r="12" spans="1:41">
      <c r="A12" s="73" t="s">
        <v>90</v>
      </c>
      <c r="B12" s="52">
        <v>2469.8000000000002</v>
      </c>
      <c r="C12" s="52">
        <v>2620.1999999999998</v>
      </c>
      <c r="D12" s="52">
        <v>2430.5</v>
      </c>
      <c r="E12" s="52">
        <v>2329.8000000000002</v>
      </c>
      <c r="F12" s="52">
        <v>2389.3000000000002</v>
      </c>
      <c r="G12" s="52">
        <v>2374.6999999999998</v>
      </c>
      <c r="H12" s="84"/>
      <c r="I12" s="72"/>
      <c r="J12" s="74"/>
      <c r="K12" s="2"/>
      <c r="L12" s="2"/>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row>
    <row r="13" spans="1:41" s="2" customFormat="1">
      <c r="A13" s="75" t="s">
        <v>87</v>
      </c>
      <c r="B13" s="52"/>
      <c r="C13" s="47">
        <f>C12/B12-1</f>
        <v>6.0895619078467744E-2</v>
      </c>
      <c r="D13" s="47">
        <f t="shared" ref="D13" si="5">D12/C12-1</f>
        <v>-7.2399053507365752E-2</v>
      </c>
      <c r="E13" s="47">
        <f t="shared" ref="E13" si="6">E12/D12-1</f>
        <v>-4.1431804155523499E-2</v>
      </c>
      <c r="F13" s="47">
        <f t="shared" ref="F13" si="7">F12/E12-1</f>
        <v>2.5538672847454702E-2</v>
      </c>
      <c r="G13" s="47">
        <f t="shared" ref="G13" si="8">G12/F12-1</f>
        <v>-6.1105763194242435E-3</v>
      </c>
      <c r="H13" s="84">
        <f>AVERAGE(C13:G13)</f>
        <v>-6.70142841127821E-3</v>
      </c>
      <c r="I13" s="72">
        <v>0</v>
      </c>
      <c r="J13" s="74">
        <f>STDEV(C13:G13)</f>
        <v>5.2752988084328691E-2</v>
      </c>
      <c r="K13" s="106" t="str">
        <f>"-2%-2%"</f>
        <v>-2%-2%</v>
      </c>
      <c r="L13" s="9" t="s">
        <v>88</v>
      </c>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row>
    <row r="14" spans="1:41">
      <c r="A14" s="73" t="s">
        <v>91</v>
      </c>
      <c r="B14" s="52"/>
      <c r="C14" s="52">
        <v>661.1</v>
      </c>
      <c r="D14" s="52">
        <v>611.79999999999995</v>
      </c>
      <c r="E14" s="52">
        <v>560.6</v>
      </c>
      <c r="F14" s="52">
        <v>653.6</v>
      </c>
      <c r="G14" s="52">
        <v>703</v>
      </c>
      <c r="H14" s="84"/>
      <c r="I14" s="72"/>
      <c r="J14" s="74"/>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row>
    <row r="15" spans="1:41" s="2" customFormat="1">
      <c r="A15" s="75" t="s">
        <v>87</v>
      </c>
      <c r="B15" s="52"/>
      <c r="C15" s="47"/>
      <c r="D15" s="47">
        <f t="shared" ref="D15" si="9">D14/C14-1</f>
        <v>-7.4572681893813497E-2</v>
      </c>
      <c r="E15" s="47">
        <f t="shared" ref="E15" si="10">E14/D14-1</f>
        <v>-8.3687479568486323E-2</v>
      </c>
      <c r="F15" s="47">
        <f t="shared" ref="F15" si="11">F14/E14-1</f>
        <v>0.16589368533713866</v>
      </c>
      <c r="G15" s="47">
        <f t="shared" ref="G15" si="12">G14/F14-1</f>
        <v>7.5581395348837122E-2</v>
      </c>
      <c r="H15" s="84">
        <f>AVERAGE(C15:G15)</f>
        <v>2.0803729805918991E-2</v>
      </c>
      <c r="I15" s="72">
        <v>0.03</v>
      </c>
      <c r="J15" s="74">
        <f>STDEV(C15:G15)</f>
        <v>0.1211978555690732</v>
      </c>
      <c r="K15" s="9"/>
      <c r="L15" s="9" t="s">
        <v>92</v>
      </c>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row>
    <row r="16" spans="1:41" s="2" customFormat="1">
      <c r="A16" s="73" t="s">
        <v>93</v>
      </c>
      <c r="B16" s="52">
        <v>0</v>
      </c>
      <c r="C16" s="52">
        <v>143</v>
      </c>
      <c r="D16" s="52">
        <v>208.4</v>
      </c>
      <c r="E16" s="52">
        <v>217.7</v>
      </c>
      <c r="F16" s="52">
        <v>216.3</v>
      </c>
      <c r="G16" s="52">
        <v>188.3</v>
      </c>
      <c r="H16" s="84"/>
      <c r="I16" s="72"/>
      <c r="J16" s="74"/>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row>
    <row r="17" spans="1:41" s="2" customFormat="1">
      <c r="A17" s="75" t="s">
        <v>87</v>
      </c>
      <c r="B17" s="52"/>
      <c r="C17" s="72"/>
      <c r="D17" s="47">
        <f t="shared" ref="D17" si="13">D16/C16-1</f>
        <v>0.45734265734265733</v>
      </c>
      <c r="E17" s="47">
        <f t="shared" ref="E17" si="14">E16/D16-1</f>
        <v>4.4625719769673555E-2</v>
      </c>
      <c r="F17" s="47">
        <f t="shared" ref="F17" si="15">F16/E16-1</f>
        <v>-6.4308681672025081E-3</v>
      </c>
      <c r="G17" s="47">
        <f t="shared" ref="G17" si="16">G16/F16-1</f>
        <v>-0.12944983818770228</v>
      </c>
      <c r="H17" s="84">
        <f>AVERAGE(C17:G17)</f>
        <v>9.1521917689356524E-2</v>
      </c>
      <c r="I17" s="72">
        <v>-0.08</v>
      </c>
      <c r="J17" s="74">
        <f>STDEV(C17:G17)</f>
        <v>0.2545894290108825</v>
      </c>
      <c r="K17" s="9"/>
      <c r="L17" s="9" t="s">
        <v>94</v>
      </c>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row>
    <row r="18" spans="1:41">
      <c r="A18" s="73" t="s">
        <v>95</v>
      </c>
      <c r="B18" s="52">
        <v>0</v>
      </c>
      <c r="C18" s="52">
        <v>12.8</v>
      </c>
      <c r="D18" s="52">
        <v>200.3</v>
      </c>
      <c r="E18" s="52">
        <v>303.7</v>
      </c>
      <c r="F18" s="52">
        <v>518.79999999999995</v>
      </c>
      <c r="G18" s="52">
        <v>652.79999999999995</v>
      </c>
      <c r="H18" s="84"/>
      <c r="I18" s="72"/>
      <c r="J18" s="74"/>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row>
    <row r="19" spans="1:41" s="2" customFormat="1">
      <c r="A19" s="75" t="s">
        <v>87</v>
      </c>
      <c r="B19" s="52"/>
      <c r="C19" s="47"/>
      <c r="D19" s="47">
        <f t="shared" ref="D19" si="17">D18/C18-1</f>
        <v>14.6484375</v>
      </c>
      <c r="E19" s="47">
        <f t="shared" ref="E19" si="18">E18/D18-1</f>
        <v>0.5162256615077383</v>
      </c>
      <c r="F19" s="47">
        <f t="shared" ref="F19" si="19">F18/E18-1</f>
        <v>0.70826473493579178</v>
      </c>
      <c r="G19" s="47">
        <f t="shared" ref="G19" si="20">G18/F18-1</f>
        <v>0.25828835774865078</v>
      </c>
      <c r="H19" s="84">
        <f>AVERAGE(C19:G19)</f>
        <v>4.0328040635480455</v>
      </c>
      <c r="I19" s="72">
        <v>0.12</v>
      </c>
      <c r="J19" s="74">
        <f>STDEV(E19:G19)</f>
        <v>0.22579097945521701</v>
      </c>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row>
    <row r="20" spans="1:41">
      <c r="A20" s="73" t="s">
        <v>96</v>
      </c>
      <c r="B20" s="52">
        <v>1315.2</v>
      </c>
      <c r="C20" s="52">
        <v>453.6</v>
      </c>
      <c r="D20" s="52">
        <v>519.9</v>
      </c>
      <c r="E20" s="52">
        <v>416.8</v>
      </c>
      <c r="F20" s="52">
        <v>400.3</v>
      </c>
      <c r="G20" s="52">
        <v>595.20000000000005</v>
      </c>
      <c r="H20" s="84"/>
      <c r="I20" s="72"/>
      <c r="J20" s="74"/>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row>
    <row r="21" spans="1:41">
      <c r="A21" s="80" t="s">
        <v>87</v>
      </c>
      <c r="B21" s="53"/>
      <c r="C21" s="89"/>
      <c r="D21" s="89">
        <f t="shared" ref="D21" si="21">D20/C20-1</f>
        <v>0.14616402116402116</v>
      </c>
      <c r="E21" s="89">
        <f t="shared" ref="E21" si="22">E20/D20-1</f>
        <v>-0.19830736680130789</v>
      </c>
      <c r="F21" s="89">
        <f t="shared" ref="F21" si="23">F20/E20-1</f>
        <v>-3.9587332053742763E-2</v>
      </c>
      <c r="G21" s="89">
        <f t="shared" ref="G21" si="24">G20/F20-1</f>
        <v>0.48688483637272051</v>
      </c>
      <c r="H21" s="85">
        <f>AVERAGE(C21:G21)</f>
        <v>9.8788539670422754E-2</v>
      </c>
      <c r="I21" s="81">
        <v>0.1</v>
      </c>
      <c r="J21" s="82">
        <f>STDEV(C21:G21)</f>
        <v>0.29454882519907755</v>
      </c>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row>
    <row r="22" spans="1:41">
      <c r="A22" s="79" t="s">
        <v>97</v>
      </c>
      <c r="B22" s="38">
        <f>B20+B18+B16+B14+B12+B10+B8</f>
        <v>9473.7000000000007</v>
      </c>
      <c r="C22" s="38">
        <f t="shared" ref="C22:E22" si="25">C20+C18+C16+C14+C12+C10+C8</f>
        <v>9550.5</v>
      </c>
      <c r="D22" s="38">
        <f t="shared" si="25"/>
        <v>8886.7000000000007</v>
      </c>
      <c r="E22" s="38">
        <f t="shared" si="25"/>
        <v>9039.5</v>
      </c>
      <c r="F22" s="38">
        <f>F20+F18+F16+F14+F12+F10+F8</f>
        <v>9296</v>
      </c>
      <c r="G22" s="38">
        <f>G20+G18+G16+G14+G12+G10+G8</f>
        <v>9363.8000000000011</v>
      </c>
      <c r="H22" s="84"/>
      <c r="I22" s="72"/>
      <c r="J22" s="74"/>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row>
    <row r="23" spans="1:41" ht="15" thickBot="1">
      <c r="A23" s="76" t="s">
        <v>87</v>
      </c>
      <c r="B23" s="68"/>
      <c r="C23" s="88">
        <f>C22/B22-1</f>
        <v>8.1066531555780141E-3</v>
      </c>
      <c r="D23" s="88">
        <f t="shared" ref="D23" si="26">D22/C22-1</f>
        <v>-6.950421443903454E-2</v>
      </c>
      <c r="E23" s="88">
        <f t="shared" ref="E23" si="27">E22/D22-1</f>
        <v>1.719423408014209E-2</v>
      </c>
      <c r="F23" s="88">
        <f t="shared" ref="F23" si="28">F22/E22-1</f>
        <v>2.8375463244648458E-2</v>
      </c>
      <c r="G23" s="88">
        <f t="shared" ref="G23" si="29">G22/F22-1</f>
        <v>7.293459552495829E-3</v>
      </c>
      <c r="H23" s="86">
        <f>AVERAGE(C23:G23)</f>
        <v>-1.7068808812340298E-3</v>
      </c>
      <c r="I23" s="77">
        <v>0.15</v>
      </c>
      <c r="J23" s="78">
        <f>STDEV(C23:G23)</f>
        <v>3.8845815703411148E-2</v>
      </c>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row>
    <row r="24" spans="1:41">
      <c r="A24" s="70"/>
      <c r="B24" s="52"/>
      <c r="C24" s="52"/>
      <c r="D24" s="52"/>
      <c r="E24" s="52"/>
      <c r="F24" s="52"/>
      <c r="G24" s="52"/>
      <c r="H24" s="72"/>
      <c r="I24" s="72"/>
      <c r="J24" s="72"/>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row>
    <row r="25" spans="1:41" ht="15" thickBot="1">
      <c r="A25" s="70"/>
      <c r="B25" s="52"/>
      <c r="C25" s="52"/>
      <c r="D25" s="52"/>
      <c r="E25" s="52"/>
      <c r="F25" s="52"/>
      <c r="G25" s="52"/>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row>
    <row r="26" spans="1:41" ht="15" thickBot="1">
      <c r="A26" s="90" t="s">
        <v>98</v>
      </c>
      <c r="B26" s="96">
        <v>0</v>
      </c>
      <c r="C26" s="46">
        <v>1</v>
      </c>
      <c r="D26" s="46">
        <v>2</v>
      </c>
      <c r="E26" s="46">
        <v>3</v>
      </c>
      <c r="F26" s="46">
        <v>4</v>
      </c>
      <c r="G26" s="46">
        <v>5</v>
      </c>
      <c r="H26" s="46">
        <v>6</v>
      </c>
      <c r="I26" s="46">
        <v>7</v>
      </c>
      <c r="J26" s="46">
        <v>8</v>
      </c>
      <c r="K26" s="46">
        <v>9</v>
      </c>
      <c r="L26" s="91">
        <v>10</v>
      </c>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row>
    <row r="27" spans="1:41">
      <c r="A27" s="102" t="s">
        <v>99</v>
      </c>
      <c r="B27" s="97">
        <v>2016</v>
      </c>
      <c r="C27" s="17">
        <v>2017</v>
      </c>
      <c r="D27" s="17">
        <v>2018</v>
      </c>
      <c r="E27" s="17">
        <v>2019</v>
      </c>
      <c r="F27" s="17">
        <v>2020</v>
      </c>
      <c r="G27" s="17">
        <v>2021</v>
      </c>
      <c r="H27" s="17">
        <v>2022</v>
      </c>
      <c r="I27" s="17">
        <v>2023</v>
      </c>
      <c r="J27" s="17">
        <v>2024</v>
      </c>
      <c r="K27" s="17">
        <v>2025</v>
      </c>
      <c r="L27" s="18">
        <v>2025</v>
      </c>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row>
    <row r="28" spans="1:41">
      <c r="A28" s="73" t="s">
        <v>86</v>
      </c>
      <c r="B28" s="98">
        <f t="shared" ref="B28:B43" si="30">G8</f>
        <v>1944.7</v>
      </c>
      <c r="C28" s="52">
        <f>B28*(1+C29)</f>
        <v>1847.4649999999999</v>
      </c>
      <c r="D28" s="52">
        <f t="shared" ref="D28:K40" si="31">C28*(1+D29)</f>
        <v>1755.0917499999998</v>
      </c>
      <c r="E28" s="52">
        <f t="shared" si="31"/>
        <v>1667.3371624999997</v>
      </c>
      <c r="F28" s="52">
        <f t="shared" si="31"/>
        <v>1583.9703043749996</v>
      </c>
      <c r="G28" s="52">
        <f t="shared" si="31"/>
        <v>1504.7717891562495</v>
      </c>
      <c r="H28" s="52">
        <f t="shared" si="31"/>
        <v>1429.5331996984369</v>
      </c>
      <c r="I28" s="52">
        <f t="shared" si="31"/>
        <v>1358.0565397135149</v>
      </c>
      <c r="J28" s="52">
        <f t="shared" si="31"/>
        <v>1290.1537127278391</v>
      </c>
      <c r="K28" s="52">
        <f t="shared" si="31"/>
        <v>1225.646027091447</v>
      </c>
      <c r="L28" s="10">
        <f>K28*(1+L29)</f>
        <v>1164.3637257368746</v>
      </c>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row>
    <row r="29" spans="1:41">
      <c r="A29" s="75" t="s">
        <v>87</v>
      </c>
      <c r="B29" s="99">
        <f t="shared" si="30"/>
        <v>-4.1405826391285094E-2</v>
      </c>
      <c r="C29" s="92">
        <f>I9</f>
        <v>-0.05</v>
      </c>
      <c r="D29" s="92">
        <f>C29</f>
        <v>-0.05</v>
      </c>
      <c r="E29" s="92">
        <f t="shared" ref="E29:L41" si="32">D29</f>
        <v>-0.05</v>
      </c>
      <c r="F29" s="92">
        <f t="shared" si="32"/>
        <v>-0.05</v>
      </c>
      <c r="G29" s="92">
        <f t="shared" si="32"/>
        <v>-0.05</v>
      </c>
      <c r="H29" s="92">
        <f t="shared" si="32"/>
        <v>-0.05</v>
      </c>
      <c r="I29" s="92">
        <f t="shared" si="32"/>
        <v>-0.05</v>
      </c>
      <c r="J29" s="92">
        <f t="shared" si="32"/>
        <v>-0.05</v>
      </c>
      <c r="K29" s="92">
        <f t="shared" si="32"/>
        <v>-0.05</v>
      </c>
      <c r="L29" s="94">
        <f t="shared" si="32"/>
        <v>-0.05</v>
      </c>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row>
    <row r="30" spans="1:41">
      <c r="A30" s="73" t="s">
        <v>89</v>
      </c>
      <c r="B30" s="98">
        <f t="shared" si="30"/>
        <v>2905.1</v>
      </c>
      <c r="C30" s="52">
        <f>B30*(1+C31)</f>
        <v>2672.692</v>
      </c>
      <c r="D30" s="52">
        <f t="shared" si="31"/>
        <v>2458.87664</v>
      </c>
      <c r="E30" s="52">
        <f t="shared" ref="E30" si="33">D30*(1+E31)</f>
        <v>2262.1665088</v>
      </c>
      <c r="F30" s="52">
        <f t="shared" ref="F30" si="34">E30*(1+F31)</f>
        <v>2081.1931880960001</v>
      </c>
      <c r="G30" s="52">
        <f t="shared" ref="G30" si="35">F30*(1+G31)</f>
        <v>1914.6977330483201</v>
      </c>
      <c r="H30" s="52">
        <f t="shared" ref="H30" si="36">G30*(1+H31)</f>
        <v>1761.5219144044545</v>
      </c>
      <c r="I30" s="52">
        <f t="shared" ref="I30" si="37">H30*(1+I31)</f>
        <v>1620.6001612520981</v>
      </c>
      <c r="J30" s="52">
        <f t="shared" ref="J30" si="38">I30*(1+J31)</f>
        <v>1490.9521483519304</v>
      </c>
      <c r="K30" s="52">
        <f t="shared" ref="K30" si="39">J30*(1+K31)</f>
        <v>1371.6759764837761</v>
      </c>
      <c r="L30" s="10">
        <f>K30*(1+L31)</f>
        <v>1261.9418983650742</v>
      </c>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row>
    <row r="31" spans="1:41">
      <c r="A31" s="75" t="s">
        <v>87</v>
      </c>
      <c r="B31" s="99">
        <f t="shared" si="30"/>
        <v>-5.9533829718355524E-2</v>
      </c>
      <c r="C31" s="92">
        <f>I11</f>
        <v>-0.08</v>
      </c>
      <c r="D31" s="92">
        <f>C31</f>
        <v>-0.08</v>
      </c>
      <c r="E31" s="92">
        <f t="shared" si="32"/>
        <v>-0.08</v>
      </c>
      <c r="F31" s="92">
        <f t="shared" si="32"/>
        <v>-0.08</v>
      </c>
      <c r="G31" s="92">
        <f t="shared" si="32"/>
        <v>-0.08</v>
      </c>
      <c r="H31" s="92">
        <f t="shared" si="32"/>
        <v>-0.08</v>
      </c>
      <c r="I31" s="92">
        <f t="shared" si="32"/>
        <v>-0.08</v>
      </c>
      <c r="J31" s="92">
        <f t="shared" si="32"/>
        <v>-0.08</v>
      </c>
      <c r="K31" s="92">
        <f t="shared" si="32"/>
        <v>-0.08</v>
      </c>
      <c r="L31" s="94">
        <f t="shared" si="32"/>
        <v>-0.08</v>
      </c>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row>
    <row r="32" spans="1:41">
      <c r="A32" s="73" t="s">
        <v>90</v>
      </c>
      <c r="B32" s="98">
        <f t="shared" si="30"/>
        <v>2374.6999999999998</v>
      </c>
      <c r="C32" s="52">
        <f>B32*(1+C33)</f>
        <v>2374.6999999999998</v>
      </c>
      <c r="D32" s="52">
        <f t="shared" si="31"/>
        <v>2374.6999999999998</v>
      </c>
      <c r="E32" s="52">
        <f t="shared" ref="E32" si="40">D32*(1+E33)</f>
        <v>2374.6999999999998</v>
      </c>
      <c r="F32" s="52">
        <f t="shared" ref="F32" si="41">E32*(1+F33)</f>
        <v>2374.6999999999998</v>
      </c>
      <c r="G32" s="52">
        <f t="shared" ref="G32" si="42">F32*(1+G33)</f>
        <v>2374.6999999999998</v>
      </c>
      <c r="H32" s="52">
        <f t="shared" ref="H32" si="43">G32*(1+H33)</f>
        <v>2374.6999999999998</v>
      </c>
      <c r="I32" s="52">
        <f t="shared" ref="I32" si="44">H32*(1+I33)</f>
        <v>2374.6999999999998</v>
      </c>
      <c r="J32" s="52">
        <f t="shared" ref="J32" si="45">I32*(1+J33)</f>
        <v>2374.6999999999998</v>
      </c>
      <c r="K32" s="52">
        <f t="shared" ref="K32" si="46">J32*(1+K33)</f>
        <v>2374.6999999999998</v>
      </c>
      <c r="L32" s="10">
        <f>K32*(1+L33)</f>
        <v>2374.6999999999998</v>
      </c>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row>
    <row r="33" spans="1:41">
      <c r="A33" s="75" t="s">
        <v>87</v>
      </c>
      <c r="B33" s="99">
        <f t="shared" si="30"/>
        <v>-6.1105763194242435E-3</v>
      </c>
      <c r="C33" s="92">
        <f>I13</f>
        <v>0</v>
      </c>
      <c r="D33" s="92">
        <f>C33</f>
        <v>0</v>
      </c>
      <c r="E33" s="92">
        <f t="shared" si="32"/>
        <v>0</v>
      </c>
      <c r="F33" s="92">
        <f t="shared" si="32"/>
        <v>0</v>
      </c>
      <c r="G33" s="92">
        <f t="shared" si="32"/>
        <v>0</v>
      </c>
      <c r="H33" s="92">
        <f t="shared" si="32"/>
        <v>0</v>
      </c>
      <c r="I33" s="92">
        <f t="shared" si="32"/>
        <v>0</v>
      </c>
      <c r="J33" s="92">
        <f t="shared" si="32"/>
        <v>0</v>
      </c>
      <c r="K33" s="92">
        <f t="shared" si="32"/>
        <v>0</v>
      </c>
      <c r="L33" s="94">
        <f t="shared" si="32"/>
        <v>0</v>
      </c>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row>
    <row r="34" spans="1:41">
      <c r="A34" s="73" t="s">
        <v>91</v>
      </c>
      <c r="B34" s="98">
        <f t="shared" si="30"/>
        <v>703</v>
      </c>
      <c r="C34" s="52">
        <f>B34*(1+C35)</f>
        <v>724.09</v>
      </c>
      <c r="D34" s="52">
        <f t="shared" si="31"/>
        <v>745.81270000000006</v>
      </c>
      <c r="E34" s="52">
        <f t="shared" ref="E34" si="47">D34*(1+E35)</f>
        <v>768.18708100000003</v>
      </c>
      <c r="F34" s="52">
        <f t="shared" ref="F34" si="48">E34*(1+F35)</f>
        <v>791.23269343000004</v>
      </c>
      <c r="G34" s="52">
        <f t="shared" ref="G34" si="49">F34*(1+G35)</f>
        <v>814.96967423290005</v>
      </c>
      <c r="H34" s="52">
        <f t="shared" ref="H34" si="50">G34*(1+H35)</f>
        <v>839.41876445988703</v>
      </c>
      <c r="I34" s="52">
        <f t="shared" ref="I34" si="51">H34*(1+I35)</f>
        <v>864.60132739368362</v>
      </c>
      <c r="J34" s="52">
        <f t="shared" ref="J34:K34" si="52">I34*(1+J35)</f>
        <v>890.53936721549417</v>
      </c>
      <c r="K34" s="52">
        <f t="shared" si="52"/>
        <v>917.25554823195898</v>
      </c>
      <c r="L34" s="10">
        <f>K34*(1+L35)</f>
        <v>944.77321467891772</v>
      </c>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row>
    <row r="35" spans="1:41">
      <c r="A35" s="75" t="s">
        <v>87</v>
      </c>
      <c r="B35" s="99">
        <f t="shared" si="30"/>
        <v>7.5581395348837122E-2</v>
      </c>
      <c r="C35" s="92">
        <f>I15</f>
        <v>0.03</v>
      </c>
      <c r="D35" s="92">
        <f>C35</f>
        <v>0.03</v>
      </c>
      <c r="E35" s="92">
        <f t="shared" si="32"/>
        <v>0.03</v>
      </c>
      <c r="F35" s="92">
        <f t="shared" si="32"/>
        <v>0.03</v>
      </c>
      <c r="G35" s="92">
        <f t="shared" si="32"/>
        <v>0.03</v>
      </c>
      <c r="H35" s="92">
        <f t="shared" si="32"/>
        <v>0.03</v>
      </c>
      <c r="I35" s="92">
        <f t="shared" si="32"/>
        <v>0.03</v>
      </c>
      <c r="J35" s="92">
        <f t="shared" si="32"/>
        <v>0.03</v>
      </c>
      <c r="K35" s="92">
        <f t="shared" si="32"/>
        <v>0.03</v>
      </c>
      <c r="L35" s="94">
        <f t="shared" si="32"/>
        <v>0.03</v>
      </c>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row>
    <row r="36" spans="1:41">
      <c r="A36" s="73" t="s">
        <v>93</v>
      </c>
      <c r="B36" s="98">
        <f t="shared" si="30"/>
        <v>188.3</v>
      </c>
      <c r="C36" s="52">
        <f>B36*(1+C37)</f>
        <v>173.23600000000002</v>
      </c>
      <c r="D36" s="52">
        <f t="shared" si="31"/>
        <v>159.37712000000002</v>
      </c>
      <c r="E36" s="52">
        <f t="shared" ref="E36" si="53">D36*(1+E37)</f>
        <v>146.62695040000003</v>
      </c>
      <c r="F36" s="52">
        <f t="shared" ref="F36" si="54">E36*(1+F37)</f>
        <v>134.89679436800003</v>
      </c>
      <c r="G36" s="52">
        <f t="shared" ref="G36" si="55">F36*(1+G37)</f>
        <v>124.10505081856003</v>
      </c>
      <c r="H36" s="52">
        <f t="shared" ref="H36" si="56">G36*(1+H37)</f>
        <v>114.17664675307523</v>
      </c>
      <c r="I36" s="52">
        <f t="shared" ref="I36" si="57">H36*(1+I37)</f>
        <v>105.04251501282921</v>
      </c>
      <c r="J36" s="52">
        <f t="shared" ref="J36" si="58">I36*(1+J37)</f>
        <v>96.639113811802886</v>
      </c>
      <c r="K36" s="52">
        <f t="shared" ref="K36" si="59">J36*(1+K37)</f>
        <v>88.907984706858656</v>
      </c>
      <c r="L36" s="10">
        <f>K36*(1+L37)</f>
        <v>81.795345930309963</v>
      </c>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row>
    <row r="37" spans="1:41">
      <c r="A37" s="75" t="s">
        <v>87</v>
      </c>
      <c r="B37" s="99">
        <f t="shared" si="30"/>
        <v>-0.12944983818770228</v>
      </c>
      <c r="C37" s="92">
        <f>I17</f>
        <v>-0.08</v>
      </c>
      <c r="D37" s="92">
        <f>C37</f>
        <v>-0.08</v>
      </c>
      <c r="E37" s="92">
        <f t="shared" si="32"/>
        <v>-0.08</v>
      </c>
      <c r="F37" s="92">
        <f t="shared" si="32"/>
        <v>-0.08</v>
      </c>
      <c r="G37" s="92">
        <f t="shared" si="32"/>
        <v>-0.08</v>
      </c>
      <c r="H37" s="92">
        <f t="shared" si="32"/>
        <v>-0.08</v>
      </c>
      <c r="I37" s="92">
        <f t="shared" si="32"/>
        <v>-0.08</v>
      </c>
      <c r="J37" s="92">
        <f t="shared" si="32"/>
        <v>-0.08</v>
      </c>
      <c r="K37" s="92">
        <f t="shared" si="32"/>
        <v>-0.08</v>
      </c>
      <c r="L37" s="94">
        <f t="shared" si="32"/>
        <v>-0.08</v>
      </c>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row>
    <row r="38" spans="1:41">
      <c r="A38" s="73" t="s">
        <v>95</v>
      </c>
      <c r="B38" s="98">
        <f t="shared" si="30"/>
        <v>652.79999999999995</v>
      </c>
      <c r="C38" s="52">
        <f>B38*(1+C39)</f>
        <v>731.13599999999997</v>
      </c>
      <c r="D38" s="52">
        <f t="shared" si="31"/>
        <v>818.87232000000006</v>
      </c>
      <c r="E38" s="52">
        <f t="shared" ref="E38" si="60">D38*(1+E39)</f>
        <v>917.13699840000015</v>
      </c>
      <c r="F38" s="52">
        <f t="shared" ref="F38" si="61">E38*(1+F39)</f>
        <v>1027.1934382080003</v>
      </c>
      <c r="G38" s="52">
        <f t="shared" ref="G38" si="62">F38*(1+G39)</f>
        <v>1150.4566507929605</v>
      </c>
      <c r="H38" s="52">
        <f t="shared" ref="H38" si="63">G38*(1+H39)</f>
        <v>1288.5114488881159</v>
      </c>
      <c r="I38" s="52">
        <f t="shared" ref="I38" si="64">H38*(1+I39)</f>
        <v>1443.1328227546899</v>
      </c>
      <c r="J38" s="52">
        <f t="shared" ref="J38" si="65">I38*(1+J39)</f>
        <v>1616.3087614852527</v>
      </c>
      <c r="K38" s="52">
        <f t="shared" ref="K38" si="66">J38*(1+K39)</f>
        <v>1810.2658128634832</v>
      </c>
      <c r="L38" s="10">
        <f>K38*(1+L39)</f>
        <v>2027.4977104071015</v>
      </c>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row>
    <row r="39" spans="1:41">
      <c r="A39" s="75" t="s">
        <v>87</v>
      </c>
      <c r="B39" s="99">
        <f t="shared" si="30"/>
        <v>0.25828835774865078</v>
      </c>
      <c r="C39" s="92">
        <f>I19</f>
        <v>0.12</v>
      </c>
      <c r="D39" s="92">
        <f>C39</f>
        <v>0.12</v>
      </c>
      <c r="E39" s="92">
        <f t="shared" si="32"/>
        <v>0.12</v>
      </c>
      <c r="F39" s="92">
        <f t="shared" si="32"/>
        <v>0.12</v>
      </c>
      <c r="G39" s="92">
        <f t="shared" si="32"/>
        <v>0.12</v>
      </c>
      <c r="H39" s="92">
        <f t="shared" si="32"/>
        <v>0.12</v>
      </c>
      <c r="I39" s="92">
        <f t="shared" si="32"/>
        <v>0.12</v>
      </c>
      <c r="J39" s="92">
        <f t="shared" si="32"/>
        <v>0.12</v>
      </c>
      <c r="K39" s="92">
        <f t="shared" si="32"/>
        <v>0.12</v>
      </c>
      <c r="L39" s="94">
        <f t="shared" si="32"/>
        <v>0.12</v>
      </c>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row>
    <row r="40" spans="1:41">
      <c r="A40" s="73" t="s">
        <v>96</v>
      </c>
      <c r="B40" s="98">
        <f t="shared" si="30"/>
        <v>595.20000000000005</v>
      </c>
      <c r="C40" s="52">
        <f>B40*(1+C41)</f>
        <v>654.72000000000014</v>
      </c>
      <c r="D40" s="52">
        <f t="shared" si="31"/>
        <v>720.19200000000023</v>
      </c>
      <c r="E40" s="52">
        <f t="shared" ref="E40" si="67">D40*(1+E41)</f>
        <v>792.2112000000003</v>
      </c>
      <c r="F40" s="52">
        <f t="shared" ref="F40" si="68">E40*(1+F41)</f>
        <v>871.43232000000046</v>
      </c>
      <c r="G40" s="52">
        <f t="shared" ref="G40" si="69">F40*(1+G41)</f>
        <v>958.57555200000058</v>
      </c>
      <c r="H40" s="52">
        <f t="shared" ref="H40" si="70">G40*(1+H41)</f>
        <v>1054.4331072000007</v>
      </c>
      <c r="I40" s="52">
        <f t="shared" ref="I40" si="71">H40*(1+I41)</f>
        <v>1159.8764179200009</v>
      </c>
      <c r="J40" s="52">
        <f t="shared" ref="J40" si="72">I40*(1+J41)</f>
        <v>1275.8640597120011</v>
      </c>
      <c r="K40" s="52">
        <f t="shared" ref="K40" si="73">J40*(1+K41)</f>
        <v>1403.4504656832014</v>
      </c>
      <c r="L40" s="10">
        <f>K40*(1+L41)</f>
        <v>1543.7955122515216</v>
      </c>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row>
    <row r="41" spans="1:41" ht="15" thickBot="1">
      <c r="A41" s="80" t="s">
        <v>87</v>
      </c>
      <c r="B41" s="100">
        <f t="shared" si="30"/>
        <v>0.48688483637272051</v>
      </c>
      <c r="C41" s="81">
        <f>I21</f>
        <v>0.1</v>
      </c>
      <c r="D41" s="93">
        <f>C41</f>
        <v>0.1</v>
      </c>
      <c r="E41" s="93">
        <f t="shared" si="32"/>
        <v>0.1</v>
      </c>
      <c r="F41" s="93">
        <f t="shared" si="32"/>
        <v>0.1</v>
      </c>
      <c r="G41" s="93">
        <f t="shared" si="32"/>
        <v>0.1</v>
      </c>
      <c r="H41" s="93">
        <f t="shared" si="32"/>
        <v>0.1</v>
      </c>
      <c r="I41" s="93">
        <f t="shared" si="32"/>
        <v>0.1</v>
      </c>
      <c r="J41" s="93">
        <f t="shared" si="32"/>
        <v>0.1</v>
      </c>
      <c r="K41" s="93">
        <f t="shared" si="32"/>
        <v>0.1</v>
      </c>
      <c r="L41" s="95">
        <f t="shared" si="32"/>
        <v>0.1</v>
      </c>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row>
    <row r="42" spans="1:41">
      <c r="A42" s="79" t="s">
        <v>97</v>
      </c>
      <c r="B42" s="98">
        <f t="shared" si="30"/>
        <v>9363.8000000000011</v>
      </c>
      <c r="C42" s="52">
        <f>C40+C38+C36+C34+C32+C30+C28</f>
        <v>9178.0389999999989</v>
      </c>
      <c r="D42" s="52">
        <f t="shared" ref="D42:L42" si="74">D40+D38+D36+D34+D32+D30+D28</f>
        <v>9032.9225299999998</v>
      </c>
      <c r="E42" s="52">
        <f t="shared" si="74"/>
        <v>8928.3659011</v>
      </c>
      <c r="F42" s="52">
        <f t="shared" si="74"/>
        <v>8864.6187384770001</v>
      </c>
      <c r="G42" s="52">
        <f t="shared" si="74"/>
        <v>8842.2764500489902</v>
      </c>
      <c r="H42" s="52">
        <f t="shared" si="74"/>
        <v>8862.2950814039705</v>
      </c>
      <c r="I42" s="52">
        <f t="shared" si="74"/>
        <v>8926.0097840468152</v>
      </c>
      <c r="J42" s="52">
        <f t="shared" si="74"/>
        <v>9035.1571633043204</v>
      </c>
      <c r="K42" s="52">
        <f t="shared" si="74"/>
        <v>9191.9018150607244</v>
      </c>
      <c r="L42" s="66">
        <f t="shared" si="74"/>
        <v>9398.8674073697985</v>
      </c>
      <c r="M42" s="44" t="s">
        <v>100</v>
      </c>
      <c r="N42" s="42"/>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row>
    <row r="43" spans="1:41" ht="15" thickBot="1">
      <c r="A43" s="76" t="s">
        <v>87</v>
      </c>
      <c r="B43" s="101">
        <f t="shared" si="30"/>
        <v>7.293459552495829E-3</v>
      </c>
      <c r="C43" s="77">
        <f t="shared" ref="C43:L43" si="75">C42/B42-1</f>
        <v>-1.9838206710950934E-2</v>
      </c>
      <c r="D43" s="77">
        <f t="shared" si="75"/>
        <v>-1.5811271884985323E-2</v>
      </c>
      <c r="E43" s="77">
        <f t="shared" si="75"/>
        <v>-1.1575060956489747E-2</v>
      </c>
      <c r="F43" s="77">
        <f t="shared" si="75"/>
        <v>-7.1398465664523902E-3</v>
      </c>
      <c r="G43" s="77">
        <f t="shared" si="75"/>
        <v>-2.5203890981834176E-3</v>
      </c>
      <c r="H43" s="77">
        <f t="shared" si="75"/>
        <v>2.263968048054954E-3</v>
      </c>
      <c r="I43" s="77">
        <f t="shared" si="75"/>
        <v>7.1894133582326436E-3</v>
      </c>
      <c r="J43" s="77">
        <f t="shared" si="75"/>
        <v>1.2228014745466753E-2</v>
      </c>
      <c r="K43" s="77">
        <f t="shared" si="75"/>
        <v>1.7348303845007962E-2</v>
      </c>
      <c r="L43" s="78">
        <f t="shared" si="75"/>
        <v>2.2516079531002653E-2</v>
      </c>
      <c r="M43" s="45">
        <f>(L42/B42)^(1/10)-1</f>
        <v>3.7387011523914992E-4</v>
      </c>
      <c r="N43" s="43"/>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row>
    <row r="44" spans="1:41">
      <c r="A44" s="70"/>
      <c r="B44" s="52"/>
      <c r="C44" s="52"/>
      <c r="D44" s="52"/>
      <c r="E44" s="52"/>
      <c r="F44" s="52"/>
      <c r="G44" s="52"/>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row>
    <row r="45" spans="1:41">
      <c r="A45" s="70"/>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row>
    <row r="46" spans="1:41">
      <c r="A46" s="70"/>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row>
    <row r="47" spans="1:4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row>
    <row r="48" spans="1:4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row>
    <row r="49" spans="1:4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row>
    <row r="50" spans="1:41">
      <c r="A50" s="9" t="s">
        <v>101</v>
      </c>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row>
    <row r="51" spans="1:4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row>
    <row r="52" spans="1:41" ht="72">
      <c r="A52" s="103" t="s">
        <v>102</v>
      </c>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row>
    <row r="53" spans="1:4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row>
    <row r="54" spans="1:4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row>
    <row r="55" spans="1:41">
      <c r="A55" s="9" t="s">
        <v>103</v>
      </c>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row>
    <row r="56" spans="1:4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row>
    <row r="57" spans="1:41">
      <c r="A57" s="9" t="s">
        <v>65</v>
      </c>
      <c r="B57" s="87">
        <v>2011</v>
      </c>
      <c r="C57" s="87">
        <v>2012</v>
      </c>
      <c r="D57" s="87">
        <v>2013</v>
      </c>
      <c r="E57" s="87">
        <v>2014</v>
      </c>
      <c r="F57" s="87">
        <v>2015</v>
      </c>
      <c r="G57" s="87">
        <v>2016</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row>
    <row r="58" spans="1:41">
      <c r="A58" s="104" t="s">
        <v>104</v>
      </c>
      <c r="B58" s="9">
        <v>124.9</v>
      </c>
      <c r="C58" s="9">
        <v>113.6</v>
      </c>
      <c r="D58" s="9">
        <v>101.7</v>
      </c>
      <c r="E58" s="9">
        <v>176.5</v>
      </c>
      <c r="F58" s="9">
        <v>196.6</v>
      </c>
      <c r="G58" s="9">
        <v>175.5</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row>
    <row r="59" spans="1:41" s="2" customFormat="1">
      <c r="A59" s="104" t="s">
        <v>105</v>
      </c>
      <c r="B59" s="72">
        <f>B58/B8</f>
        <v>7.2616279069767448E-2</v>
      </c>
      <c r="C59" s="72">
        <f t="shared" ref="C59:G59" si="76">C58/C8</f>
        <v>7.0488955075701173E-2</v>
      </c>
      <c r="D59" s="72">
        <f t="shared" si="76"/>
        <v>7.6271186440677957E-2</v>
      </c>
      <c r="E59" s="72">
        <f t="shared" si="76"/>
        <v>0.10202312138728324</v>
      </c>
      <c r="F59" s="72">
        <f t="shared" si="76"/>
        <v>9.6909350815793355E-2</v>
      </c>
      <c r="G59" s="72">
        <f t="shared" si="76"/>
        <v>9.0245282048645029E-2</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row>
    <row r="60" spans="1:41">
      <c r="A60" s="104" t="s">
        <v>106</v>
      </c>
      <c r="B60" s="9">
        <v>819.6</v>
      </c>
      <c r="C60" s="9">
        <v>839</v>
      </c>
      <c r="D60" s="9">
        <v>786.3</v>
      </c>
      <c r="E60" s="9">
        <v>805.3</v>
      </c>
      <c r="F60" s="9">
        <v>716.9</v>
      </c>
      <c r="G60" s="9">
        <v>689.3</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row>
    <row r="61" spans="1:41" s="2" customFormat="1">
      <c r="A61" s="104" t="s">
        <v>105</v>
      </c>
      <c r="B61" s="72">
        <f>B60/B10</f>
        <v>0.20651598760299344</v>
      </c>
      <c r="C61" s="72">
        <f t="shared" ref="C61:G61" si="77">C60/C10</f>
        <v>0.20725260609653673</v>
      </c>
      <c r="D61" s="72">
        <f t="shared" si="77"/>
        <v>0.21948972755694504</v>
      </c>
      <c r="E61" s="72">
        <f t="shared" si="77"/>
        <v>0.23134821454221607</v>
      </c>
      <c r="F61" s="72">
        <f t="shared" si="77"/>
        <v>0.23208157979928778</v>
      </c>
      <c r="G61" s="72">
        <f t="shared" si="77"/>
        <v>0.23727238305049739</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row>
    <row r="62" spans="1:41">
      <c r="A62" s="104" t="s">
        <v>107</v>
      </c>
      <c r="B62" s="9">
        <v>1140.5</v>
      </c>
      <c r="C62" s="9">
        <v>1221.2</v>
      </c>
      <c r="D62" s="9">
        <v>1170.0999999999999</v>
      </c>
      <c r="E62" s="9">
        <v>1093.9000000000001</v>
      </c>
      <c r="F62" s="9">
        <v>1146.3</v>
      </c>
      <c r="G62" s="9">
        <v>1114.5</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row>
    <row r="63" spans="1:41" s="2" customFormat="1">
      <c r="A63" s="104" t="s">
        <v>105</v>
      </c>
      <c r="B63" s="36">
        <f>B62/B12</f>
        <v>0.46177828164223822</v>
      </c>
      <c r="C63" s="36">
        <f t="shared" ref="C63:G63" si="78">C62/C12</f>
        <v>0.46607129226776589</v>
      </c>
      <c r="D63" s="36">
        <f t="shared" si="78"/>
        <v>0.481423575396009</v>
      </c>
      <c r="E63" s="36">
        <f t="shared" si="78"/>
        <v>0.46952528114001202</v>
      </c>
      <c r="F63" s="36">
        <f t="shared" si="78"/>
        <v>0.47976394759971536</v>
      </c>
      <c r="G63" s="36">
        <f t="shared" si="78"/>
        <v>0.46932244072935531</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row>
    <row r="64" spans="1:41">
      <c r="A64" s="104" t="s">
        <v>108</v>
      </c>
      <c r="B64" s="2"/>
      <c r="C64" s="9">
        <v>251.9</v>
      </c>
      <c r="D64" s="9">
        <v>237.9</v>
      </c>
      <c r="E64" s="9">
        <v>220.5</v>
      </c>
      <c r="F64" s="9">
        <v>246.1</v>
      </c>
      <c r="G64" s="9">
        <v>255.5</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row>
    <row r="65" spans="1:41" s="2" customFormat="1">
      <c r="A65" s="104" t="s">
        <v>105</v>
      </c>
      <c r="B65" s="38"/>
      <c r="C65" s="36">
        <f t="shared" ref="C65:G65" si="79">C64/C14</f>
        <v>0.38103161397670549</v>
      </c>
      <c r="D65" s="36">
        <f t="shared" si="79"/>
        <v>0.38885256619810399</v>
      </c>
      <c r="E65" s="36">
        <f t="shared" si="79"/>
        <v>0.39332857652515163</v>
      </c>
      <c r="F65" s="36">
        <f t="shared" si="79"/>
        <v>0.37652998776009788</v>
      </c>
      <c r="G65" s="36">
        <f t="shared" si="79"/>
        <v>0.36344238975817922</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row>
    <row r="66" spans="1:41">
      <c r="A66" s="104" t="s">
        <v>109</v>
      </c>
      <c r="B66" s="9"/>
      <c r="C66" s="9">
        <v>66.5</v>
      </c>
      <c r="D66" s="9">
        <v>120.9</v>
      </c>
      <c r="E66" s="9">
        <v>149.19999999999999</v>
      </c>
      <c r="F66" s="9">
        <v>152</v>
      </c>
      <c r="G66" s="9">
        <v>149.6</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row>
    <row r="67" spans="1:41" s="2" customFormat="1">
      <c r="A67" s="104" t="s">
        <v>105</v>
      </c>
      <c r="B67" s="38"/>
      <c r="C67" s="36">
        <f t="shared" ref="C67:G67" si="80">C66/C16</f>
        <v>0.46503496503496505</v>
      </c>
      <c r="D67" s="36">
        <f t="shared" si="80"/>
        <v>0.58013435700575822</v>
      </c>
      <c r="E67" s="36">
        <f t="shared" si="80"/>
        <v>0.68534680753330268</v>
      </c>
      <c r="F67" s="36">
        <f t="shared" si="80"/>
        <v>0.7027276930189551</v>
      </c>
      <c r="G67" s="36">
        <f t="shared" si="80"/>
        <v>0.79447689856611781</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row>
    <row r="68" spans="1:41">
      <c r="A68" s="104" t="s">
        <v>110</v>
      </c>
      <c r="B68" s="9"/>
      <c r="C68" s="9">
        <v>3.5</v>
      </c>
      <c r="D68" s="9">
        <v>41.3</v>
      </c>
      <c r="E68" s="9">
        <v>65.099999999999994</v>
      </c>
      <c r="F68" s="9">
        <v>186.7</v>
      </c>
      <c r="G68" s="9">
        <v>328.6</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row>
    <row r="69" spans="1:41" s="2" customFormat="1">
      <c r="A69" s="104" t="s">
        <v>105</v>
      </c>
      <c r="B69" s="38"/>
      <c r="C69" s="36">
        <f t="shared" ref="C69:G69" si="81">C68/C18</f>
        <v>0.2734375</v>
      </c>
      <c r="D69" s="36">
        <f t="shared" si="81"/>
        <v>0.20619071392910632</v>
      </c>
      <c r="E69" s="36">
        <f t="shared" si="81"/>
        <v>0.21435627263747117</v>
      </c>
      <c r="F69" s="36">
        <f t="shared" si="81"/>
        <v>0.35986892829606787</v>
      </c>
      <c r="G69" s="36">
        <f t="shared" si="81"/>
        <v>0.50337009803921573</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row>
    <row r="70" spans="1:41">
      <c r="A70" s="104" t="s">
        <v>111</v>
      </c>
      <c r="B70" s="9">
        <v>452</v>
      </c>
      <c r="C70" s="9">
        <v>183.8</v>
      </c>
      <c r="D70" s="9">
        <v>193.3</v>
      </c>
      <c r="E70" s="9">
        <v>150.6</v>
      </c>
      <c r="F70" s="9">
        <v>131.30000000000001</v>
      </c>
      <c r="G70" s="9">
        <v>205.3</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row>
    <row r="71" spans="1:41">
      <c r="A71" s="104" t="s">
        <v>105</v>
      </c>
      <c r="B71" s="38">
        <f>B70/B20</f>
        <v>0.34367396593673966</v>
      </c>
      <c r="C71" s="38">
        <f t="shared" ref="C71:G71" si="82">C70/C20</f>
        <v>0.40520282186948853</v>
      </c>
      <c r="D71" s="38">
        <f t="shared" si="82"/>
        <v>0.37180226966724372</v>
      </c>
      <c r="E71" s="38">
        <f t="shared" si="82"/>
        <v>0.3613243761996161</v>
      </c>
      <c r="F71" s="38">
        <f t="shared" si="82"/>
        <v>0.32800399700224836</v>
      </c>
      <c r="G71" s="38">
        <f t="shared" si="82"/>
        <v>0.34492607526881719</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row>
    <row r="72" spans="1:4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row>
    <row r="73" spans="1:4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row>
    <row r="74" spans="1:4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row>
    <row r="75" spans="1:4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row>
    <row r="76" spans="1:4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row>
    <row r="77" spans="1:4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row>
    <row r="78" spans="1:4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row>
    <row r="79" spans="1:4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row>
    <row r="80" spans="1:4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row>
    <row r="81" spans="1:4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row>
    <row r="82" spans="1:4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row>
    <row r="83" spans="1:4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row>
    <row r="84" spans="1:4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row>
    <row r="85" spans="1:4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row>
    <row r="86" spans="1:4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row>
    <row r="87" spans="1:4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row>
    <row r="88" spans="1:4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row>
    <row r="89" spans="1:4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row>
    <row r="90" spans="1:4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row>
    <row r="91" spans="1:4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row>
    <row r="92" spans="1:4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row>
    <row r="94" spans="1:4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row>
    <row r="95" spans="1:4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row>
    <row r="96" spans="1:4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row>
    <row r="97" spans="1:4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row>
    <row r="98" spans="1:4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row>
    <row r="99" spans="1:4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row>
    <row r="100" spans="1:4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row>
    <row r="101" spans="1:4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row>
    <row r="102" spans="1:4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row>
    <row r="103" spans="1:4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row>
    <row r="104" spans="1:4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row>
    <row r="105" spans="1:4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row>
    <row r="106" spans="1:4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row>
    <row r="107" spans="1:4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row>
    <row r="108" spans="1:4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row>
    <row r="109" spans="1:4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row>
    <row r="110" spans="1:4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row>
    <row r="111" spans="1:4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row>
    <row r="112" spans="1:4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row>
    <row r="113" spans="1:4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row>
    <row r="114" spans="1:4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row>
    <row r="115" spans="1:4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row>
    <row r="116" spans="1:4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row>
    <row r="117" spans="1:4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row>
    <row r="118" spans="1:4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row>
    <row r="119" spans="1:4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row>
    <row r="120" spans="1:4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row>
    <row r="121" spans="1:4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row>
    <row r="122" spans="1:4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row>
    <row r="123" spans="1:4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row>
    <row r="124" spans="1:4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row>
    <row r="125" spans="1:4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row>
    <row r="126" spans="1:4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row>
    <row r="127" spans="1:4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row>
    <row r="128" spans="1:4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row>
    <row r="129" spans="1:4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row>
    <row r="130" spans="1:4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row>
    <row r="131" spans="1:4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row>
    <row r="133" spans="1:4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row>
    <row r="134" spans="1:4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row>
    <row r="135" spans="1:4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row>
    <row r="136" spans="1:4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row>
    <row r="137" spans="1:4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row>
    <row r="138" spans="1:4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row>
    <row r="139" spans="1:4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row>
    <row r="140" spans="1:4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row>
    <row r="141" spans="1:4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row>
    <row r="142" spans="1:4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row>
    <row r="143" spans="1:4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row>
    <row r="144" spans="1:4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row>
    <row r="145" spans="1:4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row>
    <row r="146" spans="1:4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row>
    <row r="147" spans="1:4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row>
    <row r="148" spans="1:4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row>
    <row r="149" spans="1:4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row>
    <row r="150" spans="1:4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row>
    <row r="151" spans="1:4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row>
    <row r="152" spans="1:4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row>
    <row r="153" spans="1:4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row>
    <row r="154" spans="1:4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row>
    <row r="155" spans="1:4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row>
    <row r="156" spans="1:4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row>
    <row r="157" spans="1:4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row>
    <row r="158" spans="1:4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row>
    <row r="159" spans="1:4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row>
    <row r="160" spans="1:4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row>
    <row r="161" spans="1:4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row>
    <row r="162" spans="1:4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row>
    <row r="163" spans="1:4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row>
    <row r="164" spans="1:4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row>
    <row r="165" spans="1:4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row>
    <row r="166" spans="1:4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row>
    <row r="167" spans="1:4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row>
    <row r="168" spans="1:4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row>
    <row r="169" spans="1:4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row>
    <row r="170" spans="1:4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row>
    <row r="171" spans="1:4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row>
    <row r="172" spans="1:4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row>
    <row r="173" spans="1:4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row>
    <row r="174" spans="1:4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row>
    <row r="175" spans="1:4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row>
    <row r="176" spans="1:4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row>
    <row r="177" spans="1:4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row>
    <row r="178" spans="1:4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row>
    <row r="179" spans="1:4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row>
    <row r="180" spans="1:4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row>
    <row r="181" spans="1:4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row>
    <row r="182" spans="1:4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row>
    <row r="183" spans="1:4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row>
    <row r="184" spans="1:4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row>
    <row r="186" spans="1:4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row>
    <row r="187" spans="1:4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row>
    <row r="188" spans="1:4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row>
    <row r="189" spans="1:4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row>
    <row r="190" spans="1:4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row>
    <row r="191" spans="1:4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row>
    <row r="192" spans="1:4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row>
    <row r="193" spans="1:4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row>
    <row r="194" spans="1:4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row>
    <row r="195" spans="1:4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row>
    <row r="196" spans="1:4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row>
    <row r="197" spans="1:4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row>
    <row r="198" spans="1:4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row>
    <row r="199" spans="1:4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row>
    <row r="200" spans="1:4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row>
    <row r="201" spans="1:4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row>
    <row r="202" spans="1:4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row>
    <row r="203" spans="1:4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row>
    <row r="204" spans="1:4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row>
    <row r="205" spans="1:4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row>
    <row r="206" spans="1:4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row>
    <row r="207" spans="1:4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row>
    <row r="208" spans="1:4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row>
    <row r="209" spans="1:4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row>
    <row r="210" spans="1:4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row>
    <row r="211" spans="1:4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row>
    <row r="212" spans="1:4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row>
    <row r="213" spans="1:4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row>
    <row r="214" spans="1:4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row>
    <row r="215" spans="1:4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row>
    <row r="216" spans="1:4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row>
    <row r="217" spans="1:4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row>
    <row r="218" spans="1:4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row>
    <row r="219" spans="1:4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row>
    <row r="220" spans="1:4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row>
    <row r="221" spans="1:4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row>
    <row r="222" spans="1:4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row>
    <row r="223" spans="1:4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row>
    <row r="224" spans="1:4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row>
    <row r="225" spans="1:4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row>
    <row r="226" spans="1:4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row>
    <row r="227" spans="1:4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row>
    <row r="229" spans="1:4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row>
    <row r="230" spans="1:4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row>
    <row r="231" spans="1:4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row>
    <row r="232" spans="1:4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row>
    <row r="233" spans="1:4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row>
    <row r="234" spans="1:4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row>
    <row r="235" spans="1:4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row>
    <row r="236" spans="1:4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row>
    <row r="237" spans="1:4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row>
    <row r="238" spans="1:4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row>
    <row r="239" spans="1:4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row>
    <row r="240" spans="1:4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row>
    <row r="241" spans="1:4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row>
    <row r="242" spans="1:4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row>
    <row r="243" spans="1:4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row>
    <row r="244" spans="1:4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row>
    <row r="245" spans="1:4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row>
    <row r="246" spans="1:4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row>
    <row r="247" spans="1:4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row>
    <row r="248" spans="1:4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row>
    <row r="249" spans="1:4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row>
    <row r="250" spans="1:4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row>
    <row r="251" spans="1:4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row>
    <row r="252" spans="1:4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row>
    <row r="253" spans="1:4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row>
    <row r="254" spans="1:4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row>
    <row r="255" spans="1:4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row>
    <row r="256" spans="1:4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row>
    <row r="257" spans="1:4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row>
    <row r="258" spans="1:4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row>
    <row r="259" spans="1:4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row>
    <row r="260" spans="1:4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row>
    <row r="261" spans="1:4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row>
    <row r="262" spans="1:4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row>
    <row r="263" spans="1:4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row>
    <row r="265" spans="1:4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row>
    <row r="266" spans="1:4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row>
    <row r="267" spans="1:4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row>
    <row r="268" spans="1:4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row>
    <row r="269" spans="1:4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row>
    <row r="270" spans="1:4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row>
    <row r="271" spans="1:4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row>
    <row r="272" spans="1:4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row>
    <row r="273" spans="1:4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row>
    <row r="274" spans="1:4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row>
    <row r="275" spans="1:4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row>
    <row r="276" spans="1:4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row>
    <row r="277" spans="1:4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row>
    <row r="278" spans="1:4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row>
    <row r="279" spans="1:4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row>
    <row r="280" spans="1:4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row>
    <row r="281" spans="1:4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row>
    <row r="282" spans="1:4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row>
    <row r="283" spans="1:4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row>
    <row r="284" spans="1:4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row>
    <row r="285" spans="1:4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row>
    <row r="286" spans="1:4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row>
    <row r="287" spans="1:4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row>
    <row r="288" spans="1:4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row>
    <row r="289" spans="1:4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row>
    <row r="290" spans="1:4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row>
    <row r="291" spans="1:4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row>
    <row r="292" spans="1:4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row>
    <row r="293" spans="1:4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row>
    <row r="294" spans="1:4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row>
    <row r="295" spans="1:4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row>
    <row r="296" spans="1:4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row>
    <row r="297" spans="1:4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row>
    <row r="298" spans="1:4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row>
    <row r="299" spans="1:4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row>
    <row r="300" spans="1:4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row>
    <row r="301" spans="1:4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row>
    <row r="302" spans="1:4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row>
    <row r="303" spans="1:4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row>
    <row r="304" spans="1:4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row>
    <row r="305" spans="1:4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row>
    <row r="306" spans="1:4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row>
    <row r="307" spans="1:4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row>
    <row r="308" spans="1:4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row>
    <row r="309" spans="1:4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row>
    <row r="311" spans="1:4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row>
    <row r="312" spans="1:4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row>
    <row r="313" spans="1:4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row>
    <row r="314" spans="1:4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row>
    <row r="315" spans="1:4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row>
    <row r="316" spans="1:4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row>
    <row r="317" spans="1:4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row>
    <row r="318" spans="1:4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row>
    <row r="319" spans="1:4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row>
    <row r="320" spans="1:4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row>
    <row r="321" spans="1:4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row>
    <row r="322" spans="1:4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row>
    <row r="323" spans="1:4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row>
    <row r="324" spans="1:4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row>
    <row r="325" spans="1:4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row>
    <row r="326" spans="1:4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row>
    <row r="327" spans="1:4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row>
    <row r="328" spans="1:4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row>
    <row r="329" spans="1:4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row>
    <row r="330" spans="1:4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row>
    <row r="331" spans="1:4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row>
    <row r="332" spans="1:4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row>
    <row r="333" spans="1:4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row>
    <row r="334" spans="1:4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row>
    <row r="335" spans="1:4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row>
    <row r="336" spans="1:4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row>
    <row r="338" spans="1:4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row>
    <row r="339" spans="1:4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row>
    <row r="340" spans="1:4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row>
    <row r="341" spans="1:4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row>
    <row r="342" spans="1:4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row>
    <row r="343" spans="1:4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row>
    <row r="344" spans="1:4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row>
    <row r="345" spans="1:4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row>
    <row r="346" spans="1:4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row>
    <row r="347" spans="1:4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row>
    <row r="348" spans="1:4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row>
    <row r="349" spans="1:4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row>
    <row r="350" spans="1:4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row>
    <row r="351" spans="1:4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row>
    <row r="352" spans="1:4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row>
    <row r="353" spans="1:4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row>
    <row r="354" spans="1:4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row>
    <row r="355" spans="1:4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row>
    <row r="356" spans="1:4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row>
    <row r="357" spans="1:4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row>
    <row r="358" spans="1:4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row>
    <row r="359" spans="1:4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row>
    <row r="360" spans="1:4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row>
    <row r="361" spans="1:4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row>
    <row r="362" spans="1:4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row>
    <row r="363" spans="1:4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row>
    <row r="364" spans="1:4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row>
    <row r="365" spans="1:4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row>
    <row r="366" spans="1:4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row>
    <row r="367" spans="1:4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row>
    <row r="368" spans="1:4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row>
    <row r="369" spans="1:4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row>
    <row r="370" spans="1:4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row>
    <row r="371" spans="1:4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row>
    <row r="372" spans="1:4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row>
    <row r="373" spans="1:4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row>
    <row r="374" spans="1:4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row>
    <row r="375" spans="1:4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row>
    <row r="376" spans="1:4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row>
    <row r="377" spans="1:4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row>
    <row r="378" spans="1:4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row>
    <row r="379" spans="1:4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row>
    <row r="380" spans="1:4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row>
    <row r="381" spans="1:4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row>
    <row r="383" spans="1:4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row>
    <row r="384" spans="1:4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row>
    <row r="385" spans="1:4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row>
    <row r="386" spans="1:4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row>
    <row r="387" spans="1:4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row>
    <row r="388" spans="1:4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row>
    <row r="389" spans="1:4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row>
    <row r="390" spans="1:4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row>
    <row r="391" spans="1:4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row>
    <row r="392" spans="1:4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row>
    <row r="393" spans="1:4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row>
    <row r="394" spans="1:4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row>
    <row r="395" spans="1:4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row>
    <row r="396" spans="1:4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row>
    <row r="397" spans="1:4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row>
    <row r="398" spans="1:4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row>
    <row r="399" spans="1:4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row>
    <row r="401" spans="1:4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row>
    <row r="402" spans="1:4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row>
    <row r="403" spans="1:4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row>
    <row r="404" spans="1:4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row>
    <row r="405" spans="1:4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row>
    <row r="406" spans="1:4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row>
    <row r="407" spans="1:4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row>
    <row r="408" spans="1:4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row>
    <row r="409" spans="1:4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369"/>
  <sheetViews>
    <sheetView workbookViewId="0">
      <selection activeCell="C12" sqref="C12"/>
    </sheetView>
  </sheetViews>
  <sheetFormatPr defaultRowHeight="14.4"/>
  <cols>
    <col min="1" max="1" width="48.88671875" customWidth="1"/>
    <col min="2" max="3" width="11.109375" customWidth="1"/>
    <col min="4" max="4" width="13.33203125" customWidth="1"/>
    <col min="5" max="7" width="11.109375" customWidth="1"/>
    <col min="8" max="8" width="14.44140625" customWidth="1"/>
    <col min="9" max="9" width="13.33203125" customWidth="1"/>
    <col min="10" max="10" width="14.88671875" customWidth="1"/>
  </cols>
  <sheetData>
    <row r="1" spans="1:40">
      <c r="A1" s="4" t="s">
        <v>0</v>
      </c>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0">
      <c r="A2" s="4" t="s">
        <v>1</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0">
      <c r="A3" s="23" t="s">
        <v>112</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0">
      <c r="A4" s="23" t="s">
        <v>3</v>
      </c>
      <c r="B4" s="9"/>
      <c r="C4" s="9"/>
      <c r="D4" s="87"/>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0">
      <c r="A5" s="9"/>
      <c r="B5" s="9"/>
      <c r="C5" s="9"/>
      <c r="D5" s="107"/>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0" ht="15" thickBot="1">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0">
      <c r="A7" s="114" t="s">
        <v>113</v>
      </c>
      <c r="B7" s="17">
        <v>2011</v>
      </c>
      <c r="C7" s="17">
        <v>2012</v>
      </c>
      <c r="D7" s="17">
        <v>2013</v>
      </c>
      <c r="E7" s="17">
        <v>2014</v>
      </c>
      <c r="F7" s="17">
        <v>2015</v>
      </c>
      <c r="G7" s="97">
        <v>2016</v>
      </c>
      <c r="H7" s="108" t="s">
        <v>82</v>
      </c>
      <c r="I7" s="40" t="s">
        <v>83</v>
      </c>
      <c r="J7" s="41" t="s">
        <v>84</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0">
      <c r="A8" s="79" t="s">
        <v>63</v>
      </c>
      <c r="B8" s="54">
        <v>9473.7000000000007</v>
      </c>
      <c r="C8" s="54">
        <v>9550.5</v>
      </c>
      <c r="D8" s="54">
        <v>8886.7000000000007</v>
      </c>
      <c r="E8" s="54">
        <v>9039.5</v>
      </c>
      <c r="F8" s="54">
        <v>9296</v>
      </c>
      <c r="G8" s="109">
        <v>9363.7999999999993</v>
      </c>
      <c r="H8" s="9"/>
      <c r="I8" s="9"/>
      <c r="J8" s="10"/>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0">
      <c r="A9" s="115" t="s">
        <v>114</v>
      </c>
      <c r="B9" s="9"/>
      <c r="C9" s="9">
        <f>C8-B8</f>
        <v>76.799999999999272</v>
      </c>
      <c r="D9" s="9">
        <f>D8-C8</f>
        <v>-663.79999999999927</v>
      </c>
      <c r="E9" s="9">
        <f>E8-D8</f>
        <v>152.79999999999927</v>
      </c>
      <c r="F9" s="9">
        <f>F8-E8</f>
        <v>256.5</v>
      </c>
      <c r="G9" s="48">
        <f>G8-F8</f>
        <v>67.799999999999272</v>
      </c>
      <c r="H9" s="9"/>
      <c r="I9" s="9"/>
      <c r="J9" s="10"/>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row>
    <row r="10" spans="1:40">
      <c r="A10" s="8" t="s">
        <v>115</v>
      </c>
      <c r="B10" s="9"/>
      <c r="C10" s="72">
        <f>C9/B8</f>
        <v>8.1066531555779968E-3</v>
      </c>
      <c r="D10" s="72">
        <f t="shared" ref="D10:G10" si="0">D9/C8</f>
        <v>-6.9504214439034526E-2</v>
      </c>
      <c r="E10" s="72">
        <f t="shared" si="0"/>
        <v>1.7194234080142153E-2</v>
      </c>
      <c r="F10" s="72">
        <f t="shared" si="0"/>
        <v>2.8375463244648486E-2</v>
      </c>
      <c r="G10" s="110">
        <f t="shared" si="0"/>
        <v>7.2934595524956191E-3</v>
      </c>
      <c r="H10" s="72">
        <f>AVERAGE(C10:G10)</f>
        <v>-1.7068808812340536E-3</v>
      </c>
      <c r="I10" s="72"/>
      <c r="J10" s="74">
        <f>STDEV(C10:G10)</f>
        <v>3.8845815703411141E-2</v>
      </c>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row>
    <row r="11" spans="1:40">
      <c r="A11" s="8"/>
      <c r="B11" s="9"/>
      <c r="C11" s="9"/>
      <c r="D11" s="9"/>
      <c r="E11" s="9"/>
      <c r="F11" s="9"/>
      <c r="G11" s="48"/>
      <c r="H11" s="9"/>
      <c r="I11" s="9"/>
      <c r="J11" s="10"/>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row>
    <row r="12" spans="1:40">
      <c r="A12" s="116" t="s">
        <v>116</v>
      </c>
      <c r="B12" s="9"/>
      <c r="C12" s="9"/>
      <c r="D12" s="9"/>
      <c r="E12" s="9"/>
      <c r="F12" s="9"/>
      <c r="G12" s="48"/>
      <c r="H12" s="9"/>
      <c r="I12" s="9"/>
      <c r="J12" s="10"/>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row>
    <row r="13" spans="1:40" s="2" customFormat="1">
      <c r="A13" s="117" t="s">
        <v>104</v>
      </c>
      <c r="B13" s="71">
        <f>1-7.26162790697675%</f>
        <v>0.92738372093023247</v>
      </c>
      <c r="C13" s="71">
        <f>1-7.04889550757012%</f>
        <v>0.92951104492429881</v>
      </c>
      <c r="D13" s="71">
        <f>1-7.6271186440678%</f>
        <v>0.92372881355932202</v>
      </c>
      <c r="E13" s="71">
        <f>1-10.2023121387283%</f>
        <v>0.89797687861271702</v>
      </c>
      <c r="F13" s="71">
        <f>1-9.69093508157933%</f>
        <v>0.90309064918420667</v>
      </c>
      <c r="G13" s="111">
        <f>1-9.0245282048645%</f>
        <v>0.90975471795135499</v>
      </c>
      <c r="H13" s="72">
        <f t="shared" ref="H13:H19" si="1">AVERAGE(B13:G13)</f>
        <v>0.91524097086035539</v>
      </c>
      <c r="I13" s="72">
        <f>91.52%</f>
        <v>0.91520000000000001</v>
      </c>
      <c r="J13" s="74">
        <f>STDEV(B13:G13)</f>
        <v>1.34082290827887E-2</v>
      </c>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row>
    <row r="14" spans="1:40" s="2" customFormat="1">
      <c r="A14" s="117" t="s">
        <v>106</v>
      </c>
      <c r="B14" s="71">
        <f>1-20.6515987602993%</f>
        <v>0.79348401239700705</v>
      </c>
      <c r="C14" s="71">
        <f>1-20.7252606096537%</f>
        <v>0.79274739390346305</v>
      </c>
      <c r="D14" s="71">
        <f>1-21.9489727556945%</f>
        <v>0.78051027244305504</v>
      </c>
      <c r="E14" s="71">
        <f>1-23.1348214542216%</f>
        <v>0.76865178545778401</v>
      </c>
      <c r="F14" s="71">
        <f>1-23.2081579799288%</f>
        <v>0.76791842020071199</v>
      </c>
      <c r="G14" s="111">
        <f>1-23.7272383050497%</f>
        <v>0.76272761694950297</v>
      </c>
      <c r="H14" s="72">
        <f t="shared" si="1"/>
        <v>0.77767325022525391</v>
      </c>
      <c r="I14" s="72">
        <f>H14</f>
        <v>0.77767325022525391</v>
      </c>
      <c r="J14" s="74">
        <f>STDEV(B14:G14)</f>
        <v>1.3305443942379142E-2</v>
      </c>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row>
    <row r="15" spans="1:40" s="2" customFormat="1">
      <c r="A15" s="117" t="s">
        <v>107</v>
      </c>
      <c r="B15" s="71">
        <f>1-46.1778281642238%</f>
        <v>0.538221718357762</v>
      </c>
      <c r="C15" s="71">
        <f>1-46.6071292267766%</f>
        <v>0.533928707732234</v>
      </c>
      <c r="D15" s="71">
        <f>1-48.1423575396009%</f>
        <v>0.518576424603991</v>
      </c>
      <c r="E15" s="71">
        <f>1-46.9525281140012%</f>
        <v>0.53047471885998809</v>
      </c>
      <c r="F15" s="71">
        <f>1-47.9763947599715%</f>
        <v>0.52023605240028503</v>
      </c>
      <c r="G15" s="111">
        <f>1-46.9322440729355%</f>
        <v>0.53067755927064497</v>
      </c>
      <c r="H15" s="72">
        <f t="shared" si="1"/>
        <v>0.52868586353748415</v>
      </c>
      <c r="I15" s="72">
        <f t="shared" ref="I15:I19" si="2">H15</f>
        <v>0.52868586353748415</v>
      </c>
      <c r="J15" s="74">
        <f>STDEV(B15:G15)</f>
        <v>7.7354619961129863E-3</v>
      </c>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row>
    <row r="16" spans="1:40" s="2" customFormat="1">
      <c r="A16" s="117" t="s">
        <v>108</v>
      </c>
      <c r="B16" s="9"/>
      <c r="C16" s="71">
        <f>1-38.1031613976705%</f>
        <v>0.61896838602329507</v>
      </c>
      <c r="D16" s="71">
        <f>1-38.8852566198104%</f>
        <v>0.61114743380189607</v>
      </c>
      <c r="E16" s="71">
        <f>1-39.3328576525152%</f>
        <v>0.60667142347484804</v>
      </c>
      <c r="F16" s="71">
        <f>1-37.6529987760098%</f>
        <v>0.62347001223990195</v>
      </c>
      <c r="G16" s="111">
        <f>1-36.3442389758179%</f>
        <v>0.636557610241821</v>
      </c>
      <c r="H16" s="72">
        <f t="shared" si="1"/>
        <v>0.61936297315635236</v>
      </c>
      <c r="I16" s="72">
        <f t="shared" si="2"/>
        <v>0.61936297315635236</v>
      </c>
      <c r="J16" s="74">
        <f t="shared" ref="J16:J18" si="3">STDEV(C16:G16)</f>
        <v>1.1632385113800442E-2</v>
      </c>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row>
    <row r="17" spans="1:40" s="2" customFormat="1">
      <c r="A17" s="117" t="s">
        <v>109</v>
      </c>
      <c r="B17" s="9"/>
      <c r="C17" s="71">
        <f>1-46.5034965034965%</f>
        <v>0.534965034965035</v>
      </c>
      <c r="D17" s="71">
        <f>1-58.0134357005758%</f>
        <v>0.41986564299424201</v>
      </c>
      <c r="E17" s="71">
        <f>1-68.5346807533303%</f>
        <v>0.31465319246669698</v>
      </c>
      <c r="F17" s="71">
        <f>1-70.2727693018955%</f>
        <v>0.29727230698104501</v>
      </c>
      <c r="G17" s="111">
        <f>1-79.4476898566118%</f>
        <v>0.20552310143388197</v>
      </c>
      <c r="H17" s="72">
        <f t="shared" si="1"/>
        <v>0.35445585576818023</v>
      </c>
      <c r="I17" s="72">
        <f t="shared" si="2"/>
        <v>0.35445585576818023</v>
      </c>
      <c r="J17" s="74">
        <f t="shared" si="3"/>
        <v>0.12638945724492123</v>
      </c>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row>
    <row r="18" spans="1:40" s="2" customFormat="1">
      <c r="A18" s="117" t="s">
        <v>110</v>
      </c>
      <c r="B18" s="9"/>
      <c r="C18" s="71">
        <f>1-27.34375%</f>
        <v>0.7265625</v>
      </c>
      <c r="D18" s="71">
        <f>1-20.6190713929106%</f>
        <v>0.79380928607089396</v>
      </c>
      <c r="E18" s="71">
        <f>1-21.4356272637471%</f>
        <v>0.78564372736252897</v>
      </c>
      <c r="F18" s="71">
        <f>1-35.9868928296068%</f>
        <v>0.64013107170393191</v>
      </c>
      <c r="G18" s="111">
        <f>1-50.3370098039216%</f>
        <v>0.49662990196078394</v>
      </c>
      <c r="H18" s="72">
        <f t="shared" si="1"/>
        <v>0.68855529741962784</v>
      </c>
      <c r="I18" s="72">
        <v>0.497</v>
      </c>
      <c r="J18" s="74">
        <f t="shared" si="3"/>
        <v>0.1236217778770818</v>
      </c>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row>
    <row r="19" spans="1:40" s="2" customFormat="1">
      <c r="A19" s="117" t="s">
        <v>111</v>
      </c>
      <c r="B19" s="71">
        <f>1-34.367396593674%</f>
        <v>0.65632603406325996</v>
      </c>
      <c r="C19" s="71">
        <f>1-40.5202821869489%</f>
        <v>0.59479717813051103</v>
      </c>
      <c r="D19" s="71">
        <f>1-37.1802269667244%</f>
        <v>0.62819773033275594</v>
      </c>
      <c r="E19" s="71">
        <f>1-36.1324376199616%</f>
        <v>0.63867562380038401</v>
      </c>
      <c r="F19" s="71">
        <f>1-32.8003997002248%</f>
        <v>0.67199600299775197</v>
      </c>
      <c r="G19" s="111">
        <f>1-34.4926075268817%</f>
        <v>0.65507392473118298</v>
      </c>
      <c r="H19" s="72">
        <f t="shared" si="1"/>
        <v>0.64084441567597428</v>
      </c>
      <c r="I19" s="72">
        <f t="shared" si="2"/>
        <v>0.64084441567597428</v>
      </c>
      <c r="J19" s="74">
        <f>STDEV(B19:G19)</f>
        <v>2.7194011187930585E-2</v>
      </c>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row>
    <row r="20" spans="1:40" s="2" customFormat="1">
      <c r="A20" s="117"/>
      <c r="B20" s="71"/>
      <c r="C20" s="71"/>
      <c r="D20" s="71"/>
      <c r="E20" s="71"/>
      <c r="F20" s="71"/>
      <c r="G20" s="111"/>
      <c r="H20" s="72"/>
      <c r="I20" s="9"/>
      <c r="J20" s="74"/>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row>
    <row r="21" spans="1:40" s="2" customFormat="1">
      <c r="A21" s="116" t="s">
        <v>117</v>
      </c>
      <c r="B21" s="126">
        <f>(B13*B43+B14*B44+B15*B45+B16*B46+B17*B47+B18*B48+B19*B49)/B8</f>
        <v>0.73220600187888585</v>
      </c>
      <c r="C21" s="126">
        <f t="shared" ref="C21:G21" si="4">(C13*C43+C14*C44+C15*C45+C16*C46+C17*C47+C18*C48+C19*C49)/C8</f>
        <v>0.71943877283911828</v>
      </c>
      <c r="D21" s="126">
        <f t="shared" si="4"/>
        <v>0.70163277707135374</v>
      </c>
      <c r="E21" s="126">
        <f t="shared" si="4"/>
        <v>0.70561424857569566</v>
      </c>
      <c r="F21" s="126">
        <f t="shared" si="4"/>
        <v>0.70138769363166953</v>
      </c>
      <c r="G21" s="127">
        <f t="shared" si="4"/>
        <v>0.68834233964843361</v>
      </c>
      <c r="H21" s="128">
        <f>AVERAGE(B21:G21)</f>
        <v>0.70810363894085937</v>
      </c>
      <c r="I21" s="23"/>
      <c r="J21" s="12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row>
    <row r="22" spans="1:40" s="2" customFormat="1">
      <c r="A22" s="116"/>
      <c r="B22" s="9"/>
      <c r="C22" s="9"/>
      <c r="D22" s="9"/>
      <c r="E22" s="9"/>
      <c r="F22" s="9"/>
      <c r="G22" s="48"/>
      <c r="H22" s="9"/>
      <c r="I22" s="9"/>
      <c r="J22" s="10"/>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row>
    <row r="23" spans="1:40" s="2" customFormat="1">
      <c r="A23" s="22" t="s">
        <v>118</v>
      </c>
      <c r="B23" s="9"/>
      <c r="C23" s="9"/>
      <c r="D23" s="9"/>
      <c r="E23" s="9"/>
      <c r="F23" s="9"/>
      <c r="G23" s="48"/>
      <c r="H23" s="9"/>
      <c r="I23" s="9"/>
      <c r="J23" s="10"/>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s="2" customFormat="1">
      <c r="A24" s="118" t="s">
        <v>119</v>
      </c>
      <c r="B24" s="72">
        <f>B131/B8</f>
        <v>0.17931747891531291</v>
      </c>
      <c r="C24" s="72">
        <f t="shared" ref="C24:G24" si="5">C131/C8</f>
        <v>0.19287995392911364</v>
      </c>
      <c r="D24" s="72">
        <f t="shared" si="5"/>
        <v>0.20658962269458853</v>
      </c>
      <c r="E24" s="72">
        <f t="shared" si="5"/>
        <v>0.20934786216051773</v>
      </c>
      <c r="F24" s="72">
        <f t="shared" si="5"/>
        <v>0.21525387263339071</v>
      </c>
      <c r="G24" s="110">
        <f t="shared" si="5"/>
        <v>0.22521839424165405</v>
      </c>
      <c r="H24" s="72">
        <f>AVERAGE(B24:G24)</f>
        <v>0.20476786409576295</v>
      </c>
      <c r="I24" s="72">
        <v>0.25</v>
      </c>
      <c r="J24" s="74">
        <f>STDEV(B24:G24)</f>
        <v>1.6379989370743499E-2</v>
      </c>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row>
    <row r="25" spans="1:40" s="2" customFormat="1">
      <c r="A25" s="8" t="s">
        <v>68</v>
      </c>
      <c r="B25" s="72">
        <f>B133/B8</f>
        <v>0</v>
      </c>
      <c r="C25" s="72">
        <f t="shared" ref="C25:G25" si="6">C133/C8</f>
        <v>0</v>
      </c>
      <c r="D25" s="72">
        <f t="shared" si="6"/>
        <v>7.0554874137756421E-2</v>
      </c>
      <c r="E25" s="72">
        <f t="shared" si="6"/>
        <v>1.1283809945240332E-3</v>
      </c>
      <c r="F25" s="72">
        <f t="shared" si="6"/>
        <v>0</v>
      </c>
      <c r="G25" s="110">
        <f t="shared" si="6"/>
        <v>0</v>
      </c>
      <c r="H25" s="72">
        <f>AVERAGE(B25:G25)</f>
        <v>1.1947209188713408E-2</v>
      </c>
      <c r="I25" s="72">
        <f>H25</f>
        <v>1.1947209188713408E-2</v>
      </c>
      <c r="J25" s="74">
        <f>STDEV(B25:G25)</f>
        <v>2.8715322264847333E-2</v>
      </c>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row>
    <row r="26" spans="1:40">
      <c r="A26" s="11" t="s">
        <v>69</v>
      </c>
      <c r="B26" s="81">
        <f>B134/B8</f>
        <v>1.5833306944488425E-4</v>
      </c>
      <c r="C26" s="81">
        <f t="shared" ref="C26:G26" si="7">C134/C8</f>
        <v>8.5021726611172188E-3</v>
      </c>
      <c r="D26" s="81">
        <f t="shared" si="7"/>
        <v>6.0427380242384686E-3</v>
      </c>
      <c r="E26" s="81">
        <f t="shared" si="7"/>
        <v>2.0465733724210409E-3</v>
      </c>
      <c r="F26" s="81">
        <f t="shared" si="7"/>
        <v>2.366609294320138E-4</v>
      </c>
      <c r="G26" s="112">
        <f t="shared" si="7"/>
        <v>4.9125355090881909E-4</v>
      </c>
      <c r="H26" s="124">
        <f>AVERAGE(B26:G26)</f>
        <v>2.9129552679270742E-3</v>
      </c>
      <c r="I26" s="81">
        <f>H26</f>
        <v>2.9129552679270742E-3</v>
      </c>
      <c r="J26" s="82">
        <f>STDEV(B26:G26)</f>
        <v>3.5327225423954461E-3</v>
      </c>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row>
    <row r="27" spans="1:40">
      <c r="A27" s="8"/>
      <c r="B27" s="9"/>
      <c r="C27" s="9"/>
      <c r="D27" s="9"/>
      <c r="E27" s="9"/>
      <c r="F27" s="9"/>
      <c r="G27" s="48"/>
      <c r="H27" s="9"/>
      <c r="I27" s="9"/>
      <c r="J27" s="10"/>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row>
    <row r="28" spans="1:40">
      <c r="A28" s="120" t="s">
        <v>120</v>
      </c>
      <c r="B28" s="121">
        <f>1-B21-B24-B25-B26</f>
        <v>8.831818613635635E-2</v>
      </c>
      <c r="C28" s="121">
        <f t="shared" ref="C28:F28" si="8">1-C21-C24-C25-C26</f>
        <v>7.9179100570650862E-2</v>
      </c>
      <c r="D28" s="121">
        <f t="shared" si="8"/>
        <v>1.5179988072062844E-2</v>
      </c>
      <c r="E28" s="121">
        <f t="shared" si="8"/>
        <v>8.1862934896841544E-2</v>
      </c>
      <c r="F28" s="121">
        <f t="shared" si="8"/>
        <v>8.312177280550774E-2</v>
      </c>
      <c r="G28" s="122">
        <f>1-G21-G24-G25-G26</f>
        <v>8.5948012559003528E-2</v>
      </c>
      <c r="H28" s="125">
        <f>1-H21-H24-H25-H26</f>
        <v>7.2268332506737198E-2</v>
      </c>
      <c r="I28" s="3"/>
      <c r="J28" s="12"/>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row>
    <row r="29" spans="1:40">
      <c r="A29" s="8" t="s">
        <v>121</v>
      </c>
      <c r="B29" s="72">
        <f>B136/B8</f>
        <v>4.3488816407528212E-3</v>
      </c>
      <c r="C29" s="72">
        <f t="shared" ref="C29:G29" si="9">C136/C8</f>
        <v>2.1778964452122927E-3</v>
      </c>
      <c r="D29" s="72">
        <f t="shared" si="9"/>
        <v>3.7134144283029692E-4</v>
      </c>
      <c r="E29" s="72">
        <f t="shared" si="9"/>
        <v>5.1994026218264288E-4</v>
      </c>
      <c r="F29" s="72">
        <f t="shared" si="9"/>
        <v>1.0757314974182443E-3</v>
      </c>
      <c r="G29" s="123">
        <f t="shared" si="9"/>
        <v>2.4562677545440954E-3</v>
      </c>
      <c r="H29" s="72">
        <f>AVERAGE(B29:G29)</f>
        <v>1.8250098404900654E-3</v>
      </c>
      <c r="I29" s="9"/>
      <c r="J29" s="74">
        <f>STDEV(B29:G29)</f>
        <v>1.5013807527728918E-3</v>
      </c>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row>
    <row r="30" spans="1:40">
      <c r="A30" s="8" t="s">
        <v>122</v>
      </c>
      <c r="B30" s="71">
        <f>B138/(B8*B28)</f>
        <v>0.25648380542607885</v>
      </c>
      <c r="C30" s="71">
        <f t="shared" ref="C30:G30" si="10">C138/(C8*C28)</f>
        <v>0.27849775191748177</v>
      </c>
      <c r="D30" s="71">
        <f t="shared" si="10"/>
        <v>1.6671608598962084</v>
      </c>
      <c r="E30" s="71">
        <f t="shared" si="10"/>
        <v>0.29000000000000037</v>
      </c>
      <c r="F30" s="71">
        <f t="shared" si="10"/>
        <v>0.27850394719813643</v>
      </c>
      <c r="G30" s="111">
        <f t="shared" si="10"/>
        <v>0.27634194831014014</v>
      </c>
      <c r="H30" s="72">
        <f>AVERAGE(B30:C30,E30:G30)</f>
        <v>0.27596549057036751</v>
      </c>
      <c r="I30" s="9"/>
      <c r="J30" s="74">
        <f>STDEV(B30:C30,E30:G30)</f>
        <v>1.2139824350074414E-2</v>
      </c>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row>
    <row r="31" spans="1:40">
      <c r="A31" s="8"/>
      <c r="B31" s="9"/>
      <c r="C31" s="9"/>
      <c r="D31" s="9"/>
      <c r="E31" s="9"/>
      <c r="F31" s="9"/>
      <c r="G31" s="48"/>
      <c r="H31" s="9"/>
      <c r="I31" s="9"/>
      <c r="J31" s="10"/>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row>
    <row r="32" spans="1:40" ht="15" thickBot="1">
      <c r="A32" s="22" t="s">
        <v>123</v>
      </c>
      <c r="B32" s="9"/>
      <c r="C32" s="9"/>
      <c r="D32" s="9"/>
      <c r="E32" s="9"/>
      <c r="F32" s="9"/>
      <c r="G32" s="113"/>
      <c r="H32" s="9"/>
      <c r="I32" s="9"/>
      <c r="J32" s="10"/>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row>
    <row r="33" spans="1:47">
      <c r="A33" s="137" t="s">
        <v>124</v>
      </c>
      <c r="B33" s="138">
        <f>B109/B8</f>
        <v>0</v>
      </c>
      <c r="C33" s="138">
        <f t="shared" ref="C33:G33" si="11">C109/C8</f>
        <v>1.2774200303649547E-3</v>
      </c>
      <c r="D33" s="138">
        <f t="shared" si="11"/>
        <v>-5.468846703500803E-3</v>
      </c>
      <c r="E33" s="138">
        <f t="shared" si="11"/>
        <v>3.0532662204768367E-3</v>
      </c>
      <c r="F33" s="138">
        <f t="shared" si="11"/>
        <v>1.3478915662650585E-2</v>
      </c>
      <c r="G33" s="138">
        <f t="shared" si="11"/>
        <v>-1.2676477498451464E-2</v>
      </c>
      <c r="H33" s="144">
        <f>AVERAGE(B33:G33)</f>
        <v>-5.5953714743315251E-5</v>
      </c>
      <c r="I33" s="138">
        <v>0</v>
      </c>
      <c r="J33" s="148">
        <f>STDEV(B33:G33)</f>
        <v>8.7546328890925652E-3</v>
      </c>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2"/>
      <c r="AP33" s="2"/>
      <c r="AQ33" s="2"/>
      <c r="AR33" s="2"/>
      <c r="AS33" s="2"/>
      <c r="AT33" s="2"/>
      <c r="AU33" s="2"/>
    </row>
    <row r="34" spans="1:47">
      <c r="A34" s="139" t="s">
        <v>125</v>
      </c>
      <c r="B34" s="140"/>
      <c r="C34" s="141">
        <f>C115/C8</f>
        <v>1.096277681796768E-2</v>
      </c>
      <c r="D34" s="141">
        <f t="shared" ref="D34:G34" si="12">D115/D8</f>
        <v>9.5648553456288091E-3</v>
      </c>
      <c r="E34" s="141">
        <f t="shared" si="12"/>
        <v>1.703634050555896E-2</v>
      </c>
      <c r="F34" s="141">
        <f t="shared" si="12"/>
        <v>2.374139414802065E-2</v>
      </c>
      <c r="G34" s="141">
        <f t="shared" si="12"/>
        <v>3.0180055105833083E-2</v>
      </c>
      <c r="H34" s="145">
        <f>AVERAGE(B34:G34)</f>
        <v>1.8297084384601835E-2</v>
      </c>
      <c r="I34" s="141">
        <f>H34</f>
        <v>1.8297084384601835E-2</v>
      </c>
      <c r="J34" s="149">
        <f>STDEV(B34:G34)</f>
        <v>8.695959817083326E-3</v>
      </c>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2"/>
      <c r="AP34" s="2"/>
      <c r="AQ34" s="2"/>
      <c r="AR34" s="2"/>
      <c r="AS34" s="2"/>
      <c r="AT34" s="2"/>
      <c r="AU34" s="2"/>
    </row>
    <row r="35" spans="1:47" ht="15" thickBot="1">
      <c r="A35" s="142" t="s">
        <v>67</v>
      </c>
      <c r="B35" s="143">
        <f>B132/B8</f>
        <v>1.8440524821347518E-2</v>
      </c>
      <c r="C35" s="143">
        <f t="shared" ref="C35:G35" si="13">C132/C8</f>
        <v>1.9506832103031255E-2</v>
      </c>
      <c r="D35" s="143">
        <f t="shared" si="13"/>
        <v>1.9861140805923456E-2</v>
      </c>
      <c r="E35" s="143">
        <f t="shared" si="13"/>
        <v>1.8419160351789369E-2</v>
      </c>
      <c r="F35" s="143">
        <f t="shared" si="13"/>
        <v>1.6609294320137694E-2</v>
      </c>
      <c r="G35" s="143">
        <f t="shared" si="13"/>
        <v>1.6723979580939363E-2</v>
      </c>
      <c r="H35" s="146">
        <f>AVERAGE(B35:G35)</f>
        <v>1.8260155330528108E-2</v>
      </c>
      <c r="I35" s="143">
        <f>H35</f>
        <v>1.8260155330528108E-2</v>
      </c>
      <c r="J35" s="177">
        <f>STDEV(B35:G35)</f>
        <v>1.3609078754112844E-3</v>
      </c>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2"/>
      <c r="AP35" s="2"/>
      <c r="AQ35" s="2"/>
      <c r="AR35" s="2"/>
      <c r="AS35" s="2"/>
      <c r="AT35" s="2"/>
      <c r="AU35" s="2"/>
    </row>
    <row r="36" spans="1:47">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2"/>
      <c r="AP36" s="2"/>
      <c r="AQ36" s="2"/>
      <c r="AR36" s="2"/>
      <c r="AS36" s="2"/>
      <c r="AT36" s="2"/>
      <c r="AU36" s="2"/>
    </row>
    <row r="37" spans="1:47">
      <c r="A37" s="131" t="s">
        <v>126</v>
      </c>
      <c r="B37" s="132">
        <f>B8/B113</f>
        <v>10.379861948066177</v>
      </c>
      <c r="C37" s="132">
        <f t="shared" ref="C37:G37" si="14">C8/C113</f>
        <v>11.491396943809404</v>
      </c>
      <c r="D37" s="132">
        <f t="shared" si="14"/>
        <v>12.015548945375881</v>
      </c>
      <c r="E37" s="132">
        <f t="shared" si="14"/>
        <v>12.432265162976204</v>
      </c>
      <c r="F37" s="132">
        <f t="shared" si="14"/>
        <v>11.716662465339045</v>
      </c>
      <c r="G37" s="133">
        <f t="shared" si="14"/>
        <v>10.184685664563847</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2"/>
      <c r="AP37" s="2"/>
      <c r="AQ37" s="2"/>
      <c r="AR37" s="2"/>
      <c r="AS37" s="2"/>
      <c r="AT37" s="2"/>
      <c r="AU37" s="2"/>
    </row>
    <row r="38" spans="1:47">
      <c r="A38" s="134" t="s">
        <v>127</v>
      </c>
      <c r="B38" s="135">
        <f>B113/B114</f>
        <v>5.2243846594161427</v>
      </c>
      <c r="C38" s="135">
        <f t="shared" ref="C38:G38" si="15">C113/C114</f>
        <v>4.4610842726784776</v>
      </c>
      <c r="D38" s="135">
        <f t="shared" si="15"/>
        <v>4.1903682719546733</v>
      </c>
      <c r="E38" s="135">
        <f t="shared" si="15"/>
        <v>4.3669669669669675</v>
      </c>
      <c r="F38" s="135">
        <f t="shared" si="15"/>
        <v>5.1386010362694305</v>
      </c>
      <c r="G38" s="136">
        <f t="shared" si="15"/>
        <v>5.8710089399744563</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2"/>
      <c r="AP38" s="2"/>
      <c r="AQ38" s="2"/>
      <c r="AR38" s="2"/>
      <c r="AS38" s="2"/>
      <c r="AT38" s="2"/>
      <c r="AU38" s="2"/>
    </row>
    <row r="39" spans="1:47">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2"/>
      <c r="AP39" s="2"/>
      <c r="AQ39" s="2"/>
      <c r="AR39" s="2"/>
      <c r="AS39" s="2"/>
      <c r="AT39" s="2"/>
      <c r="AU39" s="2"/>
    </row>
    <row r="40" spans="1:47" s="2" customForma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row>
    <row r="41" spans="1:47" s="2" customForma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row>
    <row r="42" spans="1:47">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2"/>
      <c r="AP42" s="2"/>
      <c r="AQ42" s="2"/>
      <c r="AR42" s="2"/>
      <c r="AS42" s="2"/>
      <c r="AT42" s="2"/>
      <c r="AU42" s="2"/>
    </row>
    <row r="43" spans="1:47">
      <c r="A43" s="73" t="s">
        <v>86</v>
      </c>
      <c r="B43" s="52">
        <v>1720</v>
      </c>
      <c r="C43" s="52">
        <v>1611.6</v>
      </c>
      <c r="D43" s="52">
        <v>1333.4</v>
      </c>
      <c r="E43" s="52">
        <v>1730</v>
      </c>
      <c r="F43" s="52">
        <v>2028.7</v>
      </c>
      <c r="G43" s="52">
        <v>1944.7</v>
      </c>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c r="A44" s="73" t="s">
        <v>89</v>
      </c>
      <c r="B44" s="52">
        <v>3968.7</v>
      </c>
      <c r="C44" s="52">
        <v>4048.2</v>
      </c>
      <c r="D44" s="52">
        <v>3582.4</v>
      </c>
      <c r="E44" s="52">
        <v>3480.9</v>
      </c>
      <c r="F44" s="52">
        <v>3089</v>
      </c>
      <c r="G44" s="52">
        <v>2905.1</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2"/>
      <c r="AP44" s="2"/>
      <c r="AQ44" s="2"/>
      <c r="AR44" s="2"/>
      <c r="AS44" s="2"/>
      <c r="AT44" s="2"/>
      <c r="AU44" s="2"/>
    </row>
    <row r="45" spans="1:47" s="2" customFormat="1">
      <c r="A45" s="73" t="s">
        <v>90</v>
      </c>
      <c r="B45" s="52">
        <v>2469.8000000000002</v>
      </c>
      <c r="C45" s="52">
        <v>2620.1999999999998</v>
      </c>
      <c r="D45" s="52">
        <v>2430.5</v>
      </c>
      <c r="E45" s="52">
        <v>2329.8000000000002</v>
      </c>
      <c r="F45" s="52">
        <v>2389.3000000000002</v>
      </c>
      <c r="G45" s="52">
        <v>2374.6999999999998</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row>
    <row r="46" spans="1:47" s="2" customFormat="1">
      <c r="A46" s="73" t="s">
        <v>91</v>
      </c>
      <c r="B46" s="52"/>
      <c r="C46" s="52">
        <v>661.1</v>
      </c>
      <c r="D46" s="52">
        <v>611.79999999999995</v>
      </c>
      <c r="E46" s="52">
        <v>560.6</v>
      </c>
      <c r="F46" s="52">
        <v>653.6</v>
      </c>
      <c r="G46" s="52">
        <v>703</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row>
    <row r="47" spans="1:47" s="2" customFormat="1">
      <c r="A47" s="73" t="s">
        <v>128</v>
      </c>
      <c r="B47" s="52">
        <v>0</v>
      </c>
      <c r="C47" s="52">
        <v>143</v>
      </c>
      <c r="D47" s="52">
        <v>208.4</v>
      </c>
      <c r="E47" s="52">
        <v>217.7</v>
      </c>
      <c r="F47" s="52">
        <v>216.3</v>
      </c>
      <c r="G47" s="52">
        <v>188.3</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row>
    <row r="48" spans="1:47" s="2" customFormat="1">
      <c r="A48" s="73" t="s">
        <v>95</v>
      </c>
      <c r="B48" s="52">
        <v>0</v>
      </c>
      <c r="C48" s="52">
        <v>12.8</v>
      </c>
      <c r="D48" s="52">
        <v>200.3</v>
      </c>
      <c r="E48" s="52">
        <v>303.7</v>
      </c>
      <c r="F48" s="52">
        <v>518.79999999999995</v>
      </c>
      <c r="G48" s="52">
        <v>652.79999999999995</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row>
    <row r="49" spans="1:40" s="2" customFormat="1">
      <c r="A49" s="73" t="s">
        <v>96</v>
      </c>
      <c r="B49" s="52">
        <v>1315.2</v>
      </c>
      <c r="C49" s="52">
        <v>453.6</v>
      </c>
      <c r="D49" s="52">
        <v>519.9</v>
      </c>
      <c r="E49" s="52">
        <v>416.8</v>
      </c>
      <c r="F49" s="52">
        <v>400.3</v>
      </c>
      <c r="G49" s="52">
        <v>595.20000000000005</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row>
    <row r="50" spans="1:40">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row>
    <row r="51" spans="1:40">
      <c r="A51" s="9"/>
      <c r="B51" s="2"/>
      <c r="C51" s="2"/>
      <c r="D51" s="2"/>
      <c r="E51" s="2"/>
      <c r="F51" s="2"/>
      <c r="G51" s="2"/>
      <c r="H51" s="87"/>
      <c r="I51" s="87"/>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row>
    <row r="52" spans="1:40">
      <c r="A52" s="9" t="s">
        <v>65</v>
      </c>
      <c r="B52" s="87">
        <v>2011</v>
      </c>
      <c r="C52" s="87">
        <v>2012</v>
      </c>
      <c r="D52" s="87">
        <v>2013</v>
      </c>
      <c r="E52" s="87">
        <v>2014</v>
      </c>
      <c r="F52" s="87">
        <v>2015</v>
      </c>
      <c r="G52" s="87">
        <v>2016</v>
      </c>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row>
    <row r="53" spans="1:40">
      <c r="A53" s="104" t="s">
        <v>104</v>
      </c>
      <c r="B53" s="9">
        <v>124.9</v>
      </c>
      <c r="C53" s="9">
        <v>113.6</v>
      </c>
      <c r="D53" s="9">
        <v>101.7</v>
      </c>
      <c r="E53" s="9">
        <v>176.5</v>
      </c>
      <c r="F53" s="9">
        <v>196.6</v>
      </c>
      <c r="G53" s="9">
        <v>175.5</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row>
    <row r="54" spans="1:40">
      <c r="A54" s="104" t="s">
        <v>106</v>
      </c>
      <c r="B54" s="9">
        <v>819.6</v>
      </c>
      <c r="C54" s="9">
        <v>839</v>
      </c>
      <c r="D54" s="9">
        <v>786.3</v>
      </c>
      <c r="E54" s="9">
        <v>805.3</v>
      </c>
      <c r="F54" s="9">
        <v>716.9</v>
      </c>
      <c r="G54" s="9">
        <v>689.3</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row>
    <row r="55" spans="1:40">
      <c r="A55" s="104" t="s">
        <v>107</v>
      </c>
      <c r="B55" s="9">
        <v>1140.5</v>
      </c>
      <c r="C55" s="9">
        <v>1221.2</v>
      </c>
      <c r="D55" s="9">
        <v>1170.0999999999999</v>
      </c>
      <c r="E55" s="9">
        <v>1093.9000000000001</v>
      </c>
      <c r="F55" s="9">
        <v>1146.3</v>
      </c>
      <c r="G55" s="9">
        <v>1114.5</v>
      </c>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row>
    <row r="56" spans="1:40">
      <c r="A56" s="104" t="s">
        <v>108</v>
      </c>
      <c r="B56" s="2"/>
      <c r="C56" s="9">
        <v>251.9</v>
      </c>
      <c r="D56" s="9">
        <v>237.9</v>
      </c>
      <c r="E56" s="9">
        <v>220.5</v>
      </c>
      <c r="F56" s="9">
        <v>246.1</v>
      </c>
      <c r="G56" s="9">
        <v>255.5</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row>
    <row r="57" spans="1:40">
      <c r="A57" s="104" t="s">
        <v>109</v>
      </c>
      <c r="B57" s="9"/>
      <c r="C57" s="9">
        <v>66.5</v>
      </c>
      <c r="D57" s="9">
        <v>120.9</v>
      </c>
      <c r="E57" s="9">
        <v>149.19999999999999</v>
      </c>
      <c r="F57" s="9">
        <v>452</v>
      </c>
      <c r="G57" s="9">
        <v>149.6</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row>
    <row r="58" spans="1:40">
      <c r="A58" s="104" t="s">
        <v>110</v>
      </c>
      <c r="B58" s="9"/>
      <c r="C58" s="9">
        <v>3.5</v>
      </c>
      <c r="D58" s="9">
        <v>41.3</v>
      </c>
      <c r="E58" s="9">
        <v>65.099999999999994</v>
      </c>
      <c r="F58" s="9">
        <v>186.7</v>
      </c>
      <c r="G58" s="9">
        <v>328.6</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row>
    <row r="59" spans="1:40">
      <c r="A59" s="104" t="s">
        <v>111</v>
      </c>
      <c r="B59" s="9">
        <v>452</v>
      </c>
      <c r="C59" s="9">
        <v>183.8</v>
      </c>
      <c r="D59" s="9">
        <v>193.3</v>
      </c>
      <c r="E59" s="9">
        <v>150.6</v>
      </c>
      <c r="F59" s="9">
        <v>131.30000000000001</v>
      </c>
      <c r="G59" s="9">
        <v>205.3</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row>
    <row r="60" spans="1:40">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row>
    <row r="61" spans="1:40">
      <c r="A61" s="23" t="s">
        <v>129</v>
      </c>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row>
    <row r="62" spans="1:40">
      <c r="A62" s="9" t="s">
        <v>7</v>
      </c>
      <c r="B62" s="9">
        <v>2011</v>
      </c>
      <c r="C62" s="9">
        <v>2012</v>
      </c>
      <c r="D62" s="9">
        <v>2013</v>
      </c>
      <c r="E62" s="9">
        <v>2014</v>
      </c>
      <c r="F62" s="9">
        <v>2015</v>
      </c>
      <c r="G62" s="9">
        <v>2016</v>
      </c>
      <c r="H62" s="9" t="s">
        <v>8</v>
      </c>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row>
    <row r="63" spans="1:40">
      <c r="A63" s="9" t="s">
        <v>9</v>
      </c>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row>
    <row r="64" spans="1:40">
      <c r="A64" s="9" t="s">
        <v>10</v>
      </c>
      <c r="B64" s="9">
        <v>710.8</v>
      </c>
      <c r="C64" s="9">
        <v>655</v>
      </c>
      <c r="D64" s="9">
        <v>635.79999999999995</v>
      </c>
      <c r="E64" s="9">
        <v>536.20000000000005</v>
      </c>
      <c r="F64" s="9">
        <v>610.1</v>
      </c>
      <c r="G64" s="9">
        <v>450.4</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row>
    <row r="65" spans="1:40">
      <c r="A65" s="9" t="s">
        <v>11</v>
      </c>
      <c r="B65" s="9">
        <v>65.5</v>
      </c>
      <c r="C65" s="9">
        <v>64.400000000000006</v>
      </c>
      <c r="D65" s="9">
        <v>73.599999999999994</v>
      </c>
      <c r="E65" s="9">
        <v>84.4</v>
      </c>
      <c r="F65" s="9">
        <v>113.5</v>
      </c>
      <c r="G65" s="9">
        <v>176.5</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row>
    <row r="66" spans="1:40">
      <c r="A66" s="9" t="s">
        <v>12</v>
      </c>
      <c r="B66" s="9">
        <v>1257.5</v>
      </c>
      <c r="C66" s="9">
        <v>1137.5</v>
      </c>
      <c r="D66" s="9">
        <v>1171.3</v>
      </c>
      <c r="E66" s="9">
        <v>1198.9000000000001</v>
      </c>
      <c r="F66" s="9">
        <v>1144.8</v>
      </c>
      <c r="G66" s="9">
        <v>1163</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row>
    <row r="67" spans="1:40">
      <c r="A67" s="9" t="s">
        <v>13</v>
      </c>
      <c r="B67" s="9">
        <v>28.8</v>
      </c>
      <c r="C67" s="9">
        <v>44.7</v>
      </c>
      <c r="D67" s="9">
        <v>61.7</v>
      </c>
      <c r="E67" s="9">
        <v>51.7</v>
      </c>
      <c r="F67" s="9">
        <v>65.599999999999994</v>
      </c>
      <c r="G67" s="9">
        <v>0</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row>
    <row r="68" spans="1:40">
      <c r="A68" s="9" t="s">
        <v>14</v>
      </c>
      <c r="B68" s="9">
        <v>92.2</v>
      </c>
      <c r="C68" s="9">
        <v>95.7</v>
      </c>
      <c r="D68" s="9">
        <v>68.5</v>
      </c>
      <c r="E68" s="9">
        <v>78.400000000000006</v>
      </c>
      <c r="F68" s="9">
        <v>128.5</v>
      </c>
      <c r="G68" s="9">
        <v>148.9</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row>
    <row r="69" spans="1:40">
      <c r="A69" s="9" t="s">
        <v>15</v>
      </c>
      <c r="B69" s="9">
        <v>2154.7999999999997</v>
      </c>
      <c r="C69" s="9">
        <v>1997.3000000000002</v>
      </c>
      <c r="D69" s="9">
        <v>2010.8999999999999</v>
      </c>
      <c r="E69" s="9">
        <v>1949.6000000000001</v>
      </c>
      <c r="F69" s="9">
        <v>2062.5</v>
      </c>
      <c r="G69" s="9">
        <v>1938.8000000000002</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row>
    <row r="70" spans="1:40">
      <c r="A70" s="9" t="s">
        <v>16</v>
      </c>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row>
    <row r="71" spans="1:40">
      <c r="A71" s="9" t="s">
        <v>17</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row>
    <row r="72" spans="1:40">
      <c r="A72" s="9" t="s">
        <v>18</v>
      </c>
      <c r="B72" s="9">
        <v>613.79999999999995</v>
      </c>
      <c r="C72" s="9">
        <v>573.29999999999995</v>
      </c>
      <c r="D72" s="9">
        <v>524.79999999999995</v>
      </c>
      <c r="E72" s="9">
        <v>476.2</v>
      </c>
      <c r="F72" s="9">
        <v>454.2</v>
      </c>
      <c r="G72" s="9">
        <v>484.5</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row r="73" spans="1:40">
      <c r="A73" s="9" t="s">
        <v>19</v>
      </c>
      <c r="B73" s="9">
        <v>0</v>
      </c>
      <c r="C73" s="9">
        <v>0</v>
      </c>
      <c r="D73" s="9">
        <v>0</v>
      </c>
      <c r="E73" s="9">
        <v>0</v>
      </c>
      <c r="F73" s="9">
        <v>24.3</v>
      </c>
      <c r="G73" s="9">
        <v>39</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row>
    <row r="74" spans="1:40">
      <c r="A74" s="9" t="s">
        <v>20</v>
      </c>
      <c r="B74" s="9">
        <v>1996.3</v>
      </c>
      <c r="C74" s="9">
        <v>2019</v>
      </c>
      <c r="D74" s="9">
        <v>1383.1</v>
      </c>
      <c r="E74" s="9">
        <v>1414.7</v>
      </c>
      <c r="F74" s="9">
        <v>1390.4</v>
      </c>
      <c r="G74" s="9">
        <v>1476.7</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row>
    <row r="75" spans="1:40">
      <c r="A75" s="9" t="s">
        <v>21</v>
      </c>
      <c r="B75" s="9">
        <v>254.6</v>
      </c>
      <c r="C75" s="9">
        <v>209.1</v>
      </c>
      <c r="D75" s="9">
        <v>153.4</v>
      </c>
      <c r="E75" s="9">
        <v>194.3</v>
      </c>
      <c r="F75" s="9">
        <v>237.8</v>
      </c>
      <c r="G75" s="9">
        <v>330.4</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row>
    <row r="76" spans="1:40">
      <c r="A76" s="9" t="s">
        <v>22</v>
      </c>
      <c r="B76" s="9">
        <v>44.3</v>
      </c>
      <c r="C76" s="9">
        <v>48.7</v>
      </c>
      <c r="D76" s="9">
        <v>61.4</v>
      </c>
      <c r="E76" s="9">
        <v>56.6</v>
      </c>
      <c r="F76" s="9">
        <v>77.099999999999994</v>
      </c>
      <c r="G76" s="9">
        <v>65.5</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row>
    <row r="77" spans="1:40">
      <c r="A77" s="9" t="s">
        <v>23</v>
      </c>
      <c r="B77" s="9">
        <v>2909</v>
      </c>
      <c r="C77" s="9">
        <v>2850.1000000000004</v>
      </c>
      <c r="D77" s="9">
        <v>2122.6999999999998</v>
      </c>
      <c r="E77" s="9">
        <v>2141.8000000000002</v>
      </c>
      <c r="F77" s="9">
        <v>2183.8000000000002</v>
      </c>
      <c r="G77" s="9">
        <v>2396.1</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row>
    <row r="78" spans="1:40">
      <c r="A78" s="9" t="s">
        <v>24</v>
      </c>
      <c r="B78" s="9">
        <v>5063.7999999999993</v>
      </c>
      <c r="C78" s="9">
        <v>4847.4000000000005</v>
      </c>
      <c r="D78" s="9">
        <v>4133.5999999999995</v>
      </c>
      <c r="E78" s="9">
        <v>4091.4000000000005</v>
      </c>
      <c r="F78" s="9">
        <v>4246.3</v>
      </c>
      <c r="G78" s="9">
        <v>4334.8999999999996</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row>
    <row r="79" spans="1:40">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row>
    <row r="80" spans="1:40">
      <c r="A80" s="9" t="s">
        <v>25</v>
      </c>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row>
    <row r="81" spans="1:40">
      <c r="A81" s="9" t="s">
        <v>26</v>
      </c>
      <c r="B81" s="9">
        <v>1028.0999999999999</v>
      </c>
      <c r="C81" s="9">
        <v>804.3</v>
      </c>
      <c r="D81" s="9">
        <v>870.9</v>
      </c>
      <c r="E81" s="9">
        <v>783.9</v>
      </c>
      <c r="F81" s="9">
        <v>815.6</v>
      </c>
      <c r="G81" s="9">
        <v>631.9</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row>
    <row r="82" spans="1:40">
      <c r="A82" s="9" t="s">
        <v>27</v>
      </c>
      <c r="B82" s="9">
        <v>657</v>
      </c>
      <c r="C82" s="9">
        <v>749.8</v>
      </c>
      <c r="D82" s="9">
        <v>741</v>
      </c>
      <c r="E82" s="9">
        <v>861.7</v>
      </c>
      <c r="F82" s="9">
        <v>803.6</v>
      </c>
      <c r="G82" s="9">
        <v>1041</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row>
    <row r="83" spans="1:40">
      <c r="A83" s="9" t="s">
        <v>28</v>
      </c>
      <c r="B83" s="9">
        <v>62.7</v>
      </c>
      <c r="C83" s="9">
        <v>79.8</v>
      </c>
      <c r="D83" s="9">
        <v>103.4</v>
      </c>
      <c r="E83" s="9">
        <v>78</v>
      </c>
      <c r="F83" s="9">
        <v>15.4</v>
      </c>
      <c r="G83" s="9">
        <v>121.1</v>
      </c>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row>
    <row r="84" spans="1:40">
      <c r="A84" s="9" t="s">
        <v>29</v>
      </c>
      <c r="B84" s="9">
        <v>0</v>
      </c>
      <c r="C84" s="9">
        <v>0</v>
      </c>
      <c r="D84" s="9">
        <v>0</v>
      </c>
      <c r="E84" s="9">
        <v>2.4</v>
      </c>
      <c r="F84" s="9">
        <v>5.0999999999999996</v>
      </c>
      <c r="G84" s="9">
        <v>0.4</v>
      </c>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row>
    <row r="85" spans="1:40">
      <c r="A85" s="9" t="s">
        <v>30</v>
      </c>
      <c r="B85" s="9">
        <v>1747.8</v>
      </c>
      <c r="C85" s="9">
        <v>1633.8999999999999</v>
      </c>
      <c r="D85" s="9">
        <v>1715.3000000000002</v>
      </c>
      <c r="E85" s="9">
        <v>1726</v>
      </c>
      <c r="F85" s="9">
        <v>1639.7</v>
      </c>
      <c r="G85" s="9">
        <v>1794.4</v>
      </c>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row>
    <row r="86" spans="1:40">
      <c r="A86" s="9" t="s">
        <v>31</v>
      </c>
      <c r="B86" s="9">
        <v>74.900000000000006</v>
      </c>
      <c r="C86" s="9">
        <v>67.099999999999994</v>
      </c>
      <c r="D86" s="9">
        <v>31.5</v>
      </c>
      <c r="E86" s="9">
        <v>37.4</v>
      </c>
      <c r="F86" s="9">
        <v>95.9</v>
      </c>
      <c r="G86" s="9">
        <v>29.6</v>
      </c>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row>
    <row r="87" spans="1:40">
      <c r="A87" s="9" t="s">
        <v>32</v>
      </c>
      <c r="B87" s="9">
        <v>249</v>
      </c>
      <c r="C87" s="9">
        <v>106.2</v>
      </c>
      <c r="D87" s="9">
        <v>100.5</v>
      </c>
      <c r="E87" s="9">
        <v>1.6</v>
      </c>
      <c r="F87" s="9">
        <v>350.6</v>
      </c>
      <c r="G87" s="9">
        <v>350</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row>
    <row r="88" spans="1:40">
      <c r="A88" s="9" t="s">
        <v>33</v>
      </c>
      <c r="B88" s="9">
        <v>96.2</v>
      </c>
      <c r="C88" s="9">
        <v>0</v>
      </c>
      <c r="D88" s="9">
        <v>0</v>
      </c>
      <c r="E88" s="9">
        <v>75</v>
      </c>
      <c r="F88" s="9">
        <v>92.4</v>
      </c>
      <c r="G88" s="9">
        <v>79.900000000000006</v>
      </c>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row>
    <row r="89" spans="1:40">
      <c r="A89" s="9" t="s">
        <v>34</v>
      </c>
      <c r="B89" s="9">
        <v>420.1</v>
      </c>
      <c r="C89" s="9">
        <v>173.3</v>
      </c>
      <c r="D89" s="9">
        <v>132</v>
      </c>
      <c r="E89" s="9">
        <v>114</v>
      </c>
      <c r="F89" s="9">
        <v>538.9</v>
      </c>
      <c r="G89" s="9">
        <v>459.5</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row>
    <row r="90" spans="1:40">
      <c r="A90" s="9" t="s">
        <v>35</v>
      </c>
      <c r="B90" s="9">
        <v>2167.9</v>
      </c>
      <c r="C90" s="9">
        <v>1807.1999999999998</v>
      </c>
      <c r="D90" s="9">
        <v>1847.3000000000002</v>
      </c>
      <c r="E90" s="9">
        <v>1840</v>
      </c>
      <c r="F90" s="9">
        <v>2178.6</v>
      </c>
      <c r="G90" s="9">
        <v>2253.9</v>
      </c>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row>
    <row r="91" spans="1:40">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40">
      <c r="A92" s="9" t="s">
        <v>36</v>
      </c>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40">
      <c r="A93" s="9" t="s">
        <v>37</v>
      </c>
      <c r="B93" s="9">
        <v>0</v>
      </c>
      <c r="C93" s="9">
        <v>0</v>
      </c>
      <c r="D93" s="9">
        <v>0</v>
      </c>
      <c r="E93" s="9">
        <v>0</v>
      </c>
      <c r="F93" s="9">
        <v>0</v>
      </c>
      <c r="G93" s="9">
        <v>0</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row>
    <row r="94" spans="1:40">
      <c r="A94" s="9" t="s">
        <v>38</v>
      </c>
      <c r="B94" s="9">
        <v>0.1</v>
      </c>
      <c r="C94" s="9">
        <v>0.1</v>
      </c>
      <c r="D94" s="9">
        <v>0.1</v>
      </c>
      <c r="E94" s="9">
        <v>0.1</v>
      </c>
      <c r="F94" s="9">
        <v>0.1</v>
      </c>
      <c r="G94" s="9">
        <v>0.1</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row>
    <row r="95" spans="1:40">
      <c r="A95" s="9" t="s">
        <v>39</v>
      </c>
      <c r="B95" s="9">
        <v>928.9</v>
      </c>
      <c r="C95" s="9">
        <v>726.6</v>
      </c>
      <c r="D95" s="9">
        <v>348.3</v>
      </c>
      <c r="E95" s="9">
        <v>172.9</v>
      </c>
      <c r="F95" s="9">
        <v>0</v>
      </c>
      <c r="G95" s="9">
        <v>0</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row>
    <row r="96" spans="1:40">
      <c r="A96" s="9" t="s">
        <v>40</v>
      </c>
      <c r="B96" s="9">
        <v>162.5</v>
      </c>
      <c r="C96" s="9">
        <v>169.7</v>
      </c>
      <c r="D96" s="9">
        <v>164.4</v>
      </c>
      <c r="E96" s="9">
        <v>82.5</v>
      </c>
      <c r="F96" s="9">
        <v>-25.4</v>
      </c>
      <c r="G96" s="9">
        <v>-88.8</v>
      </c>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row>
    <row r="97" spans="1:40">
      <c r="A97" s="9" t="s">
        <v>41</v>
      </c>
      <c r="B97" s="9">
        <v>1805.8</v>
      </c>
      <c r="C97" s="9">
        <v>2145.6999999999998</v>
      </c>
      <c r="D97" s="9">
        <v>1773.5</v>
      </c>
      <c r="E97" s="9">
        <v>1995.9</v>
      </c>
      <c r="F97" s="9">
        <v>2093</v>
      </c>
      <c r="G97" s="9">
        <v>2169.6999999999998</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row>
    <row r="98" spans="1:40">
      <c r="A98" s="9" t="s">
        <v>42</v>
      </c>
      <c r="B98" s="9">
        <v>2897.3</v>
      </c>
      <c r="C98" s="9">
        <v>3040.2</v>
      </c>
      <c r="D98" s="9">
        <v>2286.3000000000002</v>
      </c>
      <c r="E98" s="9">
        <v>2251.4</v>
      </c>
      <c r="F98" s="9">
        <v>2067.6999999999998</v>
      </c>
      <c r="G98" s="9">
        <v>2081</v>
      </c>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row>
    <row r="99" spans="1:40">
      <c r="A99" s="9" t="s">
        <v>43</v>
      </c>
      <c r="B99" s="9">
        <v>5063.8000000000011</v>
      </c>
      <c r="C99" s="9">
        <v>4847.3999999999996</v>
      </c>
      <c r="D99" s="9">
        <v>4133.6000000000004</v>
      </c>
      <c r="E99" s="9">
        <v>4091.4</v>
      </c>
      <c r="F99" s="9">
        <v>4246.2999999999993</v>
      </c>
      <c r="G99" s="9">
        <v>4334.8999999999996</v>
      </c>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row>
    <row r="100" spans="1:40">
      <c r="A100" s="9" t="s">
        <v>44</v>
      </c>
      <c r="B100" s="9" t="b">
        <v>1</v>
      </c>
      <c r="C100" s="9" t="b">
        <v>1</v>
      </c>
      <c r="D100" s="9" t="b">
        <v>1</v>
      </c>
      <c r="E100" s="9" t="b">
        <v>1</v>
      </c>
      <c r="F100" s="9" t="b">
        <v>1</v>
      </c>
      <c r="G100" s="9" t="b">
        <v>1</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row>
    <row r="101" spans="1:40">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row>
    <row r="102" spans="1:40">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row>
    <row r="103" spans="1:40">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row>
    <row r="104" spans="1:40">
      <c r="A104" s="9" t="s">
        <v>45</v>
      </c>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row>
    <row r="105" spans="1:40">
      <c r="A105" s="9" t="s">
        <v>46</v>
      </c>
      <c r="B105" s="9">
        <v>2154.7999999999997</v>
      </c>
      <c r="C105" s="9">
        <v>1997.3000000000002</v>
      </c>
      <c r="D105" s="9">
        <v>2010.8999999999999</v>
      </c>
      <c r="E105" s="9">
        <v>1949.6000000000001</v>
      </c>
      <c r="F105" s="9">
        <v>2062.5</v>
      </c>
      <c r="G105" s="9">
        <v>1938.8000000000002</v>
      </c>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row>
    <row r="106" spans="1:40">
      <c r="A106" s="9" t="s">
        <v>47</v>
      </c>
      <c r="B106" s="9">
        <v>1747.8</v>
      </c>
      <c r="C106" s="9">
        <v>1633.8999999999999</v>
      </c>
      <c r="D106" s="9">
        <v>1715.3000000000002</v>
      </c>
      <c r="E106" s="9">
        <v>1726</v>
      </c>
      <c r="F106" s="9">
        <v>1639.7</v>
      </c>
      <c r="G106" s="9">
        <v>1794.4</v>
      </c>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row>
    <row r="107" spans="1:40">
      <c r="A107" s="9" t="s">
        <v>10</v>
      </c>
      <c r="B107" s="9">
        <v>710.8</v>
      </c>
      <c r="C107" s="9">
        <v>655</v>
      </c>
      <c r="D107" s="9">
        <v>635.79999999999995</v>
      </c>
      <c r="E107" s="9">
        <v>536.20000000000005</v>
      </c>
      <c r="F107" s="9">
        <v>610.1</v>
      </c>
      <c r="G107" s="9">
        <v>450.4</v>
      </c>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row>
    <row r="108" spans="1:40">
      <c r="A108" s="9" t="s">
        <v>48</v>
      </c>
      <c r="B108" s="9">
        <v>-303.80000000000018</v>
      </c>
      <c r="C108" s="9">
        <v>-291.59999999999968</v>
      </c>
      <c r="D108" s="9">
        <v>-340.20000000000027</v>
      </c>
      <c r="E108" s="9">
        <v>-312.59999999999991</v>
      </c>
      <c r="F108" s="9">
        <v>-187.30000000000007</v>
      </c>
      <c r="G108" s="9">
        <v>-305.99999999999989</v>
      </c>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row>
    <row r="109" spans="1:40">
      <c r="A109" s="9" t="s">
        <v>49</v>
      </c>
      <c r="B109" s="9"/>
      <c r="C109" s="9">
        <v>12.2000000000005</v>
      </c>
      <c r="D109" s="9">
        <v>-48.600000000000591</v>
      </c>
      <c r="E109" s="9">
        <v>27.600000000000364</v>
      </c>
      <c r="F109" s="9">
        <v>125.29999999999984</v>
      </c>
      <c r="G109" s="9">
        <v>-118.69999999999982</v>
      </c>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row>
    <row r="110" spans="1:40">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row>
    <row r="111" spans="1:40">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row>
    <row r="112" spans="1:40">
      <c r="A112" s="9" t="s">
        <v>130</v>
      </c>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row>
    <row r="113" spans="1:40">
      <c r="A113" s="9" t="s">
        <v>131</v>
      </c>
      <c r="B113" s="9">
        <v>912.7</v>
      </c>
      <c r="C113" s="9">
        <v>831.10000000000036</v>
      </c>
      <c r="D113" s="9">
        <v>739.59999999999991</v>
      </c>
      <c r="E113" s="9">
        <v>727.10000000000014</v>
      </c>
      <c r="F113" s="9">
        <v>793.40000000000009</v>
      </c>
      <c r="G113" s="9">
        <v>919.39999999999986</v>
      </c>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row>
    <row r="114" spans="1:40">
      <c r="A114" s="9" t="s">
        <v>52</v>
      </c>
      <c r="B114" s="9">
        <v>174.7</v>
      </c>
      <c r="C114" s="9">
        <v>186.3</v>
      </c>
      <c r="D114" s="9">
        <v>176.5</v>
      </c>
      <c r="E114" s="9">
        <v>166.5</v>
      </c>
      <c r="F114" s="9">
        <v>154.4</v>
      </c>
      <c r="G114" s="9">
        <v>156.6</v>
      </c>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row>
    <row r="115" spans="1:40">
      <c r="A115" s="9" t="s">
        <v>53</v>
      </c>
      <c r="B115" s="9"/>
      <c r="C115" s="9">
        <v>104.70000000000033</v>
      </c>
      <c r="D115" s="9">
        <v>84.999999999999545</v>
      </c>
      <c r="E115" s="9">
        <v>154.00000000000023</v>
      </c>
      <c r="F115" s="9">
        <v>220.69999999999996</v>
      </c>
      <c r="G115" s="9">
        <v>282.5999999999998</v>
      </c>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row>
    <row r="116" spans="1:40">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row>
    <row r="117" spans="1:40">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row>
    <row r="118" spans="1:40">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row>
    <row r="119" spans="1:40">
      <c r="A119" s="9" t="s">
        <v>54</v>
      </c>
      <c r="B119" s="9">
        <v>9473.7000000000007</v>
      </c>
      <c r="C119" s="9">
        <v>9550.5</v>
      </c>
      <c r="D119" s="9">
        <v>8886.7000000000007</v>
      </c>
      <c r="E119" s="9">
        <v>9039.5</v>
      </c>
      <c r="F119" s="9">
        <v>9296</v>
      </c>
      <c r="G119" s="9">
        <v>9363.7999999999993</v>
      </c>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row>
    <row r="120" spans="1:40">
      <c r="A120" s="9" t="s">
        <v>55</v>
      </c>
      <c r="B120" s="9">
        <v>0.30706059934344554</v>
      </c>
      <c r="C120" s="9">
        <v>0.29842416627401708</v>
      </c>
      <c r="D120" s="9">
        <v>0.23886256990783977</v>
      </c>
      <c r="E120" s="9">
        <v>0.23693788373250735</v>
      </c>
      <c r="F120" s="9">
        <v>0.23491824440619624</v>
      </c>
      <c r="G120" s="9">
        <v>0.25588970289839597</v>
      </c>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row>
    <row r="121" spans="1:40">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row>
    <row r="122" spans="1:40">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row>
    <row r="123" spans="1:40">
      <c r="A123" s="23" t="s">
        <v>132</v>
      </c>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row>
    <row r="124" spans="1:40">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row>
    <row r="125" spans="1:40">
      <c r="A125" s="9"/>
      <c r="B125" s="9" t="s">
        <v>57</v>
      </c>
      <c r="C125" s="9" t="s">
        <v>58</v>
      </c>
      <c r="D125" s="9" t="s">
        <v>59</v>
      </c>
      <c r="E125" s="9" t="s">
        <v>60</v>
      </c>
      <c r="F125" s="9" t="s">
        <v>61</v>
      </c>
      <c r="G125" s="9" t="s">
        <v>62</v>
      </c>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row>
    <row r="126" spans="1:40">
      <c r="A126" s="9" t="s">
        <v>7</v>
      </c>
      <c r="B126" s="9">
        <v>2011</v>
      </c>
      <c r="C126" s="9">
        <v>2012</v>
      </c>
      <c r="D126" s="9">
        <v>2013</v>
      </c>
      <c r="E126" s="9">
        <v>2014</v>
      </c>
      <c r="F126" s="9">
        <v>2015</v>
      </c>
      <c r="G126" s="9">
        <v>2016</v>
      </c>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row>
    <row r="127" spans="1:40">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row>
    <row r="128" spans="1:40">
      <c r="A128" s="9" t="s">
        <v>63</v>
      </c>
      <c r="B128" s="9">
        <v>9473.7000000000007</v>
      </c>
      <c r="C128" s="9">
        <v>9550.5</v>
      </c>
      <c r="D128" s="9">
        <v>8886.7000000000007</v>
      </c>
      <c r="E128" s="9">
        <v>9039.5</v>
      </c>
      <c r="F128" s="9">
        <v>9296</v>
      </c>
      <c r="G128" s="9">
        <v>9363.7999999999993</v>
      </c>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row>
    <row r="129" spans="1:40">
      <c r="A129" s="9" t="s">
        <v>64</v>
      </c>
      <c r="B129" s="9">
        <v>6936.1</v>
      </c>
      <c r="C129" s="9">
        <v>6871</v>
      </c>
      <c r="D129" s="9">
        <v>6235.2</v>
      </c>
      <c r="E129" s="9">
        <v>6378.4</v>
      </c>
      <c r="F129" s="9">
        <v>6520.1</v>
      </c>
      <c r="G129" s="9">
        <v>6445.5</v>
      </c>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row>
    <row r="130" spans="1:40">
      <c r="A130" s="9" t="s">
        <v>65</v>
      </c>
      <c r="B130" s="9">
        <v>2537.6000000000004</v>
      </c>
      <c r="C130" s="9">
        <v>2679.5</v>
      </c>
      <c r="D130" s="9">
        <v>2651.5000000000009</v>
      </c>
      <c r="E130" s="9">
        <v>2661.1000000000004</v>
      </c>
      <c r="F130" s="9">
        <v>2775.8999999999996</v>
      </c>
      <c r="G130" s="9">
        <v>2918.2999999999993</v>
      </c>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row>
    <row r="131" spans="1:40">
      <c r="A131" s="9" t="s">
        <v>66</v>
      </c>
      <c r="B131" s="9">
        <v>1698.8</v>
      </c>
      <c r="C131" s="9">
        <v>1842.1</v>
      </c>
      <c r="D131" s="9">
        <v>1835.9</v>
      </c>
      <c r="E131" s="9">
        <v>1892.4</v>
      </c>
      <c r="F131" s="9">
        <v>2001</v>
      </c>
      <c r="G131" s="9">
        <v>2108.9</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row>
    <row r="132" spans="1:40">
      <c r="A132" s="9" t="s">
        <v>67</v>
      </c>
      <c r="B132" s="9">
        <v>174.7</v>
      </c>
      <c r="C132" s="9">
        <v>186.3</v>
      </c>
      <c r="D132" s="9">
        <v>176.5</v>
      </c>
      <c r="E132" s="9">
        <v>166.5</v>
      </c>
      <c r="F132" s="9">
        <v>154.4</v>
      </c>
      <c r="G132" s="9">
        <v>156.6</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row>
    <row r="133" spans="1:40">
      <c r="A133" s="9" t="s">
        <v>68</v>
      </c>
      <c r="B133" s="9">
        <v>0</v>
      </c>
      <c r="C133" s="9">
        <v>0</v>
      </c>
      <c r="D133" s="9">
        <v>627</v>
      </c>
      <c r="E133" s="9">
        <v>10.199999999999999</v>
      </c>
      <c r="F133" s="9">
        <v>0</v>
      </c>
      <c r="G133" s="9">
        <v>0</v>
      </c>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row>
    <row r="134" spans="1:40">
      <c r="A134" s="9" t="s">
        <v>69</v>
      </c>
      <c r="B134" s="9">
        <v>1.5</v>
      </c>
      <c r="C134" s="9">
        <v>81.2</v>
      </c>
      <c r="D134" s="9">
        <v>53.7</v>
      </c>
      <c r="E134" s="9">
        <v>18.5</v>
      </c>
      <c r="F134" s="9">
        <v>2.2000000000000002</v>
      </c>
      <c r="G134" s="9">
        <v>4.5999999999999996</v>
      </c>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row>
    <row r="135" spans="1:40">
      <c r="A135" s="9" t="s">
        <v>70</v>
      </c>
      <c r="B135" s="9">
        <v>662.60000000000036</v>
      </c>
      <c r="C135" s="9">
        <v>569.90000000000009</v>
      </c>
      <c r="D135" s="9">
        <v>-41.599999999999184</v>
      </c>
      <c r="E135" s="9">
        <v>573.50000000000023</v>
      </c>
      <c r="F135" s="9">
        <v>618.29999999999961</v>
      </c>
      <c r="G135" s="9">
        <v>648.19999999999914</v>
      </c>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row>
    <row r="136" spans="1:40">
      <c r="A136" s="9" t="s">
        <v>71</v>
      </c>
      <c r="B136" s="9">
        <v>41.2</v>
      </c>
      <c r="C136" s="9">
        <v>20.8</v>
      </c>
      <c r="D136" s="9">
        <v>3.3</v>
      </c>
      <c r="E136" s="9">
        <v>4.7</v>
      </c>
      <c r="F136" s="9">
        <v>10</v>
      </c>
      <c r="G136" s="9">
        <v>23</v>
      </c>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row>
    <row r="137" spans="1:40">
      <c r="A137" s="9" t="s">
        <v>72</v>
      </c>
      <c r="B137" s="9">
        <v>621.40000000000032</v>
      </c>
      <c r="C137" s="9">
        <v>549.10000000000014</v>
      </c>
      <c r="D137" s="9">
        <v>-44.899999999999181</v>
      </c>
      <c r="E137" s="9">
        <v>568.80000000000018</v>
      </c>
      <c r="F137" s="9">
        <v>608.29999999999961</v>
      </c>
      <c r="G137" s="9">
        <v>625.19999999999914</v>
      </c>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row>
    <row r="138" spans="1:40">
      <c r="A138" s="9" t="s">
        <v>73</v>
      </c>
      <c r="B138" s="9">
        <v>214.6</v>
      </c>
      <c r="C138" s="9">
        <v>210.6</v>
      </c>
      <c r="D138" s="9">
        <v>224.9</v>
      </c>
      <c r="E138" s="9">
        <v>214.6</v>
      </c>
      <c r="F138" s="9">
        <v>215.2</v>
      </c>
      <c r="G138" s="9">
        <v>222.4</v>
      </c>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row>
    <row r="139" spans="1:40">
      <c r="A139" s="9" t="s">
        <v>74</v>
      </c>
      <c r="B139" s="9">
        <v>406.8000000000003</v>
      </c>
      <c r="C139" s="9">
        <v>338.50000000000011</v>
      </c>
      <c r="D139" s="9">
        <v>-269.79999999999916</v>
      </c>
      <c r="E139" s="9">
        <v>354.20000000000016</v>
      </c>
      <c r="F139" s="9">
        <v>393.09999999999962</v>
      </c>
      <c r="G139" s="9">
        <v>402.79999999999916</v>
      </c>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row>
    <row r="140" spans="1:40">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row>
    <row r="141" spans="1:40">
      <c r="A141" s="9" t="s">
        <v>75</v>
      </c>
      <c r="B141" s="9">
        <v>2.69</v>
      </c>
      <c r="C141" s="9">
        <v>2.4300000000000002</v>
      </c>
      <c r="D141" s="9">
        <v>-2.13</v>
      </c>
      <c r="E141" s="9">
        <v>3.02</v>
      </c>
      <c r="F141" s="9">
        <v>3.5</v>
      </c>
      <c r="G141" s="9">
        <v>3.8</v>
      </c>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row>
    <row r="142" spans="1:40">
      <c r="A142" s="9" t="s">
        <v>76</v>
      </c>
      <c r="B142" s="9">
        <v>2.65</v>
      </c>
      <c r="C142" s="9">
        <v>2.41</v>
      </c>
      <c r="D142" s="9">
        <v>-2.13</v>
      </c>
      <c r="E142" s="9">
        <v>2.99</v>
      </c>
      <c r="F142" s="9">
        <v>3.47</v>
      </c>
      <c r="G142" s="9">
        <v>0.78</v>
      </c>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row>
    <row r="143" spans="1:40">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row>
    <row r="144" spans="1:40">
      <c r="A144" s="9" t="s">
        <v>77</v>
      </c>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row>
    <row r="145" spans="1:40">
      <c r="A145" s="9" t="s">
        <v>78</v>
      </c>
      <c r="B145" s="9">
        <v>151.6</v>
      </c>
      <c r="C145" s="9">
        <v>139.9</v>
      </c>
      <c r="D145" s="9">
        <v>126.4</v>
      </c>
      <c r="E145" s="9">
        <v>117.2</v>
      </c>
      <c r="F145" s="9">
        <v>112.2</v>
      </c>
      <c r="G145" s="9">
        <v>106</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row>
    <row r="146" spans="1:40">
      <c r="A146" s="9" t="s">
        <v>79</v>
      </c>
      <c r="B146" s="9">
        <v>154</v>
      </c>
      <c r="C146" s="9">
        <v>141</v>
      </c>
      <c r="D146" s="9">
        <v>126.4</v>
      </c>
      <c r="E146" s="9">
        <v>118.4</v>
      </c>
      <c r="F146" s="9">
        <v>113.2</v>
      </c>
      <c r="G146" s="9">
        <v>106.7</v>
      </c>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row>
    <row r="147" spans="1:40">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row>
    <row r="148" spans="1:40">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row>
    <row r="149" spans="1:40">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row>
    <row r="150" spans="1:40">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row>
    <row r="151" spans="1:40">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row>
    <row r="152" spans="1:40">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row>
    <row r="153" spans="1:40">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row>
    <row r="154" spans="1:40">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row>
    <row r="155" spans="1:40">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row>
    <row r="156" spans="1:40">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row>
    <row r="157" spans="1:40">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row>
    <row r="158" spans="1:40">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row>
    <row r="159" spans="1:40">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row>
    <row r="160" spans="1:40">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row>
    <row r="161" spans="1:40">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row>
    <row r="162" spans="1:40">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row>
    <row r="163" spans="1:40">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row>
    <row r="164" spans="1:40">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row>
    <row r="165" spans="1:40">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row>
    <row r="166" spans="1:40">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row>
    <row r="167" spans="1:40">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row>
    <row r="168" spans="1:40">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row>
    <row r="169" spans="1:40">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row>
    <row r="170" spans="1:40">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row>
    <row r="171" spans="1:40">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row>
    <row r="172" spans="1:40">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row>
    <row r="173" spans="1:40">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row>
    <row r="174" spans="1:40">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row>
    <row r="175" spans="1:40">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row>
    <row r="176" spans="1:40">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row>
    <row r="177" spans="1:40">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row>
    <row r="178" spans="1:40">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row>
    <row r="179" spans="1:40">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row>
    <row r="180" spans="1:40">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row>
    <row r="181" spans="1:40">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row>
    <row r="182" spans="1:40">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row>
    <row r="183" spans="1:40">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row>
    <row r="184" spans="1:40">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row>
    <row r="185" spans="1:40">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row>
    <row r="186" spans="1:40">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row>
    <row r="187" spans="1:40">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row>
    <row r="188" spans="1:40">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row>
    <row r="189" spans="1:40">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row>
    <row r="190" spans="1:40">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row>
    <row r="191" spans="1:40">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row>
    <row r="192" spans="1:40">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row>
    <row r="193" spans="1:40">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row>
    <row r="194" spans="1:40">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row>
    <row r="195" spans="1:40">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row>
    <row r="196" spans="1:40">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row>
    <row r="197" spans="1:40">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row>
    <row r="198" spans="1:40">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row>
    <row r="199" spans="1:40">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row>
    <row r="200" spans="1:40">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row>
    <row r="201" spans="1:40">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row>
    <row r="202" spans="1:40">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row>
    <row r="203" spans="1:40">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row>
    <row r="204" spans="1:40">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row>
    <row r="205" spans="1:40">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row>
    <row r="206" spans="1:40">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row>
    <row r="207" spans="1:40">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row>
    <row r="208" spans="1:40">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row>
    <row r="209" spans="1:40">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row>
    <row r="210" spans="1:40">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row>
    <row r="211" spans="1:40">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row>
    <row r="212" spans="1:40">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row>
    <row r="213" spans="1:40">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row>
    <row r="214" spans="1:40">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row>
    <row r="215" spans="1:40">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row>
    <row r="216" spans="1:40">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row>
    <row r="217" spans="1:40">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row>
    <row r="218" spans="1:40">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row>
    <row r="219" spans="1:40">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row>
    <row r="220" spans="1:40">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row>
    <row r="221" spans="1:40">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row>
    <row r="222" spans="1:40">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row>
    <row r="223" spans="1:40">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row>
    <row r="224" spans="1:40">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row>
    <row r="225" spans="1:40">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row>
    <row r="226" spans="1:40">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row>
    <row r="227" spans="1:40">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row>
    <row r="228" spans="1:40">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row>
    <row r="229" spans="1:40">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row>
    <row r="230" spans="1:40">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row>
    <row r="231" spans="1:40">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row>
    <row r="232" spans="1:40">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row>
    <row r="233" spans="1:40">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row>
    <row r="234" spans="1:40">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row>
    <row r="235" spans="1:40">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row>
    <row r="236" spans="1:40">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row>
    <row r="237" spans="1:40">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row>
    <row r="238" spans="1:40">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row>
    <row r="239" spans="1:40">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row>
    <row r="240" spans="1:40">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row>
    <row r="241" spans="1:40">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row>
    <row r="242" spans="1:40">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row>
    <row r="243" spans="1:40">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row>
    <row r="244" spans="1:40">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row>
    <row r="245" spans="1:40">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row>
    <row r="246" spans="1:40">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row>
    <row r="247" spans="1:40">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row>
    <row r="248" spans="1:40">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row>
    <row r="249" spans="1:40">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row>
    <row r="250" spans="1:40">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row>
    <row r="251" spans="1:40">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row>
    <row r="252" spans="1:40">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row>
    <row r="253" spans="1:40">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row>
    <row r="254" spans="1:40">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row>
    <row r="255" spans="1:40">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row>
    <row r="256" spans="1:40">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row>
    <row r="257" spans="1:40">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row>
    <row r="258" spans="1:40">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row>
    <row r="259" spans="1:40">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row>
    <row r="260" spans="1:40">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row>
    <row r="261" spans="1:40">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row>
    <row r="262" spans="1:40">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row>
    <row r="263" spans="1:40">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row>
    <row r="264" spans="1:40">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row>
    <row r="265" spans="1:40">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row>
    <row r="266" spans="1:40">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row>
    <row r="267" spans="1:40">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row>
    <row r="268" spans="1:40">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row>
    <row r="269" spans="1:40">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row>
    <row r="270" spans="1:40">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row>
    <row r="271" spans="1:40">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row>
    <row r="272" spans="1:40">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row>
    <row r="273" spans="1:40">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row>
    <row r="274" spans="1:40">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row>
    <row r="275" spans="1:40">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row>
    <row r="276" spans="1:40">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row>
    <row r="277" spans="1:40">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row>
    <row r="278" spans="1:40">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row>
    <row r="279" spans="1:40">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row>
    <row r="280" spans="1:40">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row>
    <row r="281" spans="1:40">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row>
    <row r="282" spans="1:40">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row>
    <row r="283" spans="1:40">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row>
    <row r="284" spans="1:40">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row>
    <row r="285" spans="1:40">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row>
    <row r="286" spans="1:40">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row>
    <row r="287" spans="1:40">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row>
    <row r="288" spans="1:40">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row>
    <row r="289" spans="1:40">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row>
    <row r="290" spans="1:40">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row>
    <row r="291" spans="1:40">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row>
    <row r="292" spans="1:40">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row>
    <row r="293" spans="1:40">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row>
    <row r="294" spans="1:40">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row>
    <row r="295" spans="1:40">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row>
    <row r="296" spans="1:40">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row>
    <row r="297" spans="1:40">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row>
    <row r="298" spans="1:40">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row>
    <row r="299" spans="1:40">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row>
    <row r="300" spans="1:40">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row>
    <row r="301" spans="1:40">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row>
    <row r="302" spans="1:40">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row>
    <row r="303" spans="1:40">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row>
    <row r="304" spans="1:40">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row>
    <row r="305" spans="1:40">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row>
    <row r="306" spans="1:40">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row>
    <row r="307" spans="1:40">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row>
    <row r="308" spans="1:40">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row>
    <row r="309" spans="1:40">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row>
    <row r="310" spans="1:40">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row>
    <row r="311" spans="1:40">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row>
    <row r="312" spans="1:40">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row>
    <row r="313" spans="1:40">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row>
    <row r="314" spans="1:40">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row>
    <row r="315" spans="1:40">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row>
    <row r="316" spans="1:40">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row>
    <row r="317" spans="1:40">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row>
    <row r="318" spans="1:40">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row>
    <row r="319" spans="1:40">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row>
    <row r="320" spans="1:40">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row>
    <row r="321" spans="1:40">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row>
    <row r="322" spans="1:40">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row>
    <row r="323" spans="1:40">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row>
    <row r="324" spans="1:40">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row>
    <row r="325" spans="1:40">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row>
    <row r="326" spans="1:40">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row>
    <row r="327" spans="1:40">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row>
    <row r="328" spans="1:40">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row>
    <row r="329" spans="1:40">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row>
    <row r="330" spans="1:40">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row>
    <row r="331" spans="1:40">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row>
    <row r="332" spans="1:40">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row>
    <row r="333" spans="1:40">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row>
    <row r="334" spans="1:40">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row>
    <row r="335" spans="1:40">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row>
    <row r="336" spans="1:40">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row>
    <row r="337" spans="1:40">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row>
    <row r="338" spans="1:40">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row>
    <row r="339" spans="1:40">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row>
    <row r="340" spans="1:40">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row>
    <row r="341" spans="1:40">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row>
    <row r="342" spans="1:40">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row>
    <row r="343" spans="1:40">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row>
    <row r="344" spans="1:40">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row>
    <row r="345" spans="1:40">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row>
    <row r="346" spans="1:40">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row>
    <row r="347" spans="1:40">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row>
    <row r="348" spans="1:40">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row>
    <row r="349" spans="1:40">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row>
    <row r="350" spans="1:40">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row>
    <row r="351" spans="1:40">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row>
    <row r="352" spans="1:40">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row>
    <row r="353" spans="1:40">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row>
    <row r="354" spans="1:40">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row>
    <row r="355" spans="1:40">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row>
    <row r="356" spans="1:40">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row>
    <row r="357" spans="1:40">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row>
    <row r="358" spans="1:40">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row>
    <row r="359" spans="1:40">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row>
    <row r="360" spans="1:40">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row>
    <row r="361" spans="1:40">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row>
    <row r="362" spans="1:40">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row>
    <row r="363" spans="1:40">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row>
    <row r="364" spans="1:40">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row>
    <row r="365" spans="1:40">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row>
    <row r="366" spans="1:40">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row>
    <row r="367" spans="1:40">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row>
    <row r="368" spans="1:40">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row>
    <row r="369" spans="1:40">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row>
  </sheetData>
  <pageMargins left="0.7" right="0.7" top="0.75" bottom="0.75" header="0.3" footer="0.3"/>
  <pageSetup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71"/>
  <sheetViews>
    <sheetView topLeftCell="A56" zoomScale="85" zoomScaleNormal="85" workbookViewId="0">
      <selection activeCell="I46" sqref="I46"/>
    </sheetView>
  </sheetViews>
  <sheetFormatPr defaultRowHeight="14.4"/>
  <cols>
    <col min="1" max="1" width="47.33203125" customWidth="1"/>
    <col min="2" max="7" width="14.6640625" customWidth="1"/>
    <col min="8" max="8" width="20" customWidth="1"/>
    <col min="9" max="12" width="14.6640625" customWidth="1"/>
    <col min="13" max="13" width="16.109375" customWidth="1"/>
  </cols>
  <sheetData>
    <row r="1" spans="1:170">
      <c r="A1" s="4" t="s">
        <v>0</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ht="15" thickBot="1">
      <c r="A2" s="4"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ht="15" thickBot="1">
      <c r="A3" s="23" t="s">
        <v>133</v>
      </c>
      <c r="B3" s="52"/>
      <c r="C3" s="52"/>
      <c r="D3" s="52"/>
      <c r="E3" s="52"/>
      <c r="F3" s="233" t="s">
        <v>134</v>
      </c>
      <c r="G3" s="234"/>
      <c r="H3" s="174">
        <v>29.2</v>
      </c>
      <c r="I3" s="52"/>
      <c r="J3" s="52"/>
      <c r="K3" s="52"/>
      <c r="L3" s="52"/>
      <c r="M3" s="52"/>
      <c r="N3" s="52"/>
      <c r="O3" s="52"/>
      <c r="P3" s="52"/>
      <c r="Q3" s="52"/>
      <c r="R3" s="52"/>
      <c r="S3" s="52"/>
      <c r="T3" s="52"/>
      <c r="U3" s="52"/>
      <c r="V3" s="52"/>
      <c r="W3" s="52"/>
      <c r="X3" s="52"/>
      <c r="Y3" s="52"/>
      <c r="Z3" s="52"/>
      <c r="AA3" s="52"/>
      <c r="AB3" s="52"/>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row>
    <row r="4" spans="1:170">
      <c r="A4" s="23" t="s">
        <v>3</v>
      </c>
      <c r="B4" s="52"/>
      <c r="C4" s="231" t="s">
        <v>135</v>
      </c>
      <c r="D4" s="232"/>
      <c r="E4" s="172">
        <v>0.1</v>
      </c>
      <c r="F4" s="235" t="s">
        <v>136</v>
      </c>
      <c r="G4" s="236"/>
      <c r="H4" s="175">
        <f>B85</f>
        <v>40.642894437456675</v>
      </c>
      <c r="I4" s="52"/>
      <c r="J4" s="52"/>
      <c r="K4" s="52"/>
      <c r="L4" s="52"/>
      <c r="M4" s="52"/>
      <c r="N4" s="52"/>
      <c r="O4" s="52"/>
      <c r="P4" s="52"/>
      <c r="Q4" s="52"/>
      <c r="R4" s="52"/>
      <c r="S4" s="52"/>
      <c r="T4" s="52"/>
      <c r="U4" s="52"/>
      <c r="V4" s="52"/>
      <c r="W4" s="52"/>
      <c r="X4" s="52"/>
      <c r="Y4" s="52"/>
      <c r="Z4" s="52"/>
      <c r="AA4" s="52"/>
      <c r="AB4" s="52"/>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row>
    <row r="5" spans="1:170" ht="15" thickBot="1">
      <c r="A5" s="54" t="s">
        <v>137</v>
      </c>
      <c r="B5" s="52"/>
      <c r="C5" s="229" t="s">
        <v>138</v>
      </c>
      <c r="D5" s="230"/>
      <c r="E5" s="173">
        <v>1.4999999999999999E-2</v>
      </c>
      <c r="F5" s="237" t="s">
        <v>139</v>
      </c>
      <c r="G5" s="238"/>
      <c r="H5" s="176">
        <f>H4/H3-1</f>
        <v>0.39187994648824231</v>
      </c>
      <c r="I5" s="52"/>
      <c r="J5" s="52"/>
      <c r="K5" s="52"/>
      <c r="L5" s="52"/>
      <c r="M5" s="52"/>
      <c r="N5" s="52"/>
      <c r="O5" s="52"/>
      <c r="P5" s="52"/>
      <c r="Q5" s="52"/>
      <c r="R5" s="52"/>
      <c r="S5" s="52"/>
      <c r="T5" s="52"/>
      <c r="U5" s="52"/>
      <c r="V5" s="52"/>
      <c r="W5" s="52"/>
      <c r="X5" s="52"/>
      <c r="Y5" s="52"/>
      <c r="Z5" s="52"/>
      <c r="AA5" s="52"/>
      <c r="AB5" s="52"/>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s="2" customFormat="1">
      <c r="A6" s="54"/>
      <c r="B6" s="52"/>
      <c r="C6" s="52"/>
      <c r="D6" s="52"/>
      <c r="E6" s="52"/>
      <c r="H6" s="52"/>
      <c r="I6" s="52"/>
      <c r="J6" s="52"/>
      <c r="K6" s="52"/>
      <c r="L6" s="52"/>
      <c r="M6" s="52"/>
      <c r="N6" s="52"/>
      <c r="O6" s="52"/>
      <c r="P6" s="52"/>
      <c r="Q6" s="52"/>
      <c r="R6" s="52"/>
      <c r="S6" s="52"/>
      <c r="T6" s="52"/>
      <c r="U6" s="52"/>
      <c r="V6" s="52"/>
      <c r="W6" s="52"/>
      <c r="X6" s="52"/>
      <c r="Y6" s="52"/>
      <c r="Z6" s="52"/>
      <c r="AA6" s="52"/>
      <c r="AB6" s="52"/>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row>
    <row r="7" spans="1:170" s="2" customFormat="1">
      <c r="A7" s="54"/>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s="2" customFormat="1">
      <c r="A8" s="54"/>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s="2" customFormat="1" ht="15" thickBot="1">
      <c r="A9" s="54"/>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15" thickBot="1">
      <c r="A10" s="150" t="s">
        <v>140</v>
      </c>
      <c r="B10" s="96">
        <v>0</v>
      </c>
      <c r="C10" s="46">
        <v>1</v>
      </c>
      <c r="D10" s="46">
        <v>2</v>
      </c>
      <c r="E10" s="46">
        <v>3</v>
      </c>
      <c r="F10" s="46">
        <v>4</v>
      </c>
      <c r="G10" s="46">
        <v>5</v>
      </c>
      <c r="H10" s="46">
        <v>6</v>
      </c>
      <c r="I10" s="46">
        <v>7</v>
      </c>
      <c r="J10" s="46">
        <v>8</v>
      </c>
      <c r="K10" s="46">
        <v>9</v>
      </c>
      <c r="L10" s="91">
        <v>10</v>
      </c>
      <c r="M10" s="178" t="s">
        <v>141</v>
      </c>
      <c r="N10" s="52"/>
      <c r="O10" s="52"/>
      <c r="P10" s="52"/>
      <c r="Q10" s="52"/>
      <c r="R10" s="52"/>
      <c r="S10" s="52"/>
      <c r="T10" s="52"/>
      <c r="U10" s="52"/>
      <c r="V10" s="52"/>
      <c r="W10" s="52"/>
      <c r="X10" s="52"/>
      <c r="Y10" s="52"/>
      <c r="Z10" s="52"/>
      <c r="AA10" s="52"/>
      <c r="AB10" s="52"/>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15" thickBot="1">
      <c r="A11" s="114" t="s">
        <v>113</v>
      </c>
      <c r="B11" s="102">
        <v>2016</v>
      </c>
      <c r="C11" s="17">
        <v>2017</v>
      </c>
      <c r="D11" s="114">
        <v>2018</v>
      </c>
      <c r="E11" s="114">
        <v>2019</v>
      </c>
      <c r="F11" s="114">
        <v>2020</v>
      </c>
      <c r="G11" s="114">
        <v>2021</v>
      </c>
      <c r="H11" s="114">
        <v>2022</v>
      </c>
      <c r="I11" s="114">
        <v>2023</v>
      </c>
      <c r="J11" s="114">
        <v>2024</v>
      </c>
      <c r="K11" s="114">
        <v>2025</v>
      </c>
      <c r="L11" s="151">
        <v>2026</v>
      </c>
      <c r="M11" s="183"/>
      <c r="N11" s="52"/>
      <c r="O11" s="52"/>
      <c r="P11" s="52"/>
      <c r="Q11" s="52"/>
      <c r="R11" s="52"/>
      <c r="S11" s="52"/>
      <c r="T11" s="52"/>
      <c r="U11" s="52"/>
      <c r="V11" s="52"/>
      <c r="W11" s="52"/>
      <c r="X11" s="52"/>
      <c r="Y11" s="52"/>
      <c r="Z11" s="52"/>
      <c r="AA11" s="52"/>
      <c r="AB11" s="52"/>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c r="A12" s="79" t="s">
        <v>142</v>
      </c>
      <c r="B12" s="98"/>
      <c r="C12" s="52"/>
      <c r="D12" s="52"/>
      <c r="E12" s="52"/>
      <c r="F12" s="52"/>
      <c r="G12" s="52"/>
      <c r="H12" s="52"/>
      <c r="I12" s="52"/>
      <c r="J12" s="52"/>
      <c r="K12" s="52"/>
      <c r="L12" s="66"/>
      <c r="M12" s="179"/>
      <c r="N12" s="52"/>
      <c r="O12" s="52"/>
      <c r="P12" s="52"/>
      <c r="Q12" s="52"/>
      <c r="R12" s="52"/>
      <c r="S12" s="52"/>
      <c r="T12" s="52"/>
      <c r="U12" s="52"/>
      <c r="V12" s="52"/>
      <c r="W12" s="52"/>
      <c r="X12" s="52"/>
      <c r="Y12" s="52"/>
      <c r="Z12" s="52"/>
      <c r="AA12" s="52"/>
      <c r="AB12" s="52"/>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s="2" customFormat="1">
      <c r="A13" s="184" t="s">
        <v>86</v>
      </c>
      <c r="B13" s="185">
        <v>1944.7</v>
      </c>
      <c r="C13" s="186">
        <f>B13*(1+C14)</f>
        <v>1847.4649999999999</v>
      </c>
      <c r="D13" s="186">
        <f t="shared" ref="D13:L13" si="0">C13*(1+D14)</f>
        <v>1755.0917499999998</v>
      </c>
      <c r="E13" s="186">
        <f t="shared" si="0"/>
        <v>1667.3371624999997</v>
      </c>
      <c r="F13" s="186">
        <f t="shared" si="0"/>
        <v>1667.3371624999997</v>
      </c>
      <c r="G13" s="186">
        <f t="shared" si="0"/>
        <v>1667.3371624999997</v>
      </c>
      <c r="H13" s="186">
        <f t="shared" si="0"/>
        <v>1667.3371624999997</v>
      </c>
      <c r="I13" s="186">
        <f t="shared" si="0"/>
        <v>1667.3371624999997</v>
      </c>
      <c r="J13" s="186">
        <f t="shared" si="0"/>
        <v>1667.3371624999997</v>
      </c>
      <c r="K13" s="186">
        <f t="shared" si="0"/>
        <v>1667.3371624999997</v>
      </c>
      <c r="L13" s="187">
        <f t="shared" si="0"/>
        <v>1667.3371624999997</v>
      </c>
      <c r="M13" s="179"/>
      <c r="N13" s="52"/>
      <c r="O13" s="52"/>
      <c r="P13" s="52"/>
      <c r="Q13" s="52"/>
      <c r="R13" s="52"/>
      <c r="S13" s="52"/>
      <c r="T13" s="52"/>
      <c r="U13" s="52"/>
      <c r="V13" s="52"/>
      <c r="W13" s="52"/>
      <c r="X13" s="52"/>
      <c r="Y13" s="52"/>
      <c r="Z13" s="52"/>
      <c r="AA13" s="52"/>
      <c r="AB13" s="52"/>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s="2" customFormat="1">
      <c r="A14" s="75" t="s">
        <v>143</v>
      </c>
      <c r="B14" s="110">
        <v>-4.1405826391285094E-2</v>
      </c>
      <c r="C14" s="72">
        <v>-0.05</v>
      </c>
      <c r="D14" s="72">
        <f>C14</f>
        <v>-0.05</v>
      </c>
      <c r="E14" s="72">
        <f t="shared" ref="E14:L26" si="1">D14</f>
        <v>-0.05</v>
      </c>
      <c r="F14" s="72">
        <v>0</v>
      </c>
      <c r="G14" s="72">
        <f>F14</f>
        <v>0</v>
      </c>
      <c r="H14" s="72">
        <f t="shared" si="1"/>
        <v>0</v>
      </c>
      <c r="I14" s="72">
        <f t="shared" si="1"/>
        <v>0</v>
      </c>
      <c r="J14" s="72">
        <f t="shared" si="1"/>
        <v>0</v>
      </c>
      <c r="K14" s="72">
        <f t="shared" si="1"/>
        <v>0</v>
      </c>
      <c r="L14" s="74">
        <f t="shared" si="1"/>
        <v>0</v>
      </c>
      <c r="M14" s="180">
        <v>0.19125310761260847</v>
      </c>
      <c r="N14" s="52"/>
      <c r="O14" s="52"/>
      <c r="P14" s="52"/>
      <c r="Q14" s="52"/>
      <c r="R14" s="52"/>
      <c r="S14" s="52"/>
      <c r="T14" s="52"/>
      <c r="U14" s="52"/>
      <c r="V14" s="52"/>
      <c r="W14" s="52"/>
      <c r="X14" s="52"/>
      <c r="Y14" s="52"/>
      <c r="Z14" s="52"/>
      <c r="AA14" s="52"/>
      <c r="AB14" s="52"/>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c r="A15" s="184" t="s">
        <v>89</v>
      </c>
      <c r="B15" s="185">
        <v>2905.1</v>
      </c>
      <c r="C15" s="186">
        <f>B15*(1+C16)</f>
        <v>2759.8449999999998</v>
      </c>
      <c r="D15" s="186">
        <f t="shared" ref="D15" si="2">C15*(1+D16)</f>
        <v>2621.8527499999996</v>
      </c>
      <c r="E15" s="186">
        <f t="shared" ref="E15" si="3">D15*(1+E16)</f>
        <v>2490.7601124999997</v>
      </c>
      <c r="F15" s="186">
        <f t="shared" ref="F15" si="4">E15*(1+F16)</f>
        <v>2490.7601124999997</v>
      </c>
      <c r="G15" s="186">
        <f t="shared" ref="G15" si="5">F15*(1+G16)</f>
        <v>2490.7601124999997</v>
      </c>
      <c r="H15" s="186">
        <f t="shared" ref="H15" si="6">G15*(1+H16)</f>
        <v>2490.7601124999997</v>
      </c>
      <c r="I15" s="186">
        <f t="shared" ref="I15" si="7">H15*(1+I16)</f>
        <v>2490.7601124999997</v>
      </c>
      <c r="J15" s="186">
        <f t="shared" ref="J15" si="8">I15*(1+J16)</f>
        <v>2490.7601124999997</v>
      </c>
      <c r="K15" s="186">
        <f t="shared" ref="K15" si="9">J15*(1+K16)</f>
        <v>2490.7601124999997</v>
      </c>
      <c r="L15" s="187">
        <f t="shared" ref="L15" si="10">K15*(1+L16)</f>
        <v>2490.7601124999997</v>
      </c>
      <c r="M15" s="180"/>
      <c r="N15" s="52"/>
      <c r="O15" s="52"/>
      <c r="P15" s="52"/>
      <c r="Q15" s="52"/>
      <c r="R15" s="52"/>
      <c r="S15" s="52"/>
      <c r="T15" s="52"/>
      <c r="U15" s="52"/>
      <c r="V15" s="52"/>
      <c r="W15" s="52"/>
      <c r="X15" s="52"/>
      <c r="Y15" s="52"/>
      <c r="Z15" s="52"/>
      <c r="AA15" s="52"/>
      <c r="AB15" s="52"/>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s="2" customFormat="1">
      <c r="A16" s="75" t="s">
        <v>143</v>
      </c>
      <c r="B16" s="110">
        <v>-5.9533829718355524E-2</v>
      </c>
      <c r="C16" s="72">
        <v>-0.05</v>
      </c>
      <c r="D16" s="72">
        <f>C16</f>
        <v>-0.05</v>
      </c>
      <c r="E16" s="72">
        <f t="shared" si="1"/>
        <v>-0.05</v>
      </c>
      <c r="F16" s="72">
        <v>0</v>
      </c>
      <c r="G16" s="72">
        <f t="shared" si="1"/>
        <v>0</v>
      </c>
      <c r="H16" s="72">
        <f t="shared" si="1"/>
        <v>0</v>
      </c>
      <c r="I16" s="72">
        <f t="shared" si="1"/>
        <v>0</v>
      </c>
      <c r="J16" s="72">
        <f t="shared" si="1"/>
        <v>0</v>
      </c>
      <c r="K16" s="72">
        <f t="shared" si="1"/>
        <v>0</v>
      </c>
      <c r="L16" s="74">
        <f t="shared" si="1"/>
        <v>0</v>
      </c>
      <c r="M16" s="180">
        <v>5.7448406490101953E-2</v>
      </c>
      <c r="N16" s="52"/>
      <c r="O16" s="52"/>
      <c r="P16" s="52"/>
      <c r="Q16" s="52"/>
      <c r="R16" s="52"/>
      <c r="S16" s="52"/>
      <c r="T16" s="52"/>
      <c r="U16" s="52"/>
      <c r="V16" s="52"/>
      <c r="W16" s="52"/>
      <c r="X16" s="52"/>
      <c r="Y16" s="52"/>
      <c r="Z16" s="52"/>
      <c r="AA16" s="52"/>
      <c r="AB16" s="52"/>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c r="A17" s="184" t="s">
        <v>90</v>
      </c>
      <c r="B17" s="185">
        <v>2374.6999999999998</v>
      </c>
      <c r="C17" s="186">
        <f>B17*(1+C18)</f>
        <v>2374.6999999999998</v>
      </c>
      <c r="D17" s="186">
        <f t="shared" ref="D17" si="11">C17*(1+D18)</f>
        <v>2374.6999999999998</v>
      </c>
      <c r="E17" s="186">
        <f t="shared" ref="E17" si="12">D17*(1+E18)</f>
        <v>2374.6999999999998</v>
      </c>
      <c r="F17" s="186">
        <f t="shared" ref="F17" si="13">E17*(1+F18)</f>
        <v>2374.6999999999998</v>
      </c>
      <c r="G17" s="186">
        <f t="shared" ref="G17" si="14">F17*(1+G18)</f>
        <v>2374.6999999999998</v>
      </c>
      <c r="H17" s="186">
        <f t="shared" ref="H17" si="15">G17*(1+H18)</f>
        <v>2374.6999999999998</v>
      </c>
      <c r="I17" s="186">
        <f t="shared" ref="I17" si="16">H17*(1+I18)</f>
        <v>2374.6999999999998</v>
      </c>
      <c r="J17" s="186">
        <f t="shared" ref="J17" si="17">I17*(1+J18)</f>
        <v>2374.6999999999998</v>
      </c>
      <c r="K17" s="186">
        <f t="shared" ref="K17" si="18">J17*(1+K18)</f>
        <v>2374.6999999999998</v>
      </c>
      <c r="L17" s="187">
        <f t="shared" ref="L17" si="19">K17*(1+L18)</f>
        <v>2374.6999999999998</v>
      </c>
      <c r="M17" s="180"/>
      <c r="N17" s="52"/>
      <c r="O17" s="52"/>
      <c r="P17" s="52"/>
      <c r="Q17" s="52"/>
      <c r="R17" s="52"/>
      <c r="S17" s="52"/>
      <c r="T17" s="52"/>
      <c r="U17" s="52"/>
      <c r="V17" s="52"/>
      <c r="W17" s="52"/>
      <c r="X17" s="52"/>
      <c r="Y17" s="52"/>
      <c r="Z17" s="52"/>
      <c r="AA17" s="52"/>
      <c r="AB17" s="52"/>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s="2" customFormat="1">
      <c r="A18" s="75" t="s">
        <v>143</v>
      </c>
      <c r="B18" s="110">
        <v>-6.1105763194242435E-3</v>
      </c>
      <c r="C18" s="72">
        <v>0</v>
      </c>
      <c r="D18" s="72">
        <f>C18</f>
        <v>0</v>
      </c>
      <c r="E18" s="72">
        <f t="shared" si="1"/>
        <v>0</v>
      </c>
      <c r="F18" s="72">
        <f t="shared" si="1"/>
        <v>0</v>
      </c>
      <c r="G18" s="72">
        <f t="shared" si="1"/>
        <v>0</v>
      </c>
      <c r="H18" s="72">
        <f t="shared" si="1"/>
        <v>0</v>
      </c>
      <c r="I18" s="72">
        <f t="shared" si="1"/>
        <v>0</v>
      </c>
      <c r="J18" s="72">
        <f t="shared" si="1"/>
        <v>0</v>
      </c>
      <c r="K18" s="72">
        <f t="shared" si="1"/>
        <v>0</v>
      </c>
      <c r="L18" s="74">
        <f t="shared" si="1"/>
        <v>0</v>
      </c>
      <c r="M18" s="180">
        <v>5.2752988084328691E-2</v>
      </c>
      <c r="N18" s="52"/>
      <c r="O18" s="52"/>
      <c r="P18" s="52"/>
      <c r="Q18" s="52"/>
      <c r="R18" s="52"/>
      <c r="S18" s="52"/>
      <c r="T18" s="52"/>
      <c r="U18" s="52"/>
      <c r="V18" s="52"/>
      <c r="W18" s="52"/>
      <c r="X18" s="52"/>
      <c r="Y18" s="52"/>
      <c r="Z18" s="52"/>
      <c r="AA18" s="52"/>
      <c r="AB18" s="52"/>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s="2" customFormat="1" ht="16.5" customHeight="1">
      <c r="A19" s="184" t="s">
        <v>91</v>
      </c>
      <c r="B19" s="185">
        <v>703</v>
      </c>
      <c r="C19" s="186">
        <f>B19*(1+C20)</f>
        <v>717.06000000000006</v>
      </c>
      <c r="D19" s="186">
        <f t="shared" ref="D19" si="20">C19*(1+D20)</f>
        <v>731.40120000000002</v>
      </c>
      <c r="E19" s="186">
        <f t="shared" ref="E19" si="21">D19*(1+E20)</f>
        <v>746.029224</v>
      </c>
      <c r="F19" s="186">
        <f t="shared" ref="F19" si="22">E19*(1+F20)</f>
        <v>760.94980848</v>
      </c>
      <c r="G19" s="186">
        <f t="shared" ref="G19" si="23">F19*(1+G20)</f>
        <v>776.16880464960002</v>
      </c>
      <c r="H19" s="186">
        <f t="shared" ref="H19" si="24">G19*(1+H20)</f>
        <v>791.69218074259209</v>
      </c>
      <c r="I19" s="186">
        <f t="shared" ref="I19" si="25">H19*(1+I20)</f>
        <v>807.52602435744393</v>
      </c>
      <c r="J19" s="186">
        <f t="shared" ref="J19" si="26">I19*(1+J20)</f>
        <v>823.67654484459285</v>
      </c>
      <c r="K19" s="186">
        <f t="shared" ref="K19" si="27">J19*(1+K20)</f>
        <v>840.15007574148467</v>
      </c>
      <c r="L19" s="187">
        <f t="shared" ref="L19" si="28">K19*(1+L20)</f>
        <v>856.95307725631437</v>
      </c>
      <c r="M19" s="180"/>
      <c r="N19" s="52"/>
      <c r="O19" s="52"/>
      <c r="P19" s="52"/>
      <c r="Q19" s="52"/>
      <c r="R19" s="52"/>
      <c r="S19" s="52"/>
      <c r="T19" s="52"/>
      <c r="U19" s="52"/>
      <c r="V19" s="52"/>
      <c r="W19" s="52"/>
      <c r="X19" s="52"/>
      <c r="Y19" s="52"/>
      <c r="Z19" s="52"/>
      <c r="AA19" s="52"/>
      <c r="AB19" s="52"/>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s="2" customFormat="1" ht="16.5" customHeight="1">
      <c r="A20" s="75" t="s">
        <v>143</v>
      </c>
      <c r="B20" s="110">
        <v>7.5581395348837122E-2</v>
      </c>
      <c r="C20" s="72">
        <v>0.02</v>
      </c>
      <c r="D20" s="72">
        <f>C20</f>
        <v>0.02</v>
      </c>
      <c r="E20" s="72">
        <f t="shared" si="1"/>
        <v>0.02</v>
      </c>
      <c r="F20" s="72">
        <f t="shared" si="1"/>
        <v>0.02</v>
      </c>
      <c r="G20" s="72">
        <f t="shared" si="1"/>
        <v>0.02</v>
      </c>
      <c r="H20" s="72">
        <f t="shared" si="1"/>
        <v>0.02</v>
      </c>
      <c r="I20" s="72">
        <f t="shared" si="1"/>
        <v>0.02</v>
      </c>
      <c r="J20" s="72">
        <f t="shared" si="1"/>
        <v>0.02</v>
      </c>
      <c r="K20" s="72">
        <f t="shared" si="1"/>
        <v>0.02</v>
      </c>
      <c r="L20" s="74">
        <f t="shared" si="1"/>
        <v>0.02</v>
      </c>
      <c r="M20" s="180">
        <v>0.1211978555690732</v>
      </c>
      <c r="N20" s="52"/>
      <c r="O20" s="52"/>
      <c r="P20" s="52"/>
      <c r="Q20" s="52"/>
      <c r="R20" s="52"/>
      <c r="S20" s="52"/>
      <c r="T20" s="52"/>
      <c r="U20" s="52"/>
      <c r="V20" s="52"/>
      <c r="W20" s="52"/>
      <c r="X20" s="52"/>
      <c r="Y20" s="52"/>
      <c r="Z20" s="52"/>
      <c r="AA20" s="52"/>
      <c r="AB20" s="52"/>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s="2" customFormat="1" ht="16.5" customHeight="1">
      <c r="A21" s="184" t="s">
        <v>128</v>
      </c>
      <c r="B21" s="185">
        <v>188.3</v>
      </c>
      <c r="C21" s="186">
        <f>B21*(1+C22)</f>
        <v>188.3</v>
      </c>
      <c r="D21" s="186">
        <f t="shared" ref="D21" si="29">C21*(1+D22)</f>
        <v>188.3</v>
      </c>
      <c r="E21" s="186">
        <f t="shared" ref="E21" si="30">D21*(1+E22)</f>
        <v>188.3</v>
      </c>
      <c r="F21" s="186">
        <f t="shared" ref="F21" si="31">E21*(1+F22)</f>
        <v>188.3</v>
      </c>
      <c r="G21" s="186">
        <f t="shared" ref="G21" si="32">F21*(1+G22)</f>
        <v>188.3</v>
      </c>
      <c r="H21" s="186">
        <f t="shared" ref="H21" si="33">G21*(1+H22)</f>
        <v>188.3</v>
      </c>
      <c r="I21" s="186">
        <f t="shared" ref="I21" si="34">H21*(1+I22)</f>
        <v>188.3</v>
      </c>
      <c r="J21" s="186">
        <f t="shared" ref="J21" si="35">I21*(1+J22)</f>
        <v>188.3</v>
      </c>
      <c r="K21" s="186">
        <f t="shared" ref="K21" si="36">J21*(1+K22)</f>
        <v>188.3</v>
      </c>
      <c r="L21" s="187">
        <f t="shared" ref="L21" si="37">K21*(1+L22)</f>
        <v>188.3</v>
      </c>
      <c r="M21" s="180"/>
      <c r="N21" s="52"/>
      <c r="O21" s="52"/>
      <c r="P21" s="52"/>
      <c r="Q21" s="52"/>
      <c r="R21" s="52"/>
      <c r="S21" s="52"/>
      <c r="T21" s="52"/>
      <c r="U21" s="52"/>
      <c r="V21" s="52"/>
      <c r="W21" s="52"/>
      <c r="X21" s="52"/>
      <c r="Y21" s="52"/>
      <c r="Z21" s="52"/>
      <c r="AA21" s="52"/>
      <c r="AB21" s="52"/>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s="2" customFormat="1" ht="16.5" customHeight="1">
      <c r="A22" s="75" t="s">
        <v>143</v>
      </c>
      <c r="B22" s="110">
        <v>-0.12944983818770228</v>
      </c>
      <c r="C22" s="72">
        <v>0</v>
      </c>
      <c r="D22" s="72">
        <f>C22</f>
        <v>0</v>
      </c>
      <c r="E22" s="72">
        <f t="shared" si="1"/>
        <v>0</v>
      </c>
      <c r="F22" s="72">
        <f t="shared" si="1"/>
        <v>0</v>
      </c>
      <c r="G22" s="72">
        <f t="shared" si="1"/>
        <v>0</v>
      </c>
      <c r="H22" s="72">
        <f t="shared" si="1"/>
        <v>0</v>
      </c>
      <c r="I22" s="72">
        <f t="shared" si="1"/>
        <v>0</v>
      </c>
      <c r="J22" s="72">
        <f t="shared" si="1"/>
        <v>0</v>
      </c>
      <c r="K22" s="72">
        <f t="shared" si="1"/>
        <v>0</v>
      </c>
      <c r="L22" s="74">
        <f t="shared" si="1"/>
        <v>0</v>
      </c>
      <c r="M22" s="180">
        <v>0.2545894290108825</v>
      </c>
      <c r="N22" s="52"/>
      <c r="O22" s="52"/>
      <c r="P22" s="52"/>
      <c r="Q22" s="52"/>
      <c r="R22" s="52"/>
      <c r="S22" s="52"/>
      <c r="T22" s="52"/>
      <c r="U22" s="52"/>
      <c r="V22" s="52"/>
      <c r="W22" s="52"/>
      <c r="X22" s="52"/>
      <c r="Y22" s="52"/>
      <c r="Z22" s="52"/>
      <c r="AA22" s="52"/>
      <c r="AB22" s="52"/>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s="2" customFormat="1" ht="16.5" customHeight="1">
      <c r="A23" s="184" t="s">
        <v>95</v>
      </c>
      <c r="B23" s="185">
        <v>652.79999999999995</v>
      </c>
      <c r="C23" s="186">
        <f>B23*(1+C24)</f>
        <v>848.64</v>
      </c>
      <c r="D23" s="186">
        <f t="shared" ref="D23" si="38">C23*(1+D24)</f>
        <v>916.53120000000001</v>
      </c>
      <c r="E23" s="186">
        <f t="shared" ref="E23" si="39">D23*(1+E24)</f>
        <v>989.85369600000013</v>
      </c>
      <c r="F23" s="186">
        <f t="shared" ref="F23" si="40">E23*(1+F24)</f>
        <v>1069.0419916800001</v>
      </c>
      <c r="G23" s="186">
        <f t="shared" ref="G23" si="41">F23*(1+G24)</f>
        <v>1154.5653510144002</v>
      </c>
      <c r="H23" s="186">
        <f t="shared" ref="H23" si="42">G23*(1+H24)</f>
        <v>1246.9305790955523</v>
      </c>
      <c r="I23" s="186">
        <f t="shared" ref="I23" si="43">H23*(1+I24)</f>
        <v>1346.6850254231965</v>
      </c>
      <c r="J23" s="186">
        <f t="shared" ref="J23" si="44">I23*(1+J24)</f>
        <v>1454.4198274570524</v>
      </c>
      <c r="K23" s="186">
        <f t="shared" ref="K23" si="45">J23*(1+K24)</f>
        <v>1570.7734136536167</v>
      </c>
      <c r="L23" s="187">
        <f t="shared" ref="L23" si="46">K23*(1+L24)</f>
        <v>1696.4352867459061</v>
      </c>
      <c r="M23" s="180"/>
      <c r="N23" s="52"/>
      <c r="O23" s="52"/>
      <c r="P23" s="52"/>
      <c r="Q23" s="52"/>
      <c r="R23" s="52"/>
      <c r="S23" s="52"/>
      <c r="T23" s="52"/>
      <c r="U23" s="52"/>
      <c r="V23" s="52"/>
      <c r="W23" s="52"/>
      <c r="X23" s="52"/>
      <c r="Y23" s="52"/>
      <c r="Z23" s="52"/>
      <c r="AA23" s="52"/>
      <c r="AB23" s="52"/>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s="2" customFormat="1" ht="16.5" customHeight="1">
      <c r="A24" s="75" t="s">
        <v>143</v>
      </c>
      <c r="B24" s="110">
        <v>0.25828835774865078</v>
      </c>
      <c r="C24" s="72">
        <v>0.3</v>
      </c>
      <c r="D24" s="72">
        <v>0.08</v>
      </c>
      <c r="E24" s="72">
        <f t="shared" si="1"/>
        <v>0.08</v>
      </c>
      <c r="F24" s="72">
        <f t="shared" si="1"/>
        <v>0.08</v>
      </c>
      <c r="G24" s="72">
        <f t="shared" si="1"/>
        <v>0.08</v>
      </c>
      <c r="H24" s="72">
        <f t="shared" si="1"/>
        <v>0.08</v>
      </c>
      <c r="I24" s="72">
        <f t="shared" si="1"/>
        <v>0.08</v>
      </c>
      <c r="J24" s="72">
        <f t="shared" si="1"/>
        <v>0.08</v>
      </c>
      <c r="K24" s="72">
        <f t="shared" si="1"/>
        <v>0.08</v>
      </c>
      <c r="L24" s="74">
        <f t="shared" si="1"/>
        <v>0.08</v>
      </c>
      <c r="M24" s="180">
        <v>7.0794897997814559</v>
      </c>
      <c r="N24" s="52"/>
      <c r="O24" s="52"/>
      <c r="P24" s="52"/>
      <c r="Q24" s="52"/>
      <c r="R24" s="52"/>
      <c r="S24" s="52"/>
      <c r="T24" s="52"/>
      <c r="U24" s="52"/>
      <c r="V24" s="52"/>
      <c r="W24" s="52"/>
      <c r="X24" s="52"/>
      <c r="Y24" s="52"/>
      <c r="Z24" s="52"/>
      <c r="AA24" s="52"/>
      <c r="AB24" s="52"/>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s="2" customFormat="1" ht="16.5" customHeight="1">
      <c r="A25" s="184" t="s">
        <v>96</v>
      </c>
      <c r="B25" s="185">
        <v>595.20000000000005</v>
      </c>
      <c r="C25" s="186">
        <f>B25*(1+C26)</f>
        <v>642.81600000000014</v>
      </c>
      <c r="D25" s="186">
        <f t="shared" ref="D25" si="47">C25*(1+D26)</f>
        <v>694.24128000000019</v>
      </c>
      <c r="E25" s="186">
        <f t="shared" ref="E25" si="48">D25*(1+E26)</f>
        <v>749.7805824000003</v>
      </c>
      <c r="F25" s="186">
        <f t="shared" ref="F25" si="49">E25*(1+F26)</f>
        <v>809.76302899200039</v>
      </c>
      <c r="G25" s="186">
        <f t="shared" ref="G25" si="50">F25*(1+G26)</f>
        <v>874.54407131136043</v>
      </c>
      <c r="H25" s="186">
        <f t="shared" ref="H25" si="51">G25*(1+H26)</f>
        <v>944.5075970162693</v>
      </c>
      <c r="I25" s="186">
        <f t="shared" ref="I25" si="52">H25*(1+I26)</f>
        <v>1020.0682047775709</v>
      </c>
      <c r="J25" s="186">
        <f t="shared" ref="J25" si="53">I25*(1+J26)</f>
        <v>1101.6736611597767</v>
      </c>
      <c r="K25" s="186">
        <f t="shared" ref="K25" si="54">J25*(1+K26)</f>
        <v>1189.8075540525588</v>
      </c>
      <c r="L25" s="187">
        <f t="shared" ref="L25" si="55">K25*(1+L26)</f>
        <v>1284.9921583767637</v>
      </c>
      <c r="M25" s="180"/>
      <c r="N25" s="52"/>
      <c r="O25" s="52"/>
      <c r="P25" s="52"/>
      <c r="Q25" s="52"/>
      <c r="R25" s="52"/>
      <c r="S25" s="52"/>
      <c r="T25" s="52"/>
      <c r="U25" s="52"/>
      <c r="V25" s="52"/>
      <c r="W25" s="52"/>
      <c r="X25" s="52"/>
      <c r="Y25" s="52"/>
      <c r="Z25" s="52"/>
      <c r="AA25" s="52"/>
      <c r="AB25" s="52"/>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s="2" customFormat="1" ht="16.5" customHeight="1">
      <c r="A26" s="80" t="s">
        <v>143</v>
      </c>
      <c r="B26" s="112">
        <v>0.48688483637272051</v>
      </c>
      <c r="C26" s="81">
        <v>0.08</v>
      </c>
      <c r="D26" s="81">
        <f>C26</f>
        <v>0.08</v>
      </c>
      <c r="E26" s="81">
        <f t="shared" si="1"/>
        <v>0.08</v>
      </c>
      <c r="F26" s="81">
        <f t="shared" si="1"/>
        <v>0.08</v>
      </c>
      <c r="G26" s="81">
        <f t="shared" si="1"/>
        <v>0.08</v>
      </c>
      <c r="H26" s="81">
        <f t="shared" si="1"/>
        <v>0.08</v>
      </c>
      <c r="I26" s="81">
        <f t="shared" si="1"/>
        <v>0.08</v>
      </c>
      <c r="J26" s="81">
        <f t="shared" si="1"/>
        <v>0.08</v>
      </c>
      <c r="K26" s="81">
        <f t="shared" si="1"/>
        <v>0.08</v>
      </c>
      <c r="L26" s="82">
        <f t="shared" si="1"/>
        <v>0.08</v>
      </c>
      <c r="M26" s="180">
        <v>0.29454882519907755</v>
      </c>
      <c r="N26" s="52"/>
      <c r="O26" s="52"/>
      <c r="P26" s="52"/>
      <c r="Q26" s="52"/>
      <c r="R26" s="52"/>
      <c r="S26" s="52"/>
      <c r="T26" s="52"/>
      <c r="U26" s="52"/>
      <c r="V26" s="52"/>
      <c r="W26" s="52"/>
      <c r="X26" s="52"/>
      <c r="Y26" s="52"/>
      <c r="Z26" s="52"/>
      <c r="AA26" s="52"/>
      <c r="AB26" s="52"/>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s="2" customFormat="1" ht="16.5" customHeight="1">
      <c r="A27" s="198" t="s">
        <v>144</v>
      </c>
      <c r="B27" s="194">
        <f>B25+B23+B21+B19+B17+B15+B13</f>
        <v>9363.8000000000011</v>
      </c>
      <c r="C27" s="195">
        <f t="shared" ref="C27:L27" si="56">C25+C23+C21+C19+C17+C15+C13</f>
        <v>9378.8259999999991</v>
      </c>
      <c r="D27" s="195">
        <f t="shared" si="56"/>
        <v>9282.1181799999995</v>
      </c>
      <c r="E27" s="195">
        <f t="shared" si="56"/>
        <v>9206.7607774000007</v>
      </c>
      <c r="F27" s="195">
        <f t="shared" si="56"/>
        <v>9360.8521041519998</v>
      </c>
      <c r="G27" s="195">
        <f t="shared" si="56"/>
        <v>9526.3755019753607</v>
      </c>
      <c r="H27" s="195">
        <f t="shared" si="56"/>
        <v>9704.2276318544136</v>
      </c>
      <c r="I27" s="195">
        <f t="shared" si="56"/>
        <v>9895.3765295582107</v>
      </c>
      <c r="J27" s="195">
        <f t="shared" si="56"/>
        <v>10100.867308461422</v>
      </c>
      <c r="K27" s="195">
        <f t="shared" si="56"/>
        <v>10321.82831844766</v>
      </c>
      <c r="L27" s="196">
        <f t="shared" si="56"/>
        <v>10559.477797378984</v>
      </c>
      <c r="M27" s="179"/>
      <c r="N27" s="52"/>
      <c r="O27" s="52"/>
      <c r="P27" s="52"/>
      <c r="Q27" s="52"/>
      <c r="R27" s="52"/>
      <c r="S27" s="52"/>
      <c r="T27" s="52"/>
      <c r="U27" s="52"/>
      <c r="V27" s="52"/>
      <c r="W27" s="52"/>
      <c r="X27" s="52"/>
      <c r="Y27" s="52"/>
      <c r="Z27" s="52"/>
      <c r="AA27" s="52"/>
      <c r="AB27" s="52"/>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s="2" customFormat="1" ht="16.5" customHeight="1">
      <c r="A28" s="75" t="s">
        <v>143</v>
      </c>
      <c r="B28" s="110">
        <v>7.293459552495829E-3</v>
      </c>
      <c r="C28" s="72">
        <f>C27/B27-1</f>
        <v>1.6046904034685561E-3</v>
      </c>
      <c r="D28" s="72">
        <f t="shared" ref="D28:L28" si="57">D27/C27-1</f>
        <v>-1.0311292692710139E-2</v>
      </c>
      <c r="E28" s="72">
        <f t="shared" si="57"/>
        <v>-8.1185566848707147E-3</v>
      </c>
      <c r="F28" s="72">
        <f t="shared" si="57"/>
        <v>1.6736757962719118E-2</v>
      </c>
      <c r="G28" s="72">
        <f t="shared" si="57"/>
        <v>1.7682513940151079E-2</v>
      </c>
      <c r="H28" s="72">
        <f t="shared" si="57"/>
        <v>1.8669443571920352E-2</v>
      </c>
      <c r="I28" s="72">
        <f t="shared" si="57"/>
        <v>1.9697487008275116E-2</v>
      </c>
      <c r="J28" s="72">
        <f t="shared" si="57"/>
        <v>2.0766342573159902E-2</v>
      </c>
      <c r="K28" s="72">
        <f t="shared" si="57"/>
        <v>2.1875449230101429E-2</v>
      </c>
      <c r="L28" s="74">
        <f t="shared" si="57"/>
        <v>2.3023971296498358E-2</v>
      </c>
      <c r="M28" s="179"/>
      <c r="N28" s="52"/>
      <c r="O28" s="52"/>
      <c r="P28" s="52"/>
      <c r="Q28" s="52"/>
      <c r="R28" s="52"/>
      <c r="S28" s="52"/>
      <c r="T28" s="52"/>
      <c r="U28" s="52"/>
      <c r="V28" s="52"/>
      <c r="W28" s="52"/>
      <c r="X28" s="52"/>
      <c r="Y28" s="52"/>
      <c r="Z28" s="52"/>
      <c r="AA28" s="52"/>
      <c r="AB28" s="52"/>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s="2" customFormat="1" ht="16.5" customHeight="1">
      <c r="A29" s="193" t="s">
        <v>145</v>
      </c>
      <c r="B29" s="185"/>
      <c r="C29" s="186"/>
      <c r="D29" s="186"/>
      <c r="E29" s="186"/>
      <c r="F29" s="186"/>
      <c r="G29" s="186"/>
      <c r="H29" s="186"/>
      <c r="I29" s="186"/>
      <c r="J29" s="186"/>
      <c r="K29" s="186"/>
      <c r="L29" s="187"/>
      <c r="M29" s="179"/>
      <c r="N29" s="52"/>
      <c r="O29" s="52"/>
      <c r="P29" s="52"/>
      <c r="Q29" s="52"/>
      <c r="R29" s="52"/>
      <c r="S29" s="52"/>
      <c r="T29" s="52"/>
      <c r="U29" s="52"/>
      <c r="V29" s="52"/>
      <c r="W29" s="52"/>
      <c r="X29" s="52"/>
      <c r="Y29" s="52"/>
      <c r="Z29" s="52"/>
      <c r="AA29" s="52"/>
      <c r="AB29" s="52"/>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c r="A30" s="152" t="s">
        <v>146</v>
      </c>
      <c r="B30" s="98"/>
      <c r="C30" s="52"/>
      <c r="D30" s="52"/>
      <c r="E30" s="52"/>
      <c r="F30" s="52"/>
      <c r="G30" s="52"/>
      <c r="H30" s="52"/>
      <c r="I30" s="52"/>
      <c r="J30" s="52"/>
      <c r="K30" s="52"/>
      <c r="L30" s="66"/>
      <c r="M30" s="179"/>
      <c r="N30" s="52"/>
      <c r="O30" s="52"/>
      <c r="P30" s="52"/>
      <c r="Q30" s="52"/>
      <c r="R30" s="52"/>
      <c r="S30" s="52"/>
      <c r="T30" s="52"/>
      <c r="U30" s="52"/>
      <c r="V30" s="52"/>
      <c r="W30" s="52"/>
      <c r="X30" s="52"/>
      <c r="Y30" s="52"/>
      <c r="Z30" s="52"/>
      <c r="AA30" s="52"/>
      <c r="AB30" s="52"/>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c r="A31" s="184" t="s">
        <v>86</v>
      </c>
      <c r="B31" s="185">
        <f t="shared" ref="B31:L31" si="58">B13*B32</f>
        <v>1769.2</v>
      </c>
      <c r="C31" s="186">
        <f>C13*C32</f>
        <v>1680.74</v>
      </c>
      <c r="D31" s="186">
        <f t="shared" si="58"/>
        <v>1596.703</v>
      </c>
      <c r="E31" s="186">
        <f t="shared" si="58"/>
        <v>1516.8678499999999</v>
      </c>
      <c r="F31" s="186">
        <f t="shared" si="58"/>
        <v>1516.8678499999999</v>
      </c>
      <c r="G31" s="186">
        <f t="shared" si="58"/>
        <v>1516.8678499999999</v>
      </c>
      <c r="H31" s="186">
        <f t="shared" si="58"/>
        <v>1516.8678499999999</v>
      </c>
      <c r="I31" s="186">
        <f t="shared" si="58"/>
        <v>1516.8678499999999</v>
      </c>
      <c r="J31" s="186">
        <f t="shared" si="58"/>
        <v>1516.8678499999999</v>
      </c>
      <c r="K31" s="186">
        <f t="shared" si="58"/>
        <v>1516.8678499999999</v>
      </c>
      <c r="L31" s="187">
        <f t="shared" si="58"/>
        <v>1516.8678499999999</v>
      </c>
      <c r="M31" s="179"/>
      <c r="N31" s="52"/>
      <c r="O31" s="52"/>
      <c r="P31" s="52"/>
      <c r="Q31" s="52"/>
      <c r="R31" s="52"/>
      <c r="S31" s="52"/>
      <c r="T31" s="52"/>
      <c r="U31" s="52"/>
      <c r="V31" s="52"/>
      <c r="W31" s="52"/>
      <c r="X31" s="52"/>
      <c r="Y31" s="52"/>
      <c r="Z31" s="52"/>
      <c r="AA31" s="52"/>
      <c r="AB31" s="52"/>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c r="A32" s="75" t="s">
        <v>147</v>
      </c>
      <c r="B32" s="111">
        <f>1-9.0245282048645%</f>
        <v>0.90975471795135499</v>
      </c>
      <c r="C32" s="71">
        <f>B32</f>
        <v>0.90975471795135499</v>
      </c>
      <c r="D32" s="71">
        <f>C32</f>
        <v>0.90975471795135499</v>
      </c>
      <c r="E32" s="71">
        <f t="shared" ref="E32:L32" si="59">D32</f>
        <v>0.90975471795135499</v>
      </c>
      <c r="F32" s="71">
        <f t="shared" si="59"/>
        <v>0.90975471795135499</v>
      </c>
      <c r="G32" s="71">
        <f t="shared" si="59"/>
        <v>0.90975471795135499</v>
      </c>
      <c r="H32" s="71">
        <f t="shared" si="59"/>
        <v>0.90975471795135499</v>
      </c>
      <c r="I32" s="71">
        <f t="shared" si="59"/>
        <v>0.90975471795135499</v>
      </c>
      <c r="J32" s="71">
        <f t="shared" si="59"/>
        <v>0.90975471795135499</v>
      </c>
      <c r="K32" s="71">
        <f t="shared" si="59"/>
        <v>0.90975471795135499</v>
      </c>
      <c r="L32" s="154">
        <f t="shared" si="59"/>
        <v>0.90975471795135499</v>
      </c>
      <c r="M32" s="180">
        <v>1.34082290827887E-2</v>
      </c>
      <c r="N32" s="52"/>
      <c r="O32" s="52"/>
      <c r="P32" s="52"/>
      <c r="Q32" s="52"/>
      <c r="R32" s="52"/>
      <c r="S32" s="52"/>
      <c r="T32" s="52"/>
      <c r="U32" s="52"/>
      <c r="V32" s="52"/>
      <c r="W32" s="52"/>
      <c r="X32" s="52"/>
      <c r="Y32" s="52"/>
      <c r="Z32" s="52"/>
      <c r="AA32" s="52"/>
      <c r="AB32" s="52"/>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c r="A33" s="184" t="s">
        <v>89</v>
      </c>
      <c r="B33" s="185">
        <f t="shared" ref="B33:L33" si="60">B15*B34</f>
        <v>2215.8000000000011</v>
      </c>
      <c r="C33" s="186">
        <f t="shared" si="60"/>
        <v>2146.2576312679157</v>
      </c>
      <c r="D33" s="186">
        <f t="shared" si="60"/>
        <v>2038.9447497045198</v>
      </c>
      <c r="E33" s="186">
        <f t="shared" si="60"/>
        <v>1936.9975122192939</v>
      </c>
      <c r="F33" s="186">
        <f t="shared" si="60"/>
        <v>1936.9975122192939</v>
      </c>
      <c r="G33" s="186">
        <f t="shared" si="60"/>
        <v>1936.9975122192939</v>
      </c>
      <c r="H33" s="186">
        <f t="shared" si="60"/>
        <v>1936.9975122192939</v>
      </c>
      <c r="I33" s="186">
        <f t="shared" si="60"/>
        <v>1936.9975122192939</v>
      </c>
      <c r="J33" s="186">
        <f t="shared" si="60"/>
        <v>1936.9975122192939</v>
      </c>
      <c r="K33" s="186">
        <f t="shared" si="60"/>
        <v>1936.9975122192939</v>
      </c>
      <c r="L33" s="187">
        <f t="shared" si="60"/>
        <v>1936.9975122192939</v>
      </c>
      <c r="M33" s="181"/>
      <c r="N33" s="52"/>
      <c r="O33" s="52"/>
      <c r="P33" s="52"/>
      <c r="Q33" s="52"/>
      <c r="R33" s="52"/>
      <c r="S33" s="52"/>
      <c r="T33" s="52"/>
      <c r="U33" s="52"/>
      <c r="V33" s="52"/>
      <c r="W33" s="52"/>
      <c r="X33" s="52"/>
      <c r="Y33" s="52"/>
      <c r="Z33" s="52"/>
      <c r="AA33" s="52"/>
      <c r="AB33" s="52"/>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c r="A34" s="75" t="s">
        <v>147</v>
      </c>
      <c r="B34" s="111">
        <f>1-23.7272383050497%</f>
        <v>0.76272761694950297</v>
      </c>
      <c r="C34" s="71">
        <v>0.77767325022525391</v>
      </c>
      <c r="D34" s="71">
        <f>C34</f>
        <v>0.77767325022525391</v>
      </c>
      <c r="E34" s="71">
        <f t="shared" ref="E34:L34" si="61">D34</f>
        <v>0.77767325022525391</v>
      </c>
      <c r="F34" s="71">
        <f t="shared" si="61"/>
        <v>0.77767325022525391</v>
      </c>
      <c r="G34" s="71">
        <f t="shared" si="61"/>
        <v>0.77767325022525391</v>
      </c>
      <c r="H34" s="71">
        <f t="shared" si="61"/>
        <v>0.77767325022525391</v>
      </c>
      <c r="I34" s="71">
        <f t="shared" si="61"/>
        <v>0.77767325022525391</v>
      </c>
      <c r="J34" s="71">
        <f t="shared" si="61"/>
        <v>0.77767325022525391</v>
      </c>
      <c r="K34" s="71">
        <f t="shared" si="61"/>
        <v>0.77767325022525391</v>
      </c>
      <c r="L34" s="154">
        <f t="shared" si="61"/>
        <v>0.77767325022525391</v>
      </c>
      <c r="M34" s="180">
        <v>1.3305443942379142E-2</v>
      </c>
      <c r="N34" s="52"/>
      <c r="O34" s="52"/>
      <c r="P34" s="52"/>
      <c r="Q34" s="52"/>
      <c r="R34" s="52"/>
      <c r="S34" s="52"/>
      <c r="T34" s="52"/>
      <c r="U34" s="52"/>
      <c r="V34" s="52"/>
      <c r="W34" s="52"/>
      <c r="X34" s="52"/>
      <c r="Y34" s="52"/>
      <c r="Z34" s="52"/>
      <c r="AA34" s="52"/>
      <c r="AB34" s="52"/>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c r="A35" s="184" t="s">
        <v>90</v>
      </c>
      <c r="B35" s="185">
        <f t="shared" ref="B35:L35" si="62">B17*B36</f>
        <v>1260.2000000000005</v>
      </c>
      <c r="C35" s="186">
        <f t="shared" si="62"/>
        <v>1255.4703201424636</v>
      </c>
      <c r="D35" s="186">
        <f t="shared" si="62"/>
        <v>1255.4703201424636</v>
      </c>
      <c r="E35" s="186">
        <f t="shared" si="62"/>
        <v>1255.4703201424636</v>
      </c>
      <c r="F35" s="186">
        <f t="shared" si="62"/>
        <v>1255.4703201424636</v>
      </c>
      <c r="G35" s="186">
        <f t="shared" si="62"/>
        <v>1255.4703201424636</v>
      </c>
      <c r="H35" s="186">
        <f t="shared" si="62"/>
        <v>1255.4703201424636</v>
      </c>
      <c r="I35" s="186">
        <f t="shared" si="62"/>
        <v>1255.4703201424636</v>
      </c>
      <c r="J35" s="186">
        <f t="shared" si="62"/>
        <v>1255.4703201424636</v>
      </c>
      <c r="K35" s="186">
        <f t="shared" si="62"/>
        <v>1255.4703201424636</v>
      </c>
      <c r="L35" s="187">
        <f t="shared" si="62"/>
        <v>1255.4703201424636</v>
      </c>
      <c r="M35" s="181"/>
      <c r="N35" s="52"/>
      <c r="O35" s="52"/>
      <c r="P35" s="52"/>
      <c r="Q35" s="52"/>
      <c r="R35" s="52"/>
      <c r="S35" s="52"/>
      <c r="T35" s="52"/>
      <c r="U35" s="52"/>
      <c r="V35" s="52"/>
      <c r="W35" s="52"/>
      <c r="X35" s="52"/>
      <c r="Y35" s="52"/>
      <c r="Z35" s="52"/>
      <c r="AA35" s="52"/>
      <c r="AB35" s="52"/>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c r="A36" s="75" t="s">
        <v>147</v>
      </c>
      <c r="B36" s="111">
        <f>1-46.9322440729355%</f>
        <v>0.53067755927064497</v>
      </c>
      <c r="C36" s="71">
        <v>0.52868586353748415</v>
      </c>
      <c r="D36" s="71">
        <f>C36</f>
        <v>0.52868586353748415</v>
      </c>
      <c r="E36" s="71">
        <f t="shared" ref="E36:L36" si="63">D36</f>
        <v>0.52868586353748415</v>
      </c>
      <c r="F36" s="71">
        <f t="shared" si="63"/>
        <v>0.52868586353748415</v>
      </c>
      <c r="G36" s="71">
        <f t="shared" si="63"/>
        <v>0.52868586353748415</v>
      </c>
      <c r="H36" s="71">
        <f t="shared" si="63"/>
        <v>0.52868586353748415</v>
      </c>
      <c r="I36" s="71">
        <f t="shared" si="63"/>
        <v>0.52868586353748415</v>
      </c>
      <c r="J36" s="71">
        <f t="shared" si="63"/>
        <v>0.52868586353748415</v>
      </c>
      <c r="K36" s="71">
        <f t="shared" si="63"/>
        <v>0.52868586353748415</v>
      </c>
      <c r="L36" s="154">
        <f t="shared" si="63"/>
        <v>0.52868586353748415</v>
      </c>
      <c r="M36" s="180">
        <v>7.7354619961129863E-3</v>
      </c>
      <c r="N36" s="52"/>
      <c r="O36" s="52"/>
      <c r="P36" s="52"/>
      <c r="Q36" s="52"/>
      <c r="R36" s="52"/>
      <c r="S36" s="52"/>
      <c r="T36" s="52"/>
      <c r="U36" s="52"/>
      <c r="V36" s="52"/>
      <c r="W36" s="52"/>
      <c r="X36" s="52"/>
      <c r="Y36" s="52"/>
      <c r="Z36" s="52"/>
      <c r="AA36" s="52"/>
      <c r="AB36" s="52"/>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c r="A37" s="184" t="s">
        <v>91</v>
      </c>
      <c r="B37" s="185">
        <f t="shared" ref="B37:L37" si="64">B19*B38</f>
        <v>447.50000000000017</v>
      </c>
      <c r="C37" s="186">
        <f t="shared" si="64"/>
        <v>444.12041353149408</v>
      </c>
      <c r="D37" s="186">
        <f t="shared" si="64"/>
        <v>453.00282180212389</v>
      </c>
      <c r="E37" s="186">
        <f t="shared" si="64"/>
        <v>462.06287823816638</v>
      </c>
      <c r="F37" s="186">
        <f t="shared" si="64"/>
        <v>471.30413580292969</v>
      </c>
      <c r="G37" s="186">
        <f t="shared" si="64"/>
        <v>480.73021851898829</v>
      </c>
      <c r="H37" s="186">
        <f t="shared" si="64"/>
        <v>490.34482288936812</v>
      </c>
      <c r="I37" s="186">
        <f t="shared" si="64"/>
        <v>500.15171934715551</v>
      </c>
      <c r="J37" s="186">
        <f t="shared" si="64"/>
        <v>510.15475373409862</v>
      </c>
      <c r="K37" s="186">
        <f t="shared" si="64"/>
        <v>520.35784880878055</v>
      </c>
      <c r="L37" s="187">
        <f t="shared" si="64"/>
        <v>530.7650057849562</v>
      </c>
      <c r="M37" s="181"/>
      <c r="N37" s="52"/>
      <c r="O37" s="52"/>
      <c r="P37" s="52"/>
      <c r="Q37" s="52"/>
      <c r="R37" s="52"/>
      <c r="S37" s="52"/>
      <c r="T37" s="52"/>
      <c r="U37" s="52"/>
      <c r="V37" s="52"/>
      <c r="W37" s="52"/>
      <c r="X37" s="52"/>
      <c r="Y37" s="52"/>
      <c r="Z37" s="52"/>
      <c r="AA37" s="52"/>
      <c r="AB37" s="52"/>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c r="A38" s="75" t="s">
        <v>147</v>
      </c>
      <c r="B38" s="111">
        <f>1-36.3442389758179%</f>
        <v>0.636557610241821</v>
      </c>
      <c r="C38" s="71">
        <v>0.61936297315635236</v>
      </c>
      <c r="D38" s="71">
        <f>C38</f>
        <v>0.61936297315635236</v>
      </c>
      <c r="E38" s="71">
        <f t="shared" ref="E38:L38" si="65">D38</f>
        <v>0.61936297315635236</v>
      </c>
      <c r="F38" s="71">
        <f t="shared" si="65"/>
        <v>0.61936297315635236</v>
      </c>
      <c r="G38" s="71">
        <f t="shared" si="65"/>
        <v>0.61936297315635236</v>
      </c>
      <c r="H38" s="71">
        <f t="shared" si="65"/>
        <v>0.61936297315635236</v>
      </c>
      <c r="I38" s="71">
        <f t="shared" si="65"/>
        <v>0.61936297315635236</v>
      </c>
      <c r="J38" s="71">
        <f t="shared" si="65"/>
        <v>0.61936297315635236</v>
      </c>
      <c r="K38" s="71">
        <f t="shared" si="65"/>
        <v>0.61936297315635236</v>
      </c>
      <c r="L38" s="154">
        <f t="shared" si="65"/>
        <v>0.61936297315635236</v>
      </c>
      <c r="M38" s="180">
        <v>1.1632385113800442E-2</v>
      </c>
      <c r="N38" s="52"/>
      <c r="O38" s="52"/>
      <c r="P38" s="52"/>
      <c r="Q38" s="52"/>
      <c r="R38" s="52"/>
      <c r="S38" s="52"/>
      <c r="T38" s="52"/>
      <c r="U38" s="52"/>
      <c r="V38" s="52"/>
      <c r="W38" s="52"/>
      <c r="X38" s="52"/>
      <c r="Y38" s="52"/>
      <c r="Z38" s="52"/>
      <c r="AA38" s="52"/>
      <c r="AB38" s="52"/>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c r="A39" s="184" t="s">
        <v>128</v>
      </c>
      <c r="B39" s="185">
        <f t="shared" ref="B39:L39" si="66">B21*B40</f>
        <v>38.699999999999974</v>
      </c>
      <c r="C39" s="186">
        <f t="shared" si="66"/>
        <v>56.49</v>
      </c>
      <c r="D39" s="186">
        <f t="shared" si="66"/>
        <v>56.49</v>
      </c>
      <c r="E39" s="186">
        <f t="shared" si="66"/>
        <v>56.49</v>
      </c>
      <c r="F39" s="186">
        <f t="shared" si="66"/>
        <v>56.49</v>
      </c>
      <c r="G39" s="186">
        <f t="shared" si="66"/>
        <v>56.49</v>
      </c>
      <c r="H39" s="186">
        <f t="shared" si="66"/>
        <v>56.49</v>
      </c>
      <c r="I39" s="186">
        <f t="shared" si="66"/>
        <v>56.49</v>
      </c>
      <c r="J39" s="186">
        <f t="shared" si="66"/>
        <v>56.49</v>
      </c>
      <c r="K39" s="186">
        <f t="shared" si="66"/>
        <v>56.49</v>
      </c>
      <c r="L39" s="187">
        <f t="shared" si="66"/>
        <v>56.49</v>
      </c>
      <c r="M39" s="181"/>
      <c r="N39" s="52"/>
      <c r="O39" s="52"/>
      <c r="P39" s="52"/>
      <c r="Q39" s="52"/>
      <c r="R39" s="52"/>
      <c r="S39" s="52"/>
      <c r="T39" s="52"/>
      <c r="U39" s="52"/>
      <c r="V39" s="52"/>
      <c r="W39" s="52"/>
      <c r="X39" s="52"/>
      <c r="Y39" s="52"/>
      <c r="Z39" s="52"/>
      <c r="AA39" s="52"/>
      <c r="AB39" s="52"/>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c r="A40" s="75" t="s">
        <v>147</v>
      </c>
      <c r="B40" s="111">
        <f>1-79.4476898566118%</f>
        <v>0.20552310143388197</v>
      </c>
      <c r="C40" s="71">
        <v>0.3</v>
      </c>
      <c r="D40" s="71">
        <f>C40</f>
        <v>0.3</v>
      </c>
      <c r="E40" s="71">
        <f t="shared" ref="E40:L40" si="67">D40</f>
        <v>0.3</v>
      </c>
      <c r="F40" s="71">
        <f t="shared" si="67"/>
        <v>0.3</v>
      </c>
      <c r="G40" s="71">
        <f t="shared" si="67"/>
        <v>0.3</v>
      </c>
      <c r="H40" s="71">
        <f t="shared" si="67"/>
        <v>0.3</v>
      </c>
      <c r="I40" s="71">
        <f t="shared" si="67"/>
        <v>0.3</v>
      </c>
      <c r="J40" s="71">
        <f t="shared" si="67"/>
        <v>0.3</v>
      </c>
      <c r="K40" s="71">
        <f t="shared" si="67"/>
        <v>0.3</v>
      </c>
      <c r="L40" s="154">
        <f t="shared" si="67"/>
        <v>0.3</v>
      </c>
      <c r="M40" s="180">
        <v>0.12638945724492123</v>
      </c>
      <c r="N40" s="52"/>
      <c r="O40" s="52"/>
      <c r="P40" s="52"/>
      <c r="Q40" s="52"/>
      <c r="R40" s="52"/>
      <c r="S40" s="52"/>
      <c r="T40" s="52"/>
      <c r="U40" s="52"/>
      <c r="V40" s="52"/>
      <c r="W40" s="52"/>
      <c r="X40" s="52"/>
      <c r="Y40" s="52"/>
      <c r="Z40" s="52"/>
      <c r="AA40" s="52"/>
      <c r="AB40" s="52"/>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c r="A41" s="184" t="s">
        <v>95</v>
      </c>
      <c r="B41" s="185">
        <f t="shared" ref="B41:L41" si="68">B23*B42</f>
        <v>324.1999999999997</v>
      </c>
      <c r="C41" s="186">
        <f t="shared" si="68"/>
        <v>421.77407999999997</v>
      </c>
      <c r="D41" s="186">
        <f t="shared" si="68"/>
        <v>455.51600639999998</v>
      </c>
      <c r="E41" s="186">
        <f t="shared" si="68"/>
        <v>491.95728691200009</v>
      </c>
      <c r="F41" s="186">
        <f t="shared" si="68"/>
        <v>531.31386986496011</v>
      </c>
      <c r="G41" s="186">
        <f t="shared" si="68"/>
        <v>573.81897945415687</v>
      </c>
      <c r="H41" s="186">
        <f t="shared" si="68"/>
        <v>619.72449781048942</v>
      </c>
      <c r="I41" s="186">
        <f t="shared" si="68"/>
        <v>669.30245763532866</v>
      </c>
      <c r="J41" s="186">
        <f t="shared" si="68"/>
        <v>722.84665424615503</v>
      </c>
      <c r="K41" s="186">
        <f t="shared" si="68"/>
        <v>780.67438658584751</v>
      </c>
      <c r="L41" s="187">
        <f t="shared" si="68"/>
        <v>843.12833751271535</v>
      </c>
      <c r="M41" s="181"/>
      <c r="N41" s="52"/>
      <c r="O41" s="52"/>
      <c r="P41" s="52"/>
      <c r="Q41" s="52"/>
      <c r="R41" s="52"/>
      <c r="S41" s="52"/>
      <c r="T41" s="52"/>
      <c r="U41" s="52"/>
      <c r="V41" s="52"/>
      <c r="W41" s="52"/>
      <c r="X41" s="52"/>
      <c r="Y41" s="52"/>
      <c r="Z41" s="52"/>
      <c r="AA41" s="52"/>
      <c r="AB41" s="52"/>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c r="A42" s="75" t="s">
        <v>147</v>
      </c>
      <c r="B42" s="111">
        <f>1-50.3370098039216%</f>
        <v>0.49662990196078394</v>
      </c>
      <c r="C42" s="71">
        <v>0.497</v>
      </c>
      <c r="D42" s="71">
        <f>C42</f>
        <v>0.497</v>
      </c>
      <c r="E42" s="71">
        <f t="shared" ref="E42:L42" si="69">D42</f>
        <v>0.497</v>
      </c>
      <c r="F42" s="71">
        <f t="shared" si="69"/>
        <v>0.497</v>
      </c>
      <c r="G42" s="71">
        <f t="shared" si="69"/>
        <v>0.497</v>
      </c>
      <c r="H42" s="71">
        <f t="shared" si="69"/>
        <v>0.497</v>
      </c>
      <c r="I42" s="71">
        <f t="shared" si="69"/>
        <v>0.497</v>
      </c>
      <c r="J42" s="71">
        <f t="shared" si="69"/>
        <v>0.497</v>
      </c>
      <c r="K42" s="71">
        <f t="shared" si="69"/>
        <v>0.497</v>
      </c>
      <c r="L42" s="154">
        <f t="shared" si="69"/>
        <v>0.497</v>
      </c>
      <c r="M42" s="180">
        <v>0.1236217778770818</v>
      </c>
      <c r="N42" s="52"/>
      <c r="O42" s="52"/>
      <c r="P42" s="52"/>
      <c r="Q42" s="52"/>
      <c r="R42" s="52"/>
      <c r="S42" s="52"/>
      <c r="T42" s="52"/>
      <c r="U42" s="52"/>
      <c r="V42" s="52"/>
      <c r="W42" s="52"/>
      <c r="X42" s="52"/>
      <c r="Y42" s="52"/>
      <c r="Z42" s="52"/>
      <c r="AA42" s="52"/>
      <c r="AB42" s="52"/>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c r="A43" s="184" t="s">
        <v>96</v>
      </c>
      <c r="B43" s="185">
        <f t="shared" ref="B43:L43" si="70">B25*B44</f>
        <v>389.90000000000015</v>
      </c>
      <c r="C43" s="186">
        <f t="shared" si="70"/>
        <v>411.94504390716719</v>
      </c>
      <c r="D43" s="186">
        <f t="shared" si="70"/>
        <v>444.90064741974055</v>
      </c>
      <c r="E43" s="186">
        <f t="shared" si="70"/>
        <v>480.4926992133199</v>
      </c>
      <c r="F43" s="186">
        <f t="shared" si="70"/>
        <v>518.93211515038547</v>
      </c>
      <c r="G43" s="186">
        <f t="shared" si="70"/>
        <v>560.44668436241636</v>
      </c>
      <c r="H43" s="186">
        <f t="shared" si="70"/>
        <v>605.28241911140969</v>
      </c>
      <c r="I43" s="186">
        <f t="shared" si="70"/>
        <v>653.70501264032248</v>
      </c>
      <c r="J43" s="186">
        <f t="shared" si="70"/>
        <v>706.00141365154832</v>
      </c>
      <c r="K43" s="186">
        <f t="shared" si="70"/>
        <v>762.48152674367225</v>
      </c>
      <c r="L43" s="187">
        <f t="shared" si="70"/>
        <v>823.48004888316609</v>
      </c>
      <c r="M43" s="181"/>
      <c r="N43" s="52"/>
      <c r="O43" s="52"/>
      <c r="P43" s="52"/>
      <c r="Q43" s="52"/>
      <c r="R43" s="52"/>
      <c r="S43" s="52"/>
      <c r="T43" s="52"/>
      <c r="U43" s="52"/>
      <c r="V43" s="52"/>
      <c r="W43" s="52"/>
      <c r="X43" s="52"/>
      <c r="Y43" s="52"/>
      <c r="Z43" s="52"/>
      <c r="AA43" s="52"/>
      <c r="AB43" s="52"/>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c r="A44" s="80" t="s">
        <v>147</v>
      </c>
      <c r="B44" s="122">
        <f>1-34.4926075268817%</f>
        <v>0.65507392473118298</v>
      </c>
      <c r="C44" s="121">
        <v>0.64084441567597428</v>
      </c>
      <c r="D44" s="121">
        <f>C44</f>
        <v>0.64084441567597428</v>
      </c>
      <c r="E44" s="121">
        <f t="shared" ref="E44:L44" si="71">D44</f>
        <v>0.64084441567597428</v>
      </c>
      <c r="F44" s="121">
        <f t="shared" si="71"/>
        <v>0.64084441567597428</v>
      </c>
      <c r="G44" s="121">
        <f t="shared" si="71"/>
        <v>0.64084441567597428</v>
      </c>
      <c r="H44" s="121">
        <f t="shared" si="71"/>
        <v>0.64084441567597428</v>
      </c>
      <c r="I44" s="121">
        <f t="shared" si="71"/>
        <v>0.64084441567597428</v>
      </c>
      <c r="J44" s="121">
        <f t="shared" si="71"/>
        <v>0.64084441567597428</v>
      </c>
      <c r="K44" s="121">
        <f t="shared" si="71"/>
        <v>0.64084441567597428</v>
      </c>
      <c r="L44" s="147">
        <f t="shared" si="71"/>
        <v>0.64084441567597428</v>
      </c>
      <c r="M44" s="180">
        <v>2.7194011187930585E-2</v>
      </c>
      <c r="N44" s="52"/>
      <c r="O44" s="52"/>
      <c r="P44" s="52"/>
      <c r="Q44" s="52"/>
      <c r="R44" s="52"/>
      <c r="S44" s="52"/>
      <c r="T44" s="52"/>
      <c r="U44" s="52"/>
      <c r="V44" s="52"/>
      <c r="W44" s="52"/>
      <c r="X44" s="52"/>
      <c r="Y44" s="52"/>
      <c r="Z44" s="52"/>
      <c r="AA44" s="52"/>
      <c r="AB44" s="52"/>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c r="A45" s="119" t="s">
        <v>148</v>
      </c>
      <c r="B45" s="109">
        <f>B43+B41+B39+B37+B35+B33+B31</f>
        <v>6445.5000000000009</v>
      </c>
      <c r="C45" s="54">
        <f>C43+C41+C39+C37+C35+C33+C31</f>
        <v>6416.7974888490407</v>
      </c>
      <c r="D45" s="54">
        <f t="shared" ref="D45:L45" si="72">D43+D41+D39+D37+D35+D33+D31</f>
        <v>6301.0275454688472</v>
      </c>
      <c r="E45" s="54">
        <f t="shared" si="72"/>
        <v>6200.3385467252438</v>
      </c>
      <c r="F45" s="54">
        <f t="shared" si="72"/>
        <v>6287.3758031800326</v>
      </c>
      <c r="G45" s="54">
        <f t="shared" si="72"/>
        <v>6380.8215646973185</v>
      </c>
      <c r="H45" s="54">
        <f t="shared" si="72"/>
        <v>6481.1774221730238</v>
      </c>
      <c r="I45" s="54">
        <f t="shared" si="72"/>
        <v>6588.9848719845631</v>
      </c>
      <c r="J45" s="54">
        <f t="shared" si="72"/>
        <v>6704.828503993559</v>
      </c>
      <c r="K45" s="54">
        <f t="shared" si="72"/>
        <v>6829.3394445000577</v>
      </c>
      <c r="L45" s="65">
        <f t="shared" si="72"/>
        <v>6963.1990745425946</v>
      </c>
      <c r="M45" s="179"/>
      <c r="N45" s="52"/>
      <c r="O45" s="52"/>
      <c r="P45" s="52"/>
      <c r="Q45" s="52"/>
      <c r="R45" s="52"/>
      <c r="S45" s="52"/>
      <c r="T45" s="52"/>
      <c r="U45" s="52"/>
      <c r="V45" s="52"/>
      <c r="W45" s="52"/>
      <c r="X45" s="52"/>
      <c r="Y45" s="52"/>
      <c r="Z45" s="52"/>
      <c r="AA45" s="52"/>
      <c r="AB45" s="52"/>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c r="A46" s="153" t="s">
        <v>149</v>
      </c>
      <c r="B46" s="111">
        <f t="shared" ref="B46:L46" si="73">B45/B27</f>
        <v>0.68834233964843339</v>
      </c>
      <c r="C46" s="71">
        <f>C45/C27</f>
        <v>0.68417918072571571</v>
      </c>
      <c r="D46" s="71">
        <f t="shared" si="73"/>
        <v>0.67883509165456968</v>
      </c>
      <c r="E46" s="71">
        <f t="shared" si="73"/>
        <v>0.67345494214917856</v>
      </c>
      <c r="F46" s="71">
        <f t="shared" si="73"/>
        <v>0.67166703770389358</v>
      </c>
      <c r="G46" s="71">
        <f t="shared" si="73"/>
        <v>0.66980580005209855</v>
      </c>
      <c r="H46" s="71">
        <f t="shared" si="73"/>
        <v>0.66787153682363831</v>
      </c>
      <c r="I46" s="71">
        <f t="shared" si="73"/>
        <v>0.6658649978909631</v>
      </c>
      <c r="J46" s="71">
        <f t="shared" si="73"/>
        <v>0.66378740550100823</v>
      </c>
      <c r="K46" s="71">
        <f t="shared" si="73"/>
        <v>0.66164048013609555</v>
      </c>
      <c r="L46" s="154">
        <f t="shared" si="73"/>
        <v>0.65942646105766345</v>
      </c>
      <c r="M46" s="179"/>
      <c r="N46" s="52"/>
      <c r="O46" s="52"/>
      <c r="P46" s="52"/>
      <c r="Q46" s="52"/>
      <c r="R46" s="52"/>
      <c r="S46" s="52"/>
      <c r="T46" s="52"/>
      <c r="U46" s="52"/>
      <c r="V46" s="52"/>
      <c r="W46" s="52"/>
      <c r="X46" s="52"/>
      <c r="Y46" s="52"/>
      <c r="Z46" s="52"/>
      <c r="AA46" s="52"/>
      <c r="AB46" s="52"/>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c r="A47" s="184" t="s">
        <v>150</v>
      </c>
      <c r="B47" s="185">
        <v>2108.9</v>
      </c>
      <c r="C47" s="186">
        <f t="shared" ref="C47:L47" si="74">C27*C48</f>
        <v>2344.7064999999998</v>
      </c>
      <c r="D47" s="186">
        <f t="shared" si="74"/>
        <v>2320.5295449999999</v>
      </c>
      <c r="E47" s="186">
        <f t="shared" si="74"/>
        <v>2301.6901943500002</v>
      </c>
      <c r="F47" s="186">
        <f t="shared" si="74"/>
        <v>2340.213026038</v>
      </c>
      <c r="G47" s="186">
        <f t="shared" si="74"/>
        <v>2381.5938754938402</v>
      </c>
      <c r="H47" s="186">
        <f t="shared" si="74"/>
        <v>2426.0569079636034</v>
      </c>
      <c r="I47" s="186">
        <f t="shared" si="74"/>
        <v>2473.8441323895527</v>
      </c>
      <c r="J47" s="186">
        <f t="shared" si="74"/>
        <v>2525.2168271153555</v>
      </c>
      <c r="K47" s="186">
        <f t="shared" si="74"/>
        <v>2580.4570796119151</v>
      </c>
      <c r="L47" s="187">
        <f t="shared" si="74"/>
        <v>2639.869449344746</v>
      </c>
      <c r="M47" s="179"/>
      <c r="N47" s="52"/>
      <c r="O47" s="52"/>
      <c r="P47" s="52"/>
      <c r="Q47" s="52"/>
      <c r="R47" s="52"/>
      <c r="S47" s="52"/>
      <c r="T47" s="52"/>
      <c r="U47" s="52"/>
      <c r="V47" s="52"/>
      <c r="W47" s="52"/>
      <c r="X47" s="52"/>
      <c r="Y47" s="52"/>
      <c r="Z47" s="52"/>
      <c r="AA47" s="52"/>
      <c r="AB47" s="52"/>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s="2" customFormat="1">
      <c r="A48" s="153" t="s">
        <v>149</v>
      </c>
      <c r="B48" s="111">
        <f>B47/B27</f>
        <v>0.22521839424165402</v>
      </c>
      <c r="C48" s="71">
        <v>0.25</v>
      </c>
      <c r="D48" s="71">
        <f>C48</f>
        <v>0.25</v>
      </c>
      <c r="E48" s="71">
        <f t="shared" ref="E48:L48" si="75">D48</f>
        <v>0.25</v>
      </c>
      <c r="F48" s="71">
        <f t="shared" si="75"/>
        <v>0.25</v>
      </c>
      <c r="G48" s="71">
        <f t="shared" si="75"/>
        <v>0.25</v>
      </c>
      <c r="H48" s="71">
        <f t="shared" si="75"/>
        <v>0.25</v>
      </c>
      <c r="I48" s="71">
        <f t="shared" si="75"/>
        <v>0.25</v>
      </c>
      <c r="J48" s="71">
        <f t="shared" si="75"/>
        <v>0.25</v>
      </c>
      <c r="K48" s="71">
        <f t="shared" si="75"/>
        <v>0.25</v>
      </c>
      <c r="L48" s="154">
        <f t="shared" si="75"/>
        <v>0.25</v>
      </c>
      <c r="M48" s="180">
        <v>1.6379989370743499E-2</v>
      </c>
      <c r="N48" s="52"/>
      <c r="O48" s="52"/>
      <c r="P48" s="52"/>
      <c r="Q48" s="52"/>
      <c r="R48" s="52"/>
      <c r="S48" s="52"/>
      <c r="T48" s="52"/>
      <c r="U48" s="52"/>
      <c r="V48" s="52"/>
      <c r="W48" s="52"/>
      <c r="X48" s="52"/>
      <c r="Y48" s="52"/>
      <c r="Z48" s="52"/>
      <c r="AA48" s="52"/>
      <c r="AB48" s="52"/>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s="2" customFormat="1">
      <c r="A49" s="197" t="s">
        <v>151</v>
      </c>
      <c r="B49" s="194">
        <f t="shared" ref="B49:L49" si="76">B27-B45-B47</f>
        <v>809.40000000000009</v>
      </c>
      <c r="C49" s="195">
        <f t="shared" si="76"/>
        <v>617.32201115095859</v>
      </c>
      <c r="D49" s="195">
        <f t="shared" si="76"/>
        <v>660.56108953115245</v>
      </c>
      <c r="E49" s="195">
        <f t="shared" si="76"/>
        <v>704.73203632475679</v>
      </c>
      <c r="F49" s="195">
        <f t="shared" si="76"/>
        <v>733.2632749339673</v>
      </c>
      <c r="G49" s="195">
        <f t="shared" si="76"/>
        <v>763.96006178420203</v>
      </c>
      <c r="H49" s="195">
        <f t="shared" si="76"/>
        <v>796.99330171778638</v>
      </c>
      <c r="I49" s="195">
        <f t="shared" si="76"/>
        <v>832.54752518409487</v>
      </c>
      <c r="J49" s="195">
        <f t="shared" si="76"/>
        <v>870.82197735250747</v>
      </c>
      <c r="K49" s="195">
        <f t="shared" si="76"/>
        <v>912.03179433568766</v>
      </c>
      <c r="L49" s="196">
        <f t="shared" si="76"/>
        <v>956.40927349164349</v>
      </c>
      <c r="M49" s="182"/>
      <c r="N49" s="54"/>
      <c r="O49" s="54"/>
      <c r="P49" s="52"/>
      <c r="Q49" s="52"/>
      <c r="R49" s="52"/>
      <c r="S49" s="52"/>
      <c r="T49" s="52"/>
      <c r="U49" s="52"/>
      <c r="V49" s="52"/>
      <c r="W49" s="52"/>
      <c r="X49" s="52"/>
      <c r="Y49" s="52"/>
      <c r="Z49" s="52"/>
      <c r="AA49" s="52"/>
      <c r="AB49" s="52"/>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s="2" customFormat="1">
      <c r="A50" s="153" t="s">
        <v>149</v>
      </c>
      <c r="B50" s="111">
        <f t="shared" ref="B50:L50" si="77">B49/B27</f>
        <v>8.6439266109912635E-2</v>
      </c>
      <c r="C50" s="71">
        <f t="shared" si="77"/>
        <v>6.5820819274284292E-2</v>
      </c>
      <c r="D50" s="71">
        <f t="shared" si="77"/>
        <v>7.1164908345430322E-2</v>
      </c>
      <c r="E50" s="71">
        <f t="shared" si="77"/>
        <v>7.6545057850821441E-2</v>
      </c>
      <c r="F50" s="71">
        <f t="shared" si="77"/>
        <v>7.8332962296106451E-2</v>
      </c>
      <c r="G50" s="71">
        <f t="shared" si="77"/>
        <v>8.0194199947901446E-2</v>
      </c>
      <c r="H50" s="71">
        <f t="shared" si="77"/>
        <v>8.2128463176361646E-2</v>
      </c>
      <c r="I50" s="71">
        <f t="shared" si="77"/>
        <v>8.413500210903696E-2</v>
      </c>
      <c r="J50" s="71">
        <f t="shared" si="77"/>
        <v>8.6212594498991824E-2</v>
      </c>
      <c r="K50" s="71">
        <f t="shared" si="77"/>
        <v>8.8359519863904459E-2</v>
      </c>
      <c r="L50" s="154">
        <f t="shared" si="77"/>
        <v>9.0573538942336537E-2</v>
      </c>
      <c r="M50" s="179"/>
      <c r="N50" s="52"/>
      <c r="O50" s="52"/>
      <c r="P50" s="52"/>
      <c r="Q50" s="52"/>
      <c r="R50" s="52"/>
      <c r="S50" s="52"/>
      <c r="T50" s="52"/>
      <c r="U50" s="52"/>
      <c r="V50" s="52"/>
      <c r="W50" s="52"/>
      <c r="X50" s="52"/>
      <c r="Y50" s="52"/>
      <c r="Z50" s="52"/>
      <c r="AA50" s="52"/>
      <c r="AB50" s="52"/>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s="2" customFormat="1">
      <c r="A51" s="153"/>
      <c r="B51" s="111"/>
      <c r="C51" s="71"/>
      <c r="D51" s="71"/>
      <c r="E51" s="71"/>
      <c r="F51" s="71"/>
      <c r="G51" s="71"/>
      <c r="H51" s="71"/>
      <c r="I51" s="71"/>
      <c r="J51" s="71"/>
      <c r="K51" s="71"/>
      <c r="L51" s="154"/>
      <c r="M51" s="179"/>
      <c r="N51" s="52"/>
      <c r="O51" s="52"/>
      <c r="P51" s="52"/>
      <c r="Q51" s="52"/>
      <c r="R51" s="52"/>
      <c r="S51" s="52"/>
      <c r="T51" s="52"/>
      <c r="U51" s="52"/>
      <c r="V51" s="52"/>
      <c r="W51" s="52"/>
      <c r="X51" s="52"/>
      <c r="Y51" s="52"/>
      <c r="Z51" s="52"/>
      <c r="AA51" s="52"/>
      <c r="AB51" s="52"/>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s="2" customFormat="1">
      <c r="A52" s="152" t="s">
        <v>152</v>
      </c>
      <c r="B52" s="98"/>
      <c r="C52" s="52"/>
      <c r="D52" s="52"/>
      <c r="E52" s="52"/>
      <c r="F52" s="52"/>
      <c r="G52" s="52"/>
      <c r="H52" s="52"/>
      <c r="I52" s="52"/>
      <c r="J52" s="52"/>
      <c r="K52" s="52"/>
      <c r="L52" s="66"/>
      <c r="M52" s="179"/>
      <c r="N52" s="52"/>
      <c r="O52" s="52"/>
      <c r="P52" s="52"/>
      <c r="Q52" s="52"/>
      <c r="R52" s="52"/>
      <c r="S52" s="52"/>
      <c r="T52" s="52"/>
      <c r="U52" s="52"/>
      <c r="V52" s="52"/>
      <c r="W52" s="52"/>
      <c r="X52" s="52"/>
      <c r="Y52" s="52"/>
      <c r="Z52" s="52"/>
      <c r="AA52" s="52"/>
      <c r="AB52" s="52"/>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s="2" customFormat="1">
      <c r="A53" s="184" t="s">
        <v>68</v>
      </c>
      <c r="B53" s="185">
        <v>0</v>
      </c>
      <c r="C53" s="186">
        <f t="shared" ref="C53:L53" si="78">C27*C54</f>
        <v>0</v>
      </c>
      <c r="D53" s="186">
        <f t="shared" si="78"/>
        <v>0</v>
      </c>
      <c r="E53" s="186">
        <f t="shared" si="78"/>
        <v>0</v>
      </c>
      <c r="F53" s="186">
        <f t="shared" si="78"/>
        <v>0</v>
      </c>
      <c r="G53" s="186">
        <f t="shared" si="78"/>
        <v>0</v>
      </c>
      <c r="H53" s="186">
        <f t="shared" si="78"/>
        <v>0</v>
      </c>
      <c r="I53" s="186">
        <f t="shared" si="78"/>
        <v>0</v>
      </c>
      <c r="J53" s="186">
        <f t="shared" si="78"/>
        <v>0</v>
      </c>
      <c r="K53" s="186">
        <f t="shared" si="78"/>
        <v>0</v>
      </c>
      <c r="L53" s="187">
        <f t="shared" si="78"/>
        <v>0</v>
      </c>
      <c r="M53" s="179"/>
      <c r="N53" s="52"/>
      <c r="O53" s="52"/>
      <c r="P53" s="52"/>
      <c r="Q53" s="52"/>
      <c r="R53" s="52"/>
      <c r="S53" s="52"/>
      <c r="T53" s="52"/>
      <c r="U53" s="52"/>
      <c r="V53" s="52"/>
      <c r="W53" s="52"/>
      <c r="X53" s="52"/>
      <c r="Y53" s="52"/>
      <c r="Z53" s="52"/>
      <c r="AA53" s="52"/>
      <c r="AB53" s="52"/>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s="2" customFormat="1">
      <c r="A54" s="153" t="s">
        <v>149</v>
      </c>
      <c r="B54" s="98">
        <f>B53/B27</f>
        <v>0</v>
      </c>
      <c r="C54" s="72">
        <v>0</v>
      </c>
      <c r="D54" s="72">
        <f>C54</f>
        <v>0</v>
      </c>
      <c r="E54" s="72">
        <f t="shared" ref="E54:L54" si="79">D54</f>
        <v>0</v>
      </c>
      <c r="F54" s="72">
        <f t="shared" si="79"/>
        <v>0</v>
      </c>
      <c r="G54" s="72">
        <f t="shared" si="79"/>
        <v>0</v>
      </c>
      <c r="H54" s="72">
        <f t="shared" si="79"/>
        <v>0</v>
      </c>
      <c r="I54" s="72">
        <f t="shared" si="79"/>
        <v>0</v>
      </c>
      <c r="J54" s="72">
        <f t="shared" si="79"/>
        <v>0</v>
      </c>
      <c r="K54" s="72">
        <f t="shared" si="79"/>
        <v>0</v>
      </c>
      <c r="L54" s="74">
        <f t="shared" si="79"/>
        <v>0</v>
      </c>
      <c r="M54" s="180">
        <v>2.8715322264847333E-2</v>
      </c>
      <c r="N54" s="52"/>
      <c r="O54" s="52"/>
      <c r="P54" s="52"/>
      <c r="Q54" s="52"/>
      <c r="R54" s="52"/>
      <c r="S54" s="52"/>
      <c r="T54" s="52"/>
      <c r="U54" s="52"/>
      <c r="V54" s="52"/>
      <c r="W54" s="52"/>
      <c r="X54" s="52"/>
      <c r="Y54" s="52"/>
      <c r="Z54" s="52"/>
      <c r="AA54" s="52"/>
      <c r="AB54" s="52"/>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c r="A55" s="184" t="s">
        <v>69</v>
      </c>
      <c r="B55" s="185">
        <v>4.5999999999999996</v>
      </c>
      <c r="C55" s="186">
        <f t="shared" ref="C55:L55" si="80">C27*C56</f>
        <v>0</v>
      </c>
      <c r="D55" s="186">
        <f t="shared" si="80"/>
        <v>0</v>
      </c>
      <c r="E55" s="186">
        <f t="shared" si="80"/>
        <v>0</v>
      </c>
      <c r="F55" s="186">
        <f t="shared" si="80"/>
        <v>0</v>
      </c>
      <c r="G55" s="186">
        <f t="shared" si="80"/>
        <v>0</v>
      </c>
      <c r="H55" s="186">
        <f t="shared" si="80"/>
        <v>0</v>
      </c>
      <c r="I55" s="186">
        <f t="shared" si="80"/>
        <v>0</v>
      </c>
      <c r="J55" s="186">
        <f t="shared" si="80"/>
        <v>0</v>
      </c>
      <c r="K55" s="186">
        <f t="shared" si="80"/>
        <v>0</v>
      </c>
      <c r="L55" s="187">
        <f t="shared" si="80"/>
        <v>0</v>
      </c>
      <c r="M55" s="179"/>
      <c r="N55" s="52"/>
      <c r="O55" s="52"/>
      <c r="P55" s="52"/>
      <c r="Q55" s="52"/>
      <c r="R55" s="52"/>
      <c r="S55" s="52"/>
      <c r="T55" s="52"/>
      <c r="U55" s="52"/>
      <c r="V55" s="52"/>
      <c r="W55" s="52"/>
      <c r="X55" s="52"/>
      <c r="Y55" s="52"/>
      <c r="Z55" s="52"/>
      <c r="AA55" s="52"/>
      <c r="AB55" s="52"/>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c r="A56" s="153" t="s">
        <v>149</v>
      </c>
      <c r="B56" s="110">
        <f>B55/B27</f>
        <v>4.9125355090881898E-4</v>
      </c>
      <c r="C56" s="72">
        <v>0</v>
      </c>
      <c r="D56" s="72">
        <f>C56</f>
        <v>0</v>
      </c>
      <c r="E56" s="72">
        <f t="shared" ref="E56:L56" si="81">D56</f>
        <v>0</v>
      </c>
      <c r="F56" s="72">
        <f t="shared" si="81"/>
        <v>0</v>
      </c>
      <c r="G56" s="72">
        <f t="shared" si="81"/>
        <v>0</v>
      </c>
      <c r="H56" s="72">
        <f t="shared" si="81"/>
        <v>0</v>
      </c>
      <c r="I56" s="72">
        <f t="shared" si="81"/>
        <v>0</v>
      </c>
      <c r="J56" s="72">
        <f t="shared" si="81"/>
        <v>0</v>
      </c>
      <c r="K56" s="72">
        <f t="shared" si="81"/>
        <v>0</v>
      </c>
      <c r="L56" s="74">
        <f t="shared" si="81"/>
        <v>0</v>
      </c>
      <c r="M56" s="180">
        <v>3.5327225423954461E-3</v>
      </c>
      <c r="N56" s="52"/>
      <c r="O56" s="52"/>
      <c r="P56" s="52"/>
      <c r="Q56" s="52"/>
      <c r="R56" s="52"/>
      <c r="S56" s="52"/>
      <c r="T56" s="52"/>
      <c r="U56" s="52"/>
      <c r="V56" s="52"/>
      <c r="W56" s="52"/>
      <c r="X56" s="52"/>
      <c r="Y56" s="52"/>
      <c r="Z56" s="52"/>
      <c r="AA56" s="52"/>
      <c r="AB56" s="52"/>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c r="A57" s="184" t="s">
        <v>153</v>
      </c>
      <c r="B57" s="185">
        <v>23</v>
      </c>
      <c r="C57" s="186">
        <f t="shared" ref="C57:L57" si="82">C58*C27</f>
        <v>37.515304</v>
      </c>
      <c r="D57" s="186">
        <f t="shared" si="82"/>
        <v>37.128472719999998</v>
      </c>
      <c r="E57" s="186">
        <f t="shared" si="82"/>
        <v>36.827043109600005</v>
      </c>
      <c r="F57" s="186">
        <f t="shared" si="82"/>
        <v>37.443408416608001</v>
      </c>
      <c r="G57" s="186">
        <f t="shared" si="82"/>
        <v>38.105502007901443</v>
      </c>
      <c r="H57" s="186">
        <f t="shared" si="82"/>
        <v>38.816910527417654</v>
      </c>
      <c r="I57" s="186">
        <f t="shared" si="82"/>
        <v>39.581506118232845</v>
      </c>
      <c r="J57" s="186">
        <f t="shared" si="82"/>
        <v>40.403469233845691</v>
      </c>
      <c r="K57" s="186">
        <f t="shared" si="82"/>
        <v>41.287313273790645</v>
      </c>
      <c r="L57" s="187">
        <f t="shared" si="82"/>
        <v>0</v>
      </c>
      <c r="M57" s="179"/>
      <c r="N57" s="52"/>
      <c r="O57" s="52"/>
      <c r="P57" s="52"/>
      <c r="Q57" s="52"/>
      <c r="R57" s="52"/>
      <c r="S57" s="52"/>
      <c r="T57" s="52"/>
      <c r="U57" s="52"/>
      <c r="V57" s="52"/>
      <c r="W57" s="52"/>
      <c r="X57" s="52"/>
      <c r="Y57" s="52"/>
      <c r="Z57" s="52"/>
      <c r="AA57" s="52"/>
      <c r="AB57" s="52"/>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c r="A58" s="153" t="s">
        <v>149</v>
      </c>
      <c r="B58" s="110">
        <f>B57/B27</f>
        <v>2.456267754544095E-3</v>
      </c>
      <c r="C58" s="72">
        <v>4.0000000000000001E-3</v>
      </c>
      <c r="D58" s="72">
        <f>C58</f>
        <v>4.0000000000000001E-3</v>
      </c>
      <c r="E58" s="72">
        <f t="shared" ref="E58:K58" si="83">D58</f>
        <v>4.0000000000000001E-3</v>
      </c>
      <c r="F58" s="72">
        <f t="shared" si="83"/>
        <v>4.0000000000000001E-3</v>
      </c>
      <c r="G58" s="72">
        <f t="shared" si="83"/>
        <v>4.0000000000000001E-3</v>
      </c>
      <c r="H58" s="72">
        <f t="shared" si="83"/>
        <v>4.0000000000000001E-3</v>
      </c>
      <c r="I58" s="72">
        <f t="shared" si="83"/>
        <v>4.0000000000000001E-3</v>
      </c>
      <c r="J58" s="72">
        <f t="shared" si="83"/>
        <v>4.0000000000000001E-3</v>
      </c>
      <c r="K58" s="72">
        <f t="shared" si="83"/>
        <v>4.0000000000000001E-3</v>
      </c>
      <c r="L58" s="74">
        <v>0</v>
      </c>
      <c r="M58" s="180">
        <v>1.5013807527728918E-3</v>
      </c>
      <c r="N58" s="52"/>
      <c r="O58" s="52"/>
      <c r="P58" s="52"/>
      <c r="Q58" s="52"/>
      <c r="R58" s="52"/>
      <c r="S58" s="52"/>
      <c r="T58" s="52"/>
      <c r="U58" s="52"/>
      <c r="V58" s="52"/>
      <c r="W58" s="52"/>
      <c r="X58" s="52"/>
      <c r="Y58" s="52"/>
      <c r="Z58" s="52"/>
      <c r="AA58" s="52"/>
      <c r="AB58" s="52"/>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s="2" customFormat="1">
      <c r="A59" s="184" t="s">
        <v>154</v>
      </c>
      <c r="B59" s="185">
        <v>222.4</v>
      </c>
      <c r="C59" s="186">
        <f t="shared" ref="C59:L59" si="84">C60*C49</f>
        <v>185.19660334528757</v>
      </c>
      <c r="D59" s="186">
        <f t="shared" si="84"/>
        <v>198.16832685934574</v>
      </c>
      <c r="E59" s="186">
        <f t="shared" si="84"/>
        <v>211.41961089742702</v>
      </c>
      <c r="F59" s="186">
        <f t="shared" si="84"/>
        <v>219.97898248019018</v>
      </c>
      <c r="G59" s="186">
        <f t="shared" si="84"/>
        <v>229.1880185352606</v>
      </c>
      <c r="H59" s="186">
        <f t="shared" si="84"/>
        <v>239.09799051533591</v>
      </c>
      <c r="I59" s="186">
        <f t="shared" si="84"/>
        <v>249.76425755522845</v>
      </c>
      <c r="J59" s="186">
        <f t="shared" si="84"/>
        <v>261.24659320575222</v>
      </c>
      <c r="K59" s="186">
        <f t="shared" si="84"/>
        <v>273.60953830070628</v>
      </c>
      <c r="L59" s="187">
        <f t="shared" si="84"/>
        <v>286.92278204749306</v>
      </c>
      <c r="M59" s="179"/>
      <c r="N59" s="52"/>
      <c r="O59" s="52"/>
      <c r="P59" s="52"/>
      <c r="Q59" s="52"/>
      <c r="R59" s="52"/>
      <c r="S59" s="52"/>
      <c r="T59" s="52"/>
      <c r="U59" s="52"/>
      <c r="V59" s="52"/>
      <c r="W59" s="52"/>
      <c r="X59" s="52"/>
      <c r="Y59" s="52"/>
      <c r="Z59" s="52"/>
      <c r="AA59" s="52"/>
      <c r="AB59" s="52"/>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c r="A60" s="153" t="s">
        <v>155</v>
      </c>
      <c r="B60" s="110">
        <f>B59/$B$49</f>
        <v>0.27477143563133183</v>
      </c>
      <c r="C60" s="72">
        <v>0.3</v>
      </c>
      <c r="D60" s="72">
        <f>C60</f>
        <v>0.3</v>
      </c>
      <c r="E60" s="72">
        <f t="shared" ref="E60:L60" si="85">D60</f>
        <v>0.3</v>
      </c>
      <c r="F60" s="72">
        <f t="shared" si="85"/>
        <v>0.3</v>
      </c>
      <c r="G60" s="72">
        <f t="shared" si="85"/>
        <v>0.3</v>
      </c>
      <c r="H60" s="72">
        <f t="shared" si="85"/>
        <v>0.3</v>
      </c>
      <c r="I60" s="72">
        <f t="shared" si="85"/>
        <v>0.3</v>
      </c>
      <c r="J60" s="72">
        <f t="shared" si="85"/>
        <v>0.3</v>
      </c>
      <c r="K60" s="72">
        <f t="shared" si="85"/>
        <v>0.3</v>
      </c>
      <c r="L60" s="74">
        <f t="shared" si="85"/>
        <v>0.3</v>
      </c>
      <c r="M60" s="180">
        <v>1.2139824350074414E-2</v>
      </c>
      <c r="N60" s="52"/>
      <c r="O60" s="52"/>
      <c r="P60" s="52"/>
      <c r="Q60" s="52"/>
      <c r="R60" s="52"/>
      <c r="S60" s="52"/>
      <c r="T60" s="52"/>
      <c r="U60" s="52"/>
      <c r="V60" s="52"/>
      <c r="W60" s="52"/>
      <c r="X60" s="52"/>
      <c r="Y60" s="52"/>
      <c r="Z60" s="52"/>
      <c r="AA60" s="52"/>
      <c r="AB60" s="52"/>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c r="A61" s="155"/>
      <c r="B61" s="98"/>
      <c r="C61" s="52"/>
      <c r="D61" s="52"/>
      <c r="E61" s="52"/>
      <c r="F61" s="52"/>
      <c r="G61" s="52"/>
      <c r="H61" s="52"/>
      <c r="I61" s="52"/>
      <c r="J61" s="52"/>
      <c r="K61" s="52"/>
      <c r="L61" s="66"/>
      <c r="M61" s="179"/>
      <c r="N61" s="52"/>
      <c r="O61" s="52"/>
      <c r="P61" s="52"/>
      <c r="Q61" s="52"/>
      <c r="R61" s="52"/>
      <c r="S61" s="52"/>
      <c r="T61" s="52"/>
      <c r="U61" s="52"/>
      <c r="V61" s="52"/>
      <c r="W61" s="52"/>
      <c r="X61" s="52"/>
      <c r="Y61" s="52"/>
      <c r="Z61" s="52"/>
      <c r="AA61" s="52"/>
      <c r="AB61" s="52"/>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c r="A62" s="193" t="s">
        <v>156</v>
      </c>
      <c r="B62" s="194">
        <f t="shared" ref="B62:L62" si="86">B49-B53-B55-B57-B59</f>
        <v>559.40000000000009</v>
      </c>
      <c r="C62" s="195">
        <f>C49-C53-C55-C57-C59</f>
        <v>394.61010380567097</v>
      </c>
      <c r="D62" s="195">
        <f t="shared" si="86"/>
        <v>425.26428995180675</v>
      </c>
      <c r="E62" s="195">
        <f t="shared" si="86"/>
        <v>456.48538231772977</v>
      </c>
      <c r="F62" s="195">
        <f t="shared" si="86"/>
        <v>475.84088403716908</v>
      </c>
      <c r="G62" s="195">
        <f t="shared" si="86"/>
        <v>496.66654124103997</v>
      </c>
      <c r="H62" s="195">
        <f t="shared" si="86"/>
        <v>519.07840067503275</v>
      </c>
      <c r="I62" s="195">
        <f t="shared" si="86"/>
        <v>543.20176151063356</v>
      </c>
      <c r="J62" s="195">
        <f t="shared" si="86"/>
        <v>569.17191491290953</v>
      </c>
      <c r="K62" s="195">
        <f t="shared" si="86"/>
        <v>597.1349427611907</v>
      </c>
      <c r="L62" s="196">
        <f t="shared" si="86"/>
        <v>669.48649144415049</v>
      </c>
      <c r="M62" s="179"/>
      <c r="N62" s="52"/>
      <c r="O62" s="52"/>
      <c r="P62" s="52"/>
      <c r="Q62" s="52"/>
      <c r="R62" s="52"/>
      <c r="S62" s="52"/>
      <c r="T62" s="52"/>
      <c r="U62" s="52"/>
      <c r="V62" s="52"/>
      <c r="W62" s="52"/>
      <c r="X62" s="52"/>
      <c r="Y62" s="52"/>
      <c r="Z62" s="52"/>
      <c r="AA62" s="52"/>
      <c r="AB62" s="52"/>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ht="15" thickBot="1">
      <c r="A63" s="155"/>
      <c r="B63" s="98"/>
      <c r="C63" s="52"/>
      <c r="D63" s="52"/>
      <c r="E63" s="52"/>
      <c r="F63" s="52"/>
      <c r="G63" s="52"/>
      <c r="H63" s="52"/>
      <c r="I63" s="52"/>
      <c r="J63" s="52"/>
      <c r="K63" s="52"/>
      <c r="L63" s="66"/>
      <c r="M63" s="179"/>
      <c r="N63" s="52"/>
      <c r="O63" s="52"/>
      <c r="P63" s="52"/>
      <c r="Q63" s="52"/>
      <c r="R63" s="52"/>
      <c r="S63" s="52"/>
      <c r="T63" s="52"/>
      <c r="U63" s="52"/>
      <c r="V63" s="52"/>
      <c r="W63" s="52"/>
      <c r="X63" s="52"/>
      <c r="Y63" s="52"/>
      <c r="Z63" s="52"/>
      <c r="AA63" s="52"/>
      <c r="AB63" s="52"/>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c r="A64" s="188" t="s">
        <v>124</v>
      </c>
      <c r="B64" s="189">
        <v>-118.69999999999982</v>
      </c>
      <c r="C64" s="190">
        <f t="shared" ref="C64:L64" si="87">C27*C65</f>
        <v>0</v>
      </c>
      <c r="D64" s="190">
        <f t="shared" si="87"/>
        <v>0</v>
      </c>
      <c r="E64" s="190">
        <f t="shared" si="87"/>
        <v>0</v>
      </c>
      <c r="F64" s="190">
        <f t="shared" si="87"/>
        <v>0</v>
      </c>
      <c r="G64" s="190">
        <f t="shared" si="87"/>
        <v>0</v>
      </c>
      <c r="H64" s="190">
        <f t="shared" si="87"/>
        <v>0</v>
      </c>
      <c r="I64" s="190">
        <f t="shared" si="87"/>
        <v>0</v>
      </c>
      <c r="J64" s="190">
        <f t="shared" si="87"/>
        <v>0</v>
      </c>
      <c r="K64" s="190">
        <f t="shared" si="87"/>
        <v>0</v>
      </c>
      <c r="L64" s="191">
        <f t="shared" si="87"/>
        <v>0</v>
      </c>
      <c r="M64" s="179"/>
      <c r="N64" s="52"/>
      <c r="O64" s="52"/>
      <c r="P64" s="52"/>
      <c r="Q64" s="52"/>
      <c r="R64" s="52"/>
      <c r="S64" s="52"/>
      <c r="T64" s="52"/>
      <c r="U64" s="52"/>
      <c r="V64" s="52"/>
      <c r="W64" s="52"/>
      <c r="X64" s="52"/>
      <c r="Y64" s="52"/>
      <c r="Z64" s="52"/>
      <c r="AA64" s="52"/>
      <c r="AB64" s="52"/>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c r="A65" s="153" t="s">
        <v>149</v>
      </c>
      <c r="B65" s="110">
        <f>B64/$B$27</f>
        <v>-1.2676477498451463E-2</v>
      </c>
      <c r="C65" s="72">
        <v>0</v>
      </c>
      <c r="D65" s="72">
        <f>C65</f>
        <v>0</v>
      </c>
      <c r="E65" s="72">
        <f t="shared" ref="E65:L65" si="88">D65</f>
        <v>0</v>
      </c>
      <c r="F65" s="72">
        <f t="shared" si="88"/>
        <v>0</v>
      </c>
      <c r="G65" s="72">
        <f t="shared" si="88"/>
        <v>0</v>
      </c>
      <c r="H65" s="72">
        <f t="shared" si="88"/>
        <v>0</v>
      </c>
      <c r="I65" s="72">
        <f t="shared" si="88"/>
        <v>0</v>
      </c>
      <c r="J65" s="72">
        <f t="shared" si="88"/>
        <v>0</v>
      </c>
      <c r="K65" s="72">
        <f t="shared" si="88"/>
        <v>0</v>
      </c>
      <c r="L65" s="74">
        <f t="shared" si="88"/>
        <v>0</v>
      </c>
      <c r="M65" s="180">
        <v>8.7546328890925652E-3</v>
      </c>
      <c r="N65" s="52"/>
      <c r="O65" s="52"/>
      <c r="P65" s="52"/>
      <c r="Q65" s="52"/>
      <c r="R65" s="52"/>
      <c r="S65" s="52"/>
      <c r="T65" s="52"/>
      <c r="U65" s="52"/>
      <c r="V65" s="52"/>
      <c r="W65" s="52"/>
      <c r="X65" s="52"/>
      <c r="Y65" s="52"/>
      <c r="Z65" s="52"/>
      <c r="AA65" s="52"/>
      <c r="AB65" s="52"/>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c r="A66" s="192" t="s">
        <v>125</v>
      </c>
      <c r="B66" s="185">
        <v>282.5999999999998</v>
      </c>
      <c r="C66" s="186">
        <f t="shared" ref="C66:L66" si="89">C27*C67</f>
        <v>171.63251579999999</v>
      </c>
      <c r="D66" s="186">
        <f t="shared" si="89"/>
        <v>169.862762694</v>
      </c>
      <c r="E66" s="186">
        <f t="shared" si="89"/>
        <v>168.48372222642001</v>
      </c>
      <c r="F66" s="186">
        <f t="shared" si="89"/>
        <v>171.30359350598161</v>
      </c>
      <c r="G66" s="186">
        <f t="shared" si="89"/>
        <v>174.3326716861491</v>
      </c>
      <c r="H66" s="186">
        <f t="shared" si="89"/>
        <v>177.58736566293578</v>
      </c>
      <c r="I66" s="186">
        <f t="shared" si="89"/>
        <v>181.08539049091524</v>
      </c>
      <c r="J66" s="186">
        <f t="shared" si="89"/>
        <v>184.84587174484403</v>
      </c>
      <c r="K66" s="186">
        <f t="shared" si="89"/>
        <v>188.8894582275922</v>
      </c>
      <c r="L66" s="187">
        <f t="shared" si="89"/>
        <v>193.23844369203542</v>
      </c>
      <c r="M66" s="179"/>
      <c r="N66" s="52"/>
      <c r="O66" s="52"/>
      <c r="P66" s="52"/>
      <c r="Q66" s="52"/>
      <c r="R66" s="52"/>
      <c r="S66" s="52"/>
      <c r="T66" s="52"/>
      <c r="U66" s="52"/>
      <c r="V66" s="52"/>
      <c r="W66" s="52"/>
      <c r="X66" s="52"/>
      <c r="Y66" s="52"/>
      <c r="Z66" s="52"/>
      <c r="AA66" s="52"/>
      <c r="AB66" s="52"/>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c r="A67" s="153" t="s">
        <v>149</v>
      </c>
      <c r="B67" s="110">
        <f>B66/$B$27</f>
        <v>3.0180055105833076E-2</v>
      </c>
      <c r="C67" s="72">
        <v>1.83E-2</v>
      </c>
      <c r="D67" s="72">
        <f>C67</f>
        <v>1.83E-2</v>
      </c>
      <c r="E67" s="72">
        <f t="shared" ref="E67:L67" si="90">D67</f>
        <v>1.83E-2</v>
      </c>
      <c r="F67" s="72">
        <f t="shared" si="90"/>
        <v>1.83E-2</v>
      </c>
      <c r="G67" s="72">
        <f t="shared" si="90"/>
        <v>1.83E-2</v>
      </c>
      <c r="H67" s="72">
        <f t="shared" si="90"/>
        <v>1.83E-2</v>
      </c>
      <c r="I67" s="72">
        <f t="shared" si="90"/>
        <v>1.83E-2</v>
      </c>
      <c r="J67" s="72">
        <f t="shared" si="90"/>
        <v>1.83E-2</v>
      </c>
      <c r="K67" s="72">
        <f t="shared" si="90"/>
        <v>1.83E-2</v>
      </c>
      <c r="L67" s="74">
        <f t="shared" si="90"/>
        <v>1.83E-2</v>
      </c>
      <c r="M67" s="180">
        <v>8.695959817083326E-3</v>
      </c>
      <c r="N67" s="52"/>
      <c r="O67" s="52"/>
      <c r="P67" s="52"/>
      <c r="Q67" s="52"/>
      <c r="R67" s="52"/>
      <c r="S67" s="52"/>
      <c r="T67" s="52"/>
      <c r="U67" s="52"/>
      <c r="V67" s="52"/>
      <c r="W67" s="52"/>
      <c r="X67" s="52"/>
      <c r="Y67" s="52"/>
      <c r="Z67" s="52"/>
      <c r="AA67" s="52"/>
      <c r="AB67" s="52"/>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s="2" customFormat="1">
      <c r="A68" s="192" t="s">
        <v>157</v>
      </c>
      <c r="B68" s="185">
        <v>156.6</v>
      </c>
      <c r="C68" s="186">
        <f t="shared" ref="C68:L68" si="91">C27*C69</f>
        <v>171.63251579999999</v>
      </c>
      <c r="D68" s="186">
        <f t="shared" si="91"/>
        <v>169.862762694</v>
      </c>
      <c r="E68" s="186">
        <f t="shared" si="91"/>
        <v>168.48372222642001</v>
      </c>
      <c r="F68" s="186">
        <f t="shared" si="91"/>
        <v>171.30359350598161</v>
      </c>
      <c r="G68" s="186">
        <f t="shared" si="91"/>
        <v>174.3326716861491</v>
      </c>
      <c r="H68" s="186">
        <f t="shared" si="91"/>
        <v>177.58736566293578</v>
      </c>
      <c r="I68" s="186">
        <f t="shared" si="91"/>
        <v>181.08539049091524</v>
      </c>
      <c r="J68" s="186">
        <f t="shared" si="91"/>
        <v>184.84587174484403</v>
      </c>
      <c r="K68" s="186">
        <f t="shared" si="91"/>
        <v>188.8894582275922</v>
      </c>
      <c r="L68" s="187">
        <f t="shared" si="91"/>
        <v>193.23844369203542</v>
      </c>
      <c r="M68" s="179"/>
      <c r="N68" s="52"/>
      <c r="O68" s="52"/>
      <c r="P68" s="52"/>
      <c r="Q68" s="52"/>
      <c r="R68" s="52"/>
      <c r="S68" s="52"/>
      <c r="T68" s="52"/>
      <c r="U68" s="52"/>
      <c r="V68" s="52"/>
      <c r="W68" s="52"/>
      <c r="X68" s="52"/>
      <c r="Y68" s="52"/>
      <c r="Z68" s="52"/>
      <c r="AA68" s="52"/>
      <c r="AB68" s="52"/>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s="2" customFormat="1" ht="15" thickBot="1">
      <c r="A69" s="160" t="s">
        <v>149</v>
      </c>
      <c r="B69" s="130">
        <f>B68/$B$27</f>
        <v>1.6723979580939359E-2</v>
      </c>
      <c r="C69" s="77">
        <v>1.83E-2</v>
      </c>
      <c r="D69" s="77">
        <f>C69</f>
        <v>1.83E-2</v>
      </c>
      <c r="E69" s="77">
        <f t="shared" ref="E69:L69" si="92">D69</f>
        <v>1.83E-2</v>
      </c>
      <c r="F69" s="77">
        <f t="shared" si="92"/>
        <v>1.83E-2</v>
      </c>
      <c r="G69" s="77">
        <f t="shared" si="92"/>
        <v>1.83E-2</v>
      </c>
      <c r="H69" s="77">
        <f t="shared" si="92"/>
        <v>1.83E-2</v>
      </c>
      <c r="I69" s="77">
        <f t="shared" si="92"/>
        <v>1.83E-2</v>
      </c>
      <c r="J69" s="77">
        <f t="shared" si="92"/>
        <v>1.83E-2</v>
      </c>
      <c r="K69" s="77">
        <f t="shared" si="92"/>
        <v>1.83E-2</v>
      </c>
      <c r="L69" s="78">
        <f t="shared" si="92"/>
        <v>1.83E-2</v>
      </c>
      <c r="M69" s="180">
        <v>1.3609078754112844E-3</v>
      </c>
      <c r="N69" s="52"/>
      <c r="O69" s="52"/>
      <c r="P69" s="52"/>
      <c r="Q69" s="52"/>
      <c r="R69" s="52"/>
      <c r="S69" s="52"/>
      <c r="T69" s="52"/>
      <c r="U69" s="52"/>
      <c r="V69" s="52"/>
      <c r="W69" s="52"/>
      <c r="X69" s="52"/>
      <c r="Y69" s="52"/>
      <c r="Z69" s="52"/>
      <c r="AA69" s="52"/>
      <c r="AB69" s="52"/>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c r="A70" s="155"/>
      <c r="B70" s="98"/>
      <c r="C70" s="52"/>
      <c r="D70" s="52"/>
      <c r="E70" s="52"/>
      <c r="F70" s="52"/>
      <c r="G70" s="52"/>
      <c r="H70" s="52"/>
      <c r="I70" s="52"/>
      <c r="J70" s="52"/>
      <c r="K70" s="52"/>
      <c r="L70" s="66"/>
      <c r="M70" s="179"/>
      <c r="N70" s="52"/>
      <c r="O70" s="52"/>
      <c r="P70" s="52"/>
      <c r="Q70" s="52"/>
      <c r="R70" s="52"/>
      <c r="S70" s="52"/>
      <c r="T70" s="52"/>
      <c r="U70" s="52"/>
      <c r="V70" s="52"/>
      <c r="W70" s="52"/>
      <c r="X70" s="52"/>
      <c r="Y70" s="52"/>
      <c r="Z70" s="52"/>
      <c r="AA70" s="52"/>
      <c r="AB70" s="52"/>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c r="A71" s="161" t="s">
        <v>158</v>
      </c>
      <c r="B71" s="162">
        <f>B62-B64-B66</f>
        <v>395.50000000000011</v>
      </c>
      <c r="C71" s="163">
        <f>C62-C64-C66</f>
        <v>222.97758800567098</v>
      </c>
      <c r="D71" s="163">
        <f t="shared" ref="D71:L71" si="93">D62-D64-D66</f>
        <v>255.40152725780675</v>
      </c>
      <c r="E71" s="163">
        <f t="shared" si="93"/>
        <v>288.00166009130976</v>
      </c>
      <c r="F71" s="163">
        <f t="shared" si="93"/>
        <v>304.53729053118747</v>
      </c>
      <c r="G71" s="163">
        <f t="shared" si="93"/>
        <v>322.33386955489084</v>
      </c>
      <c r="H71" s="163">
        <f t="shared" si="93"/>
        <v>341.49103501209697</v>
      </c>
      <c r="I71" s="163">
        <f t="shared" si="93"/>
        <v>362.11637101971831</v>
      </c>
      <c r="J71" s="163">
        <f t="shared" si="93"/>
        <v>384.3260431680655</v>
      </c>
      <c r="K71" s="163">
        <f t="shared" si="93"/>
        <v>408.24548453359853</v>
      </c>
      <c r="L71" s="164">
        <f t="shared" si="93"/>
        <v>476.2480477521151</v>
      </c>
      <c r="M71" s="179"/>
      <c r="N71" s="52"/>
      <c r="O71" s="52"/>
      <c r="P71" s="52"/>
      <c r="Q71" s="52"/>
      <c r="R71" s="52"/>
      <c r="S71" s="52"/>
      <c r="T71" s="52"/>
      <c r="U71" s="52"/>
      <c r="V71" s="52"/>
      <c r="W71" s="52"/>
      <c r="X71" s="52"/>
      <c r="Y71" s="52"/>
      <c r="Z71" s="52"/>
      <c r="AA71" s="52"/>
      <c r="AB71" s="52"/>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ht="15" thickBot="1">
      <c r="A72" s="156"/>
      <c r="B72" s="157"/>
      <c r="C72" s="68"/>
      <c r="D72" s="68"/>
      <c r="E72" s="68"/>
      <c r="F72" s="68"/>
      <c r="G72" s="68"/>
      <c r="H72" s="68"/>
      <c r="I72" s="68"/>
      <c r="J72" s="68"/>
      <c r="K72" s="68"/>
      <c r="L72" s="69"/>
      <c r="M72" s="179" t="s">
        <v>159</v>
      </c>
      <c r="N72" s="52"/>
      <c r="O72" s="52"/>
      <c r="P72" s="52"/>
      <c r="Q72" s="52"/>
      <c r="R72" s="52"/>
      <c r="S72" s="52"/>
      <c r="T72" s="52"/>
      <c r="U72" s="52"/>
      <c r="V72" s="52"/>
      <c r="W72" s="52"/>
      <c r="X72" s="52"/>
      <c r="Y72" s="52"/>
      <c r="Z72" s="52"/>
      <c r="AA72" s="52"/>
      <c r="AB72" s="52"/>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c r="A73" s="165" t="s">
        <v>160</v>
      </c>
      <c r="B73" s="166">
        <f>B71</f>
        <v>395.50000000000011</v>
      </c>
      <c r="C73" s="158">
        <f t="shared" ref="C73:K73" si="94">C71/(1+$E$4)^C10</f>
        <v>202.7068981869736</v>
      </c>
      <c r="D73" s="158">
        <f t="shared" si="94"/>
        <v>211.07564236182372</v>
      </c>
      <c r="E73" s="158">
        <f t="shared" si="94"/>
        <v>216.3799099108262</v>
      </c>
      <c r="F73" s="158">
        <f t="shared" si="94"/>
        <v>208.00306709322271</v>
      </c>
      <c r="G73" s="158">
        <f t="shared" si="94"/>
        <v>200.14397275079989</v>
      </c>
      <c r="H73" s="158">
        <f t="shared" si="94"/>
        <v>192.76278661141041</v>
      </c>
      <c r="I73" s="158">
        <f t="shared" si="94"/>
        <v>185.82295553301097</v>
      </c>
      <c r="J73" s="158">
        <f t="shared" si="94"/>
        <v>179.29093554470705</v>
      </c>
      <c r="K73" s="158">
        <f t="shared" si="94"/>
        <v>173.13593770202016</v>
      </c>
      <c r="L73" s="159">
        <f>(L71*((1+E4)/(E4-E5))-B79)/(1+E4)^10</f>
        <v>2027.4603630194281</v>
      </c>
      <c r="M73" s="180">
        <f>L73/B80</f>
        <v>0.53399434382292277</v>
      </c>
      <c r="N73" s="52"/>
      <c r="O73" s="52"/>
      <c r="P73" s="52"/>
      <c r="Q73" s="52"/>
      <c r="R73" s="52"/>
      <c r="S73" s="52"/>
      <c r="T73" s="52"/>
      <c r="U73" s="52"/>
      <c r="V73" s="52"/>
      <c r="W73" s="52"/>
      <c r="X73" s="52"/>
      <c r="Y73" s="52"/>
      <c r="Z73" s="52"/>
      <c r="AA73" s="52"/>
      <c r="AB73" s="52"/>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c r="A74" s="155"/>
      <c r="B74" s="49"/>
      <c r="C74" s="52"/>
      <c r="D74" s="52"/>
      <c r="E74" s="52"/>
      <c r="F74" s="52"/>
      <c r="G74" s="52"/>
      <c r="H74" s="52"/>
      <c r="I74" s="52"/>
      <c r="J74" s="52"/>
      <c r="K74" s="52"/>
      <c r="L74" s="66"/>
      <c r="M74" s="181"/>
      <c r="N74" s="52"/>
      <c r="O74" s="52"/>
      <c r="P74" s="52"/>
      <c r="Q74" s="52"/>
      <c r="R74" s="52"/>
      <c r="S74" s="52"/>
      <c r="T74" s="52"/>
      <c r="U74" s="52"/>
      <c r="V74" s="52"/>
      <c r="W74" s="52"/>
      <c r="X74" s="52"/>
      <c r="Y74" s="52"/>
      <c r="Z74" s="52"/>
      <c r="AA74" s="52"/>
      <c r="AB74" s="52"/>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c r="A75" s="155" t="s">
        <v>161</v>
      </c>
      <c r="B75" s="98">
        <v>919.39999999999986</v>
      </c>
      <c r="C75" s="167">
        <f>B75+C66-C68</f>
        <v>919.39999999999986</v>
      </c>
      <c r="D75" s="167">
        <f t="shared" ref="D75:L75" si="95">C75+D66-D68</f>
        <v>919.39999999999975</v>
      </c>
      <c r="E75" s="167">
        <f t="shared" si="95"/>
        <v>919.39999999999964</v>
      </c>
      <c r="F75" s="167">
        <f t="shared" si="95"/>
        <v>919.39999999999964</v>
      </c>
      <c r="G75" s="167">
        <f t="shared" si="95"/>
        <v>919.39999999999964</v>
      </c>
      <c r="H75" s="167">
        <f t="shared" si="95"/>
        <v>919.39999999999964</v>
      </c>
      <c r="I75" s="167">
        <f t="shared" si="95"/>
        <v>919.39999999999964</v>
      </c>
      <c r="J75" s="167">
        <f t="shared" si="95"/>
        <v>919.39999999999964</v>
      </c>
      <c r="K75" s="167">
        <f t="shared" si="95"/>
        <v>919.39999999999975</v>
      </c>
      <c r="L75" s="168">
        <f t="shared" si="95"/>
        <v>919.39999999999986</v>
      </c>
      <c r="M75" s="179"/>
      <c r="N75" s="52"/>
      <c r="O75" s="52"/>
      <c r="P75" s="52"/>
      <c r="Q75" s="52"/>
      <c r="R75" s="52"/>
      <c r="S75" s="52"/>
      <c r="T75" s="52"/>
      <c r="U75" s="52"/>
      <c r="V75" s="52"/>
      <c r="W75" s="52"/>
      <c r="X75" s="52"/>
      <c r="Y75" s="52"/>
      <c r="Z75" s="52"/>
      <c r="AA75" s="52"/>
      <c r="AB75" s="52"/>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c r="A76" s="155" t="s">
        <v>162</v>
      </c>
      <c r="B76" s="98">
        <f t="shared" ref="B76:L76" si="96">B27/B75</f>
        <v>10.184685664563849</v>
      </c>
      <c r="C76" s="52">
        <f t="shared" si="96"/>
        <v>10.201028931912116</v>
      </c>
      <c r="D76" s="52">
        <f t="shared" si="96"/>
        <v>10.095843136828368</v>
      </c>
      <c r="E76" s="52">
        <f t="shared" si="96"/>
        <v>10.013879462040466</v>
      </c>
      <c r="F76" s="52">
        <f t="shared" si="96"/>
        <v>10.181479338864481</v>
      </c>
      <c r="G76" s="52">
        <f t="shared" si="96"/>
        <v>10.361513489205313</v>
      </c>
      <c r="H76" s="52">
        <f t="shared" si="96"/>
        <v>10.554957180611723</v>
      </c>
      <c r="I76" s="52">
        <f t="shared" si="96"/>
        <v>10.762863312549722</v>
      </c>
      <c r="J76" s="52">
        <f t="shared" si="96"/>
        <v>10.986368619166223</v>
      </c>
      <c r="K76" s="52">
        <f t="shared" si="96"/>
        <v>11.226700368117971</v>
      </c>
      <c r="L76" s="66">
        <f t="shared" si="96"/>
        <v>11.485183595147907</v>
      </c>
      <c r="M76" s="179"/>
      <c r="N76" s="52"/>
      <c r="O76" s="52"/>
      <c r="P76" s="52"/>
      <c r="Q76" s="52"/>
      <c r="R76" s="52"/>
      <c r="S76" s="52"/>
      <c r="T76" s="52"/>
      <c r="U76" s="52"/>
      <c r="V76" s="52"/>
      <c r="W76" s="52"/>
      <c r="X76" s="52"/>
      <c r="Y76" s="52"/>
      <c r="Z76" s="52"/>
      <c r="AA76" s="52"/>
      <c r="AB76" s="52"/>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ht="15" thickBot="1">
      <c r="A77" s="156" t="s">
        <v>163</v>
      </c>
      <c r="B77" s="157">
        <f>B75/B68</f>
        <v>5.8710089399744563</v>
      </c>
      <c r="C77" s="68">
        <f t="shared" ref="C77:L77" si="97">C75/C68</f>
        <v>5.356793820300104</v>
      </c>
      <c r="D77" s="68">
        <f t="shared" si="97"/>
        <v>5.4126047723376356</v>
      </c>
      <c r="E77" s="68">
        <f t="shared" si="97"/>
        <v>5.4569069809868438</v>
      </c>
      <c r="F77" s="68">
        <f t="shared" si="97"/>
        <v>5.3670794709154528</v>
      </c>
      <c r="G77" s="68">
        <f t="shared" si="97"/>
        <v>5.2738249870637812</v>
      </c>
      <c r="H77" s="68">
        <f t="shared" si="97"/>
        <v>5.1771701019825835</v>
      </c>
      <c r="I77" s="68">
        <f t="shared" si="97"/>
        <v>5.0771627545852427</v>
      </c>
      <c r="J77" s="68">
        <f t="shared" si="97"/>
        <v>4.9738735916651313</v>
      </c>
      <c r="K77" s="68">
        <f t="shared" si="97"/>
        <v>4.8673970936600295</v>
      </c>
      <c r="L77" s="69">
        <f t="shared" si="97"/>
        <v>4.7578524357464289</v>
      </c>
      <c r="M77" s="183"/>
      <c r="N77" s="52"/>
      <c r="O77" s="52"/>
      <c r="P77" s="52"/>
      <c r="Q77" s="52"/>
      <c r="R77" s="52"/>
      <c r="S77" s="52"/>
      <c r="T77" s="52"/>
      <c r="U77" s="52"/>
      <c r="V77" s="52"/>
      <c r="W77" s="52"/>
      <c r="X77" s="52"/>
      <c r="Y77" s="52"/>
      <c r="Z77" s="52"/>
      <c r="AA77" s="52"/>
      <c r="AB77" s="52"/>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ht="15" thickBo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c r="A79" s="150" t="s">
        <v>32</v>
      </c>
      <c r="B79" s="169">
        <f>429.5+475</f>
        <v>904.5</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c r="A80" s="155" t="s">
        <v>164</v>
      </c>
      <c r="B80" s="66">
        <f>SUM(C73:L73)</f>
        <v>3796.7824687142229</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c r="A81" s="155" t="s">
        <v>10</v>
      </c>
      <c r="B81" s="66">
        <v>450.4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c r="A82" s="155" t="s">
        <v>165</v>
      </c>
      <c r="B82" s="66">
        <f>B80+B81</f>
        <v>4247.1824687142225</v>
      </c>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c r="A83" s="155" t="s">
        <v>166</v>
      </c>
      <c r="B83" s="66">
        <v>104.5</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s="2" customFormat="1">
      <c r="A84" s="155"/>
      <c r="B84" s="66"/>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ht="15" thickBot="1">
      <c r="A85" s="170" t="s">
        <v>136</v>
      </c>
      <c r="B85" s="171">
        <f>B82/B83</f>
        <v>40.642894437456675</v>
      </c>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row r="157" spans="1:170">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row>
    <row r="158" spans="1:170">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row>
    <row r="159" spans="1:170">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row>
    <row r="160" spans="1:170">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row>
    <row r="161" spans="1:170">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row>
    <row r="162" spans="1:170">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row>
    <row r="163" spans="1:170">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row>
    <row r="164" spans="1:170">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row>
    <row r="165" spans="1:170">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row>
    <row r="166" spans="1:170">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row>
    <row r="167" spans="1:170">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row>
    <row r="168" spans="1:170">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row>
    <row r="169" spans="1:170">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row>
    <row r="170" spans="1:170">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row>
    <row r="171" spans="1:170">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row>
    <row r="172" spans="1:170">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row>
    <row r="173" spans="1:170">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row>
    <row r="174" spans="1:170">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row>
    <row r="175" spans="1:170">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row>
    <row r="176" spans="1:170">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row>
    <row r="177" spans="1:170">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row>
    <row r="178" spans="1:170">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row>
    <row r="179" spans="1:170">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row>
    <row r="180" spans="1:170">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row>
    <row r="181" spans="1:170">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row>
    <row r="182" spans="1:170">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row>
    <row r="183" spans="1:170">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row>
    <row r="184" spans="1:170">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row>
    <row r="185" spans="1:170">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row>
    <row r="186" spans="1:170">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row>
    <row r="187" spans="1:170">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row>
    <row r="188" spans="1:170">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row>
    <row r="189" spans="1:170">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row>
    <row r="190" spans="1:170">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row>
    <row r="191" spans="1:170">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row>
    <row r="192" spans="1:170">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row>
    <row r="193" spans="1:170">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row>
    <row r="194" spans="1:170">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row>
    <row r="195" spans="1:170">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row>
    <row r="196" spans="1:170">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row>
    <row r="197" spans="1:170">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row>
    <row r="198" spans="1:170">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row>
    <row r="199" spans="1:170">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row>
    <row r="200" spans="1:170">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row>
    <row r="201" spans="1:170">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row>
    <row r="202" spans="1:170">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row>
    <row r="203" spans="1:170">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row>
    <row r="204" spans="1:170">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row>
    <row r="205" spans="1:170">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row>
    <row r="206" spans="1:170">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row>
    <row r="207" spans="1:170">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row>
    <row r="208" spans="1:170">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row>
    <row r="209" spans="1:170">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row>
    <row r="210" spans="1:170">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row>
    <row r="211" spans="1:170">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row>
    <row r="212" spans="1:170">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row>
    <row r="213" spans="1:170">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row>
    <row r="214" spans="1:170">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row>
    <row r="215" spans="1:170">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row>
    <row r="216" spans="1:170">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row>
    <row r="217" spans="1:170">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row>
    <row r="218" spans="1:170">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row>
    <row r="219" spans="1:170">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row>
    <row r="220" spans="1:170">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row>
    <row r="221" spans="1:170">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row>
    <row r="222" spans="1:170">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row>
    <row r="223" spans="1:170">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row>
    <row r="224" spans="1:170">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row>
    <row r="225" spans="1:170">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row>
    <row r="226" spans="1:170">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row>
    <row r="227" spans="1:170">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row>
    <row r="228" spans="1:170">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row>
    <row r="229" spans="1:170">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row>
    <row r="230" spans="1:170">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row>
    <row r="231" spans="1:170">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row>
    <row r="232" spans="1:170">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row>
    <row r="233" spans="1:170">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row>
    <row r="234" spans="1:170">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row>
    <row r="235" spans="1:170">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row>
    <row r="236" spans="1:170">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row>
    <row r="237" spans="1:170">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row>
    <row r="238" spans="1:170">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row>
    <row r="239" spans="1:170">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row>
    <row r="240" spans="1:170">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row>
    <row r="241" spans="1:170">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row>
    <row r="242" spans="1:170">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row>
    <row r="243" spans="1:170">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row>
    <row r="244" spans="1:170">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row>
    <row r="245" spans="1:170">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row>
    <row r="246" spans="1:170">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row>
    <row r="247" spans="1:170">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row>
    <row r="248" spans="1:170">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row>
    <row r="249" spans="1:170">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row>
    <row r="250" spans="1:170">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row>
    <row r="251" spans="1:170">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row>
    <row r="252" spans="1:170">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row>
    <row r="253" spans="1:170">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row>
    <row r="254" spans="1:170">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row>
    <row r="255" spans="1:170">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row>
    <row r="256" spans="1:1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row>
    <row r="257" spans="1:1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row>
    <row r="258" spans="1:1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row>
    <row r="259" spans="1:1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row>
    <row r="260" spans="1:1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row>
    <row r="261" spans="1:1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row>
    <row r="262" spans="1:1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row>
    <row r="263" spans="1:1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row>
    <row r="264" spans="1:1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row>
    <row r="265" spans="1:1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row>
    <row r="266" spans="1:1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row>
    <row r="267" spans="1:1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row>
    <row r="268" spans="1:1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row>
    <row r="269" spans="1:1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row>
    <row r="270" spans="1:1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row>
    <row r="271" spans="1:1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row>
    <row r="272" spans="1:1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row>
    <row r="273" spans="1:1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row>
    <row r="274" spans="1:1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row>
    <row r="275" spans="1:1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row>
    <row r="276" spans="1:1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row>
    <row r="277" spans="1:1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row>
    <row r="278" spans="1:1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row>
    <row r="279" spans="1:1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row>
    <row r="280" spans="1:1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row>
    <row r="281" spans="1:1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row>
    <row r="282" spans="1:1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row>
    <row r="283" spans="1:1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row>
    <row r="284" spans="1:1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row>
    <row r="285" spans="1:1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row>
    <row r="286" spans="1:1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row>
    <row r="287" spans="1:1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row>
    <row r="288" spans="1:1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row>
    <row r="289" spans="1:1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row>
    <row r="290" spans="1:1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row>
    <row r="291" spans="1:1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row>
    <row r="292" spans="1:1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row>
    <row r="293" spans="1:1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row>
    <row r="294" spans="1:1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row>
    <row r="295" spans="1:1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row>
    <row r="296" spans="1:1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row>
    <row r="297" spans="1:1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row>
    <row r="298" spans="1:1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row>
    <row r="299" spans="1:1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row>
    <row r="300" spans="1:1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row>
    <row r="301" spans="1:1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row>
    <row r="302" spans="1:1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row>
    <row r="303" spans="1:1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row>
    <row r="304" spans="1:1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row>
    <row r="305" spans="1:1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row>
    <row r="306" spans="1:1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row>
    <row r="307" spans="1:1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row>
    <row r="308" spans="1:1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row>
    <row r="309" spans="1:1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row>
    <row r="310" spans="1:1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row>
    <row r="311" spans="1:1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row>
    <row r="312" spans="1:1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row>
    <row r="313" spans="1:1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row>
    <row r="314" spans="1:1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row>
    <row r="315" spans="1:1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row>
    <row r="316" spans="1:1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row>
    <row r="317" spans="1:1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row>
    <row r="318" spans="1:1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row>
    <row r="319" spans="1:1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row>
    <row r="320" spans="1:1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row>
    <row r="321" spans="1:1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row>
    <row r="322" spans="1:1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row>
    <row r="323" spans="1:1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row>
    <row r="324" spans="1:1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row>
    <row r="325" spans="1:1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row>
    <row r="326" spans="1:1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row>
    <row r="327" spans="1:1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row>
    <row r="328" spans="1:1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row>
    <row r="329" spans="1:1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row>
    <row r="330" spans="1:1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row>
    <row r="331" spans="1:1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row>
    <row r="332" spans="1:1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row>
    <row r="333" spans="1:1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row>
    <row r="334" spans="1:1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row>
    <row r="335" spans="1:1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row>
    <row r="336" spans="1:1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row>
    <row r="337" spans="1:1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row>
    <row r="338" spans="1:1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row>
    <row r="339" spans="1:1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row>
    <row r="340" spans="1:1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row>
    <row r="341" spans="1:1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row>
    <row r="342" spans="1:1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row>
    <row r="343" spans="1:1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row>
    <row r="344" spans="1:1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row>
    <row r="345" spans="1:1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row>
    <row r="346" spans="1:1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row>
    <row r="347" spans="1:1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row>
    <row r="348" spans="1:1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row>
    <row r="349" spans="1:1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row>
    <row r="350" spans="1:1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row>
    <row r="351" spans="1:1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row>
    <row r="352" spans="1:1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row>
    <row r="353" spans="1:1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row>
    <row r="354" spans="1:1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row>
    <row r="355" spans="1:1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row>
    <row r="356" spans="1:1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row>
    <row r="357" spans="1:1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row>
    <row r="358" spans="1:1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row>
    <row r="359" spans="1:1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row>
    <row r="360" spans="1:1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row>
    <row r="361" spans="1:1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row>
    <row r="362" spans="1:1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row>
    <row r="363" spans="1:1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row>
    <row r="364" spans="1:1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row>
    <row r="365" spans="1:1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row>
    <row r="366" spans="1:1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row>
    <row r="367" spans="1:1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row>
    <row r="368" spans="1:1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row>
    <row r="369" spans="1:17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row>
    <row r="370" spans="1:1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row>
    <row r="371" spans="1:17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row>
  </sheetData>
  <mergeCells count="5">
    <mergeCell ref="C5:D5"/>
    <mergeCell ref="C4:D4"/>
    <mergeCell ref="F3:G3"/>
    <mergeCell ref="F4:G4"/>
    <mergeCell ref="F5:G5"/>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71"/>
  <sheetViews>
    <sheetView topLeftCell="A10" zoomScale="70" zoomScaleNormal="70" workbookViewId="0">
      <selection activeCell="D30" sqref="D30"/>
    </sheetView>
  </sheetViews>
  <sheetFormatPr defaultColWidth="9.109375" defaultRowHeight="14.4"/>
  <cols>
    <col min="1" max="1" width="47.33203125" style="2" customWidth="1"/>
    <col min="2" max="7" width="14.6640625" style="2" customWidth="1"/>
    <col min="8" max="8" width="20" style="2" customWidth="1"/>
    <col min="9" max="12" width="14.6640625" style="2" customWidth="1"/>
    <col min="13" max="13" width="19.6640625" style="2" bestFit="1" customWidth="1"/>
    <col min="14" max="16384" width="9.109375" style="2"/>
  </cols>
  <sheetData>
    <row r="1" spans="1:170">
      <c r="A1" s="4" t="s">
        <v>0</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ht="15" thickBot="1">
      <c r="A2" s="4"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row>
    <row r="3" spans="1:170" ht="15" thickBot="1">
      <c r="A3" s="23" t="s">
        <v>133</v>
      </c>
      <c r="B3" s="52"/>
      <c r="C3" s="52"/>
      <c r="D3" s="52"/>
      <c r="E3" s="52"/>
      <c r="F3" s="233" t="s">
        <v>134</v>
      </c>
      <c r="G3" s="234"/>
      <c r="H3" s="210">
        <v>29.2</v>
      </c>
      <c r="I3" s="52"/>
      <c r="J3" s="52"/>
      <c r="K3" s="52"/>
      <c r="L3" s="52"/>
      <c r="M3" s="52"/>
      <c r="N3" s="52"/>
      <c r="O3" s="52"/>
      <c r="P3" s="52"/>
      <c r="Q3" s="52"/>
      <c r="R3" s="52"/>
      <c r="S3" s="52"/>
      <c r="T3" s="52"/>
      <c r="U3" s="52"/>
      <c r="V3" s="52"/>
      <c r="W3" s="52"/>
      <c r="X3" s="52"/>
      <c r="Y3" s="52"/>
      <c r="Z3" s="52"/>
      <c r="AA3" s="52"/>
      <c r="AB3" s="52"/>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row>
    <row r="4" spans="1:170">
      <c r="A4" s="23" t="s">
        <v>3</v>
      </c>
      <c r="B4" s="52"/>
      <c r="C4" s="231" t="s">
        <v>135</v>
      </c>
      <c r="D4" s="232"/>
      <c r="E4" s="172">
        <v>0.1</v>
      </c>
      <c r="F4" s="235" t="s">
        <v>136</v>
      </c>
      <c r="G4" s="236"/>
      <c r="H4" s="211">
        <f>B85</f>
        <v>40.642894437456675</v>
      </c>
      <c r="I4" s="52"/>
      <c r="J4" s="52"/>
      <c r="K4" s="52"/>
      <c r="L4" s="52"/>
      <c r="M4" s="52"/>
      <c r="N4" s="52"/>
      <c r="O4" s="52"/>
      <c r="P4" s="52"/>
      <c r="Q4" s="52"/>
      <c r="R4" s="52"/>
      <c r="S4" s="52"/>
      <c r="T4" s="52"/>
      <c r="U4" s="52"/>
      <c r="V4" s="52"/>
      <c r="W4" s="52"/>
      <c r="X4" s="52"/>
      <c r="Y4" s="52"/>
      <c r="Z4" s="52"/>
      <c r="AA4" s="52"/>
      <c r="AB4" s="52"/>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row>
    <row r="5" spans="1:170" ht="15" thickBot="1">
      <c r="A5" s="54" t="s">
        <v>137</v>
      </c>
      <c r="B5" s="52"/>
      <c r="C5" s="229" t="s">
        <v>138</v>
      </c>
      <c r="D5" s="230"/>
      <c r="E5" s="173">
        <v>1.4999999999999999E-2</v>
      </c>
      <c r="F5" s="237" t="s">
        <v>139</v>
      </c>
      <c r="G5" s="238"/>
      <c r="H5" s="176">
        <f>H4/H3-1</f>
        <v>0.39187994648824231</v>
      </c>
      <c r="I5" s="52"/>
      <c r="J5" s="52"/>
      <c r="K5" s="52"/>
      <c r="L5" s="52"/>
      <c r="M5" s="52"/>
      <c r="N5" s="52"/>
      <c r="O5" s="52"/>
      <c r="P5" s="52"/>
      <c r="Q5" s="52"/>
      <c r="R5" s="52"/>
      <c r="S5" s="52"/>
      <c r="T5" s="52"/>
      <c r="U5" s="52"/>
      <c r="V5" s="52"/>
      <c r="W5" s="52"/>
      <c r="X5" s="52"/>
      <c r="Y5" s="52"/>
      <c r="Z5" s="52"/>
      <c r="AA5" s="52"/>
      <c r="AB5" s="52"/>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row>
    <row r="6" spans="1:170">
      <c r="A6" s="54"/>
      <c r="B6" s="52"/>
      <c r="C6" s="52"/>
      <c r="D6" s="52"/>
      <c r="E6" s="52"/>
      <c r="H6" s="52"/>
      <c r="I6" s="52"/>
      <c r="J6" s="52"/>
      <c r="K6" s="52"/>
      <c r="L6" s="52"/>
      <c r="M6" s="52"/>
      <c r="N6" s="52"/>
      <c r="O6" s="52"/>
      <c r="P6" s="52"/>
      <c r="Q6" s="52"/>
      <c r="R6" s="52"/>
      <c r="S6" s="52"/>
      <c r="T6" s="52"/>
      <c r="U6" s="52"/>
      <c r="V6" s="52"/>
      <c r="W6" s="52"/>
      <c r="X6" s="52"/>
      <c r="Y6" s="52"/>
      <c r="Z6" s="52"/>
      <c r="AA6" s="52"/>
      <c r="AB6" s="52"/>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row>
    <row r="7" spans="1:170">
      <c r="A7" s="54"/>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row>
    <row r="8" spans="1:170">
      <c r="A8" s="54"/>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row>
    <row r="9" spans="1:170" ht="15" thickBot="1">
      <c r="A9" s="54"/>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row>
    <row r="10" spans="1:170" ht="15" thickBot="1">
      <c r="A10" s="150" t="s">
        <v>140</v>
      </c>
      <c r="B10" s="96">
        <v>0</v>
      </c>
      <c r="C10" s="46">
        <v>1</v>
      </c>
      <c r="D10" s="46">
        <v>2</v>
      </c>
      <c r="E10" s="46">
        <v>3</v>
      </c>
      <c r="F10" s="46">
        <v>4</v>
      </c>
      <c r="G10" s="46">
        <v>5</v>
      </c>
      <c r="H10" s="46">
        <v>6</v>
      </c>
      <c r="I10" s="46">
        <v>7</v>
      </c>
      <c r="J10" s="46">
        <v>8</v>
      </c>
      <c r="K10" s="46">
        <v>9</v>
      </c>
      <c r="L10" s="91">
        <v>10</v>
      </c>
      <c r="M10" s="178" t="s">
        <v>141</v>
      </c>
      <c r="N10" s="52"/>
      <c r="O10" s="52"/>
      <c r="P10" s="52"/>
      <c r="Q10" s="52"/>
      <c r="R10" s="52"/>
      <c r="S10" s="52"/>
      <c r="T10" s="52"/>
      <c r="U10" s="52"/>
      <c r="V10" s="52"/>
      <c r="W10" s="52"/>
      <c r="X10" s="52"/>
      <c r="Y10" s="52"/>
      <c r="Z10" s="52"/>
      <c r="AA10" s="52"/>
      <c r="AB10" s="52"/>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row>
    <row r="11" spans="1:170" ht="15" thickBot="1">
      <c r="A11" s="114" t="s">
        <v>113</v>
      </c>
      <c r="B11" s="102">
        <v>2016</v>
      </c>
      <c r="C11" s="17">
        <v>2017</v>
      </c>
      <c r="D11" s="114">
        <v>2018</v>
      </c>
      <c r="E11" s="114">
        <v>2019</v>
      </c>
      <c r="F11" s="114">
        <v>2020</v>
      </c>
      <c r="G11" s="114">
        <v>2021</v>
      </c>
      <c r="H11" s="114">
        <v>2022</v>
      </c>
      <c r="I11" s="114">
        <v>2023</v>
      </c>
      <c r="J11" s="114">
        <v>2024</v>
      </c>
      <c r="K11" s="114">
        <v>2025</v>
      </c>
      <c r="L11" s="151">
        <v>2026</v>
      </c>
      <c r="M11" s="183"/>
      <c r="N11" s="52"/>
      <c r="O11" s="52"/>
      <c r="P11" s="52"/>
      <c r="Q11" s="52"/>
      <c r="R11" s="52"/>
      <c r="S11" s="52"/>
      <c r="T11" s="52"/>
      <c r="U11" s="52"/>
      <c r="V11" s="52"/>
      <c r="W11" s="52"/>
      <c r="X11" s="52"/>
      <c r="Y11" s="52"/>
      <c r="Z11" s="52"/>
      <c r="AA11" s="52"/>
      <c r="AB11" s="52"/>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row>
    <row r="12" spans="1:170">
      <c r="A12" s="79" t="s">
        <v>142</v>
      </c>
      <c r="B12" s="98"/>
      <c r="C12" s="52"/>
      <c r="D12" s="52"/>
      <c r="E12" s="52"/>
      <c r="F12" s="52"/>
      <c r="G12" s="52"/>
      <c r="H12" s="52"/>
      <c r="I12" s="52"/>
      <c r="J12" s="52"/>
      <c r="K12" s="52"/>
      <c r="L12" s="66"/>
      <c r="M12" s="179"/>
      <c r="N12" s="52"/>
      <c r="O12" s="52"/>
      <c r="P12" s="52"/>
      <c r="Q12" s="52"/>
      <c r="R12" s="52"/>
      <c r="S12" s="52"/>
      <c r="T12" s="52"/>
      <c r="U12" s="52"/>
      <c r="V12" s="52"/>
      <c r="W12" s="52"/>
      <c r="X12" s="52"/>
      <c r="Y12" s="52"/>
      <c r="Z12" s="52"/>
      <c r="AA12" s="52"/>
      <c r="AB12" s="52"/>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row>
    <row r="13" spans="1:170">
      <c r="A13" s="184" t="s">
        <v>86</v>
      </c>
      <c r="B13" s="185">
        <v>1944.7</v>
      </c>
      <c r="C13" s="186">
        <f>B13*(1+C14)</f>
        <v>1847.4649999999999</v>
      </c>
      <c r="D13" s="186">
        <f t="shared" ref="D13:L13" si="0">C13*(1+D14)</f>
        <v>1755.0917499999998</v>
      </c>
      <c r="E13" s="186">
        <f t="shared" si="0"/>
        <v>1667.3371624999997</v>
      </c>
      <c r="F13" s="186">
        <f t="shared" si="0"/>
        <v>1667.3371624999997</v>
      </c>
      <c r="G13" s="186">
        <f t="shared" si="0"/>
        <v>1667.3371624999997</v>
      </c>
      <c r="H13" s="186">
        <f t="shared" si="0"/>
        <v>1667.3371624999997</v>
      </c>
      <c r="I13" s="186">
        <f t="shared" si="0"/>
        <v>1667.3371624999997</v>
      </c>
      <c r="J13" s="186">
        <f t="shared" si="0"/>
        <v>1667.3371624999997</v>
      </c>
      <c r="K13" s="186">
        <f t="shared" si="0"/>
        <v>1667.3371624999997</v>
      </c>
      <c r="L13" s="187">
        <f t="shared" si="0"/>
        <v>1667.3371624999997</v>
      </c>
      <c r="M13" s="179"/>
      <c r="N13" s="52"/>
      <c r="O13" s="52"/>
      <c r="P13" s="52"/>
      <c r="Q13" s="52"/>
      <c r="R13" s="52"/>
      <c r="S13" s="52"/>
      <c r="T13" s="52"/>
      <c r="U13" s="52"/>
      <c r="V13" s="52"/>
      <c r="W13" s="52"/>
      <c r="X13" s="52"/>
      <c r="Y13" s="52"/>
      <c r="Z13" s="52"/>
      <c r="AA13" s="52"/>
      <c r="AB13" s="52"/>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row>
    <row r="14" spans="1:170">
      <c r="A14" s="75" t="s">
        <v>143</v>
      </c>
      <c r="B14" s="110">
        <v>-4.1405826391285094E-2</v>
      </c>
      <c r="C14" s="199">
        <v>-0.05</v>
      </c>
      <c r="D14" s="199">
        <v>-0.05</v>
      </c>
      <c r="E14" s="199">
        <v>-0.05</v>
      </c>
      <c r="F14" s="199">
        <v>0</v>
      </c>
      <c r="G14" s="199">
        <v>0</v>
      </c>
      <c r="H14" s="199">
        <v>0</v>
      </c>
      <c r="I14" s="199">
        <v>0</v>
      </c>
      <c r="J14" s="199">
        <v>0</v>
      </c>
      <c r="K14" s="199">
        <v>0</v>
      </c>
      <c r="L14" s="199">
        <v>0</v>
      </c>
      <c r="M14" s="180">
        <v>0.19125310761260847</v>
      </c>
      <c r="N14" s="52"/>
      <c r="O14" s="52"/>
      <c r="P14" s="52"/>
      <c r="Q14" s="52"/>
      <c r="R14" s="52"/>
      <c r="S14" s="52"/>
      <c r="T14" s="52"/>
      <c r="U14" s="52"/>
      <c r="V14" s="52"/>
      <c r="W14" s="52"/>
      <c r="X14" s="52"/>
      <c r="Y14" s="52"/>
      <c r="Z14" s="52"/>
      <c r="AA14" s="52"/>
      <c r="AB14" s="52"/>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row>
    <row r="15" spans="1:170">
      <c r="A15" s="184" t="s">
        <v>89</v>
      </c>
      <c r="B15" s="185">
        <v>2905.1</v>
      </c>
      <c r="C15" s="186">
        <f>B15*(1+C16)</f>
        <v>2759.8449999999998</v>
      </c>
      <c r="D15" s="186">
        <f t="shared" ref="D15:L15" si="1">C15*(1+D16)</f>
        <v>2621.8527499999996</v>
      </c>
      <c r="E15" s="186">
        <f t="shared" si="1"/>
        <v>2490.7601124999997</v>
      </c>
      <c r="F15" s="186">
        <f t="shared" si="1"/>
        <v>2490.7601124999997</v>
      </c>
      <c r="G15" s="186">
        <f t="shared" si="1"/>
        <v>2490.7601124999997</v>
      </c>
      <c r="H15" s="186">
        <f t="shared" si="1"/>
        <v>2490.7601124999997</v>
      </c>
      <c r="I15" s="186">
        <f t="shared" si="1"/>
        <v>2490.7601124999997</v>
      </c>
      <c r="J15" s="186">
        <f t="shared" si="1"/>
        <v>2490.7601124999997</v>
      </c>
      <c r="K15" s="186">
        <f t="shared" si="1"/>
        <v>2490.7601124999997</v>
      </c>
      <c r="L15" s="187">
        <f t="shared" si="1"/>
        <v>2490.7601124999997</v>
      </c>
      <c r="M15" s="180"/>
      <c r="N15" s="52"/>
      <c r="O15" s="52"/>
      <c r="P15" s="52"/>
      <c r="Q15" s="52"/>
      <c r="R15" s="52"/>
      <c r="S15" s="52"/>
      <c r="T15" s="52"/>
      <c r="U15" s="52"/>
      <c r="V15" s="52"/>
      <c r="W15" s="52"/>
      <c r="X15" s="52"/>
      <c r="Y15" s="52"/>
      <c r="Z15" s="52"/>
      <c r="AA15" s="52"/>
      <c r="AB15" s="52"/>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row>
    <row r="16" spans="1:170">
      <c r="A16" s="75" t="s">
        <v>143</v>
      </c>
      <c r="B16" s="110">
        <v>-5.9533829718355524E-2</v>
      </c>
      <c r="C16" s="199">
        <v>-0.05</v>
      </c>
      <c r="D16" s="199">
        <v>-0.05</v>
      </c>
      <c r="E16" s="199">
        <v>-0.05</v>
      </c>
      <c r="F16" s="199">
        <v>0</v>
      </c>
      <c r="G16" s="199">
        <v>0</v>
      </c>
      <c r="H16" s="199">
        <v>0</v>
      </c>
      <c r="I16" s="199">
        <v>0</v>
      </c>
      <c r="J16" s="199">
        <v>0</v>
      </c>
      <c r="K16" s="199">
        <v>0</v>
      </c>
      <c r="L16" s="200">
        <v>0</v>
      </c>
      <c r="M16" s="180">
        <v>5.7448406490101953E-2</v>
      </c>
      <c r="N16" s="52"/>
      <c r="O16" s="52"/>
      <c r="P16" s="52"/>
      <c r="Q16" s="52"/>
      <c r="R16" s="52"/>
      <c r="S16" s="52"/>
      <c r="T16" s="52"/>
      <c r="U16" s="52"/>
      <c r="V16" s="52"/>
      <c r="W16" s="52"/>
      <c r="X16" s="52"/>
      <c r="Y16" s="52"/>
      <c r="Z16" s="52"/>
      <c r="AA16" s="52"/>
      <c r="AB16" s="52"/>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row>
    <row r="17" spans="1:170">
      <c r="A17" s="184" t="s">
        <v>90</v>
      </c>
      <c r="B17" s="185">
        <v>2374.6999999999998</v>
      </c>
      <c r="C17" s="186">
        <f>B17*(1+C18)</f>
        <v>2374.6999999999998</v>
      </c>
      <c r="D17" s="186">
        <f t="shared" ref="D17:L17" si="2">C17*(1+D18)</f>
        <v>2374.6999999999998</v>
      </c>
      <c r="E17" s="186">
        <f t="shared" si="2"/>
        <v>2374.6999999999998</v>
      </c>
      <c r="F17" s="186">
        <f t="shared" si="2"/>
        <v>2374.6999999999998</v>
      </c>
      <c r="G17" s="186">
        <f t="shared" si="2"/>
        <v>2374.6999999999998</v>
      </c>
      <c r="H17" s="186">
        <f t="shared" si="2"/>
        <v>2374.6999999999998</v>
      </c>
      <c r="I17" s="186">
        <f t="shared" si="2"/>
        <v>2374.6999999999998</v>
      </c>
      <c r="J17" s="186">
        <f t="shared" si="2"/>
        <v>2374.6999999999998</v>
      </c>
      <c r="K17" s="186">
        <f t="shared" si="2"/>
        <v>2374.6999999999998</v>
      </c>
      <c r="L17" s="187">
        <f t="shared" si="2"/>
        <v>2374.6999999999998</v>
      </c>
      <c r="M17" s="180"/>
      <c r="N17" s="52"/>
      <c r="O17" s="52"/>
      <c r="P17" s="52"/>
      <c r="Q17" s="52"/>
      <c r="R17" s="52"/>
      <c r="S17" s="52"/>
      <c r="T17" s="52"/>
      <c r="U17" s="52"/>
      <c r="V17" s="52"/>
      <c r="W17" s="52"/>
      <c r="X17" s="52"/>
      <c r="Y17" s="52"/>
      <c r="Z17" s="52"/>
      <c r="AA17" s="52"/>
      <c r="AB17" s="52"/>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row>
    <row r="18" spans="1:170">
      <c r="A18" s="75" t="s">
        <v>143</v>
      </c>
      <c r="B18" s="110">
        <v>-6.1105763194242435E-3</v>
      </c>
      <c r="C18" s="199">
        <v>0</v>
      </c>
      <c r="D18" s="199">
        <v>0</v>
      </c>
      <c r="E18" s="199">
        <v>0</v>
      </c>
      <c r="F18" s="199">
        <v>0</v>
      </c>
      <c r="G18" s="199">
        <v>0</v>
      </c>
      <c r="H18" s="199">
        <v>0</v>
      </c>
      <c r="I18" s="199">
        <v>0</v>
      </c>
      <c r="J18" s="199">
        <v>0</v>
      </c>
      <c r="K18" s="199">
        <v>0</v>
      </c>
      <c r="L18" s="200">
        <v>0</v>
      </c>
      <c r="M18" s="180">
        <v>5.2752988084328691E-2</v>
      </c>
      <c r="N18" s="52"/>
      <c r="O18" s="52"/>
      <c r="P18" s="52"/>
      <c r="Q18" s="52"/>
      <c r="R18" s="52"/>
      <c r="S18" s="52"/>
      <c r="T18" s="52"/>
      <c r="U18" s="52"/>
      <c r="V18" s="52"/>
      <c r="W18" s="52"/>
      <c r="X18" s="52"/>
      <c r="Y18" s="52"/>
      <c r="Z18" s="52"/>
      <c r="AA18" s="52"/>
      <c r="AB18" s="52"/>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row>
    <row r="19" spans="1:170" ht="16.5" customHeight="1">
      <c r="A19" s="184" t="s">
        <v>91</v>
      </c>
      <c r="B19" s="185">
        <v>703</v>
      </c>
      <c r="C19" s="186">
        <f>B19*(1+C20)</f>
        <v>717.06000000000006</v>
      </c>
      <c r="D19" s="186">
        <f t="shared" ref="D19:L19" si="3">C19*(1+D20)</f>
        <v>731.40120000000002</v>
      </c>
      <c r="E19" s="186">
        <f t="shared" si="3"/>
        <v>746.029224</v>
      </c>
      <c r="F19" s="186">
        <f t="shared" si="3"/>
        <v>760.94980848</v>
      </c>
      <c r="G19" s="186">
        <f t="shared" si="3"/>
        <v>776.16880464960002</v>
      </c>
      <c r="H19" s="186">
        <f t="shared" si="3"/>
        <v>791.69218074259209</v>
      </c>
      <c r="I19" s="186">
        <f t="shared" si="3"/>
        <v>807.52602435744393</v>
      </c>
      <c r="J19" s="186">
        <f t="shared" si="3"/>
        <v>823.67654484459285</v>
      </c>
      <c r="K19" s="186">
        <f t="shared" si="3"/>
        <v>840.15007574148467</v>
      </c>
      <c r="L19" s="187">
        <f t="shared" si="3"/>
        <v>856.95307725631437</v>
      </c>
      <c r="M19" s="180"/>
      <c r="N19" s="52"/>
      <c r="O19" s="52"/>
      <c r="P19" s="52"/>
      <c r="Q19" s="52"/>
      <c r="R19" s="52"/>
      <c r="S19" s="52"/>
      <c r="T19" s="52"/>
      <c r="U19" s="52"/>
      <c r="V19" s="52"/>
      <c r="W19" s="52"/>
      <c r="X19" s="52"/>
      <c r="Y19" s="52"/>
      <c r="Z19" s="52"/>
      <c r="AA19" s="52"/>
      <c r="AB19" s="52"/>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row>
    <row r="20" spans="1:170" ht="16.5" customHeight="1">
      <c r="A20" s="75" t="s">
        <v>143</v>
      </c>
      <c r="B20" s="110">
        <v>7.5581395348837122E-2</v>
      </c>
      <c r="C20" s="199">
        <v>0.02</v>
      </c>
      <c r="D20" s="199">
        <v>0.02</v>
      </c>
      <c r="E20" s="199">
        <v>0.02</v>
      </c>
      <c r="F20" s="199">
        <v>0.02</v>
      </c>
      <c r="G20" s="199">
        <v>0.02</v>
      </c>
      <c r="H20" s="199">
        <v>0.02</v>
      </c>
      <c r="I20" s="199">
        <v>0.02</v>
      </c>
      <c r="J20" s="199">
        <v>0.02</v>
      </c>
      <c r="K20" s="199">
        <v>0.02</v>
      </c>
      <c r="L20" s="200">
        <v>0.02</v>
      </c>
      <c r="M20" s="180">
        <v>0.1211978555690732</v>
      </c>
      <c r="N20" s="52"/>
      <c r="O20" s="52"/>
      <c r="P20" s="52"/>
      <c r="Q20" s="52"/>
      <c r="R20" s="52"/>
      <c r="S20" s="52"/>
      <c r="T20" s="52"/>
      <c r="U20" s="52"/>
      <c r="V20" s="52"/>
      <c r="W20" s="52"/>
      <c r="X20" s="52"/>
      <c r="Y20" s="52"/>
      <c r="Z20" s="52"/>
      <c r="AA20" s="52"/>
      <c r="AB20" s="52"/>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row>
    <row r="21" spans="1:170" ht="16.5" customHeight="1">
      <c r="A21" s="184" t="s">
        <v>128</v>
      </c>
      <c r="B21" s="185">
        <v>188.3</v>
      </c>
      <c r="C21" s="186">
        <f>B21*(1+C22)</f>
        <v>188.3</v>
      </c>
      <c r="D21" s="186">
        <f t="shared" ref="D21:L21" si="4">C21*(1+D22)</f>
        <v>188.3</v>
      </c>
      <c r="E21" s="186">
        <f t="shared" si="4"/>
        <v>188.3</v>
      </c>
      <c r="F21" s="186">
        <f t="shared" si="4"/>
        <v>188.3</v>
      </c>
      <c r="G21" s="186">
        <f t="shared" si="4"/>
        <v>188.3</v>
      </c>
      <c r="H21" s="186">
        <f t="shared" si="4"/>
        <v>188.3</v>
      </c>
      <c r="I21" s="186">
        <f t="shared" si="4"/>
        <v>188.3</v>
      </c>
      <c r="J21" s="186">
        <f t="shared" si="4"/>
        <v>188.3</v>
      </c>
      <c r="K21" s="186">
        <f t="shared" si="4"/>
        <v>188.3</v>
      </c>
      <c r="L21" s="187">
        <f t="shared" si="4"/>
        <v>188.3</v>
      </c>
      <c r="M21" s="180"/>
      <c r="N21" s="52"/>
      <c r="O21" s="52"/>
      <c r="P21" s="52"/>
      <c r="Q21" s="52"/>
      <c r="R21" s="52"/>
      <c r="S21" s="52"/>
      <c r="T21" s="52"/>
      <c r="U21" s="52"/>
      <c r="V21" s="52"/>
      <c r="W21" s="52"/>
      <c r="X21" s="52"/>
      <c r="Y21" s="52"/>
      <c r="Z21" s="52"/>
      <c r="AA21" s="52"/>
      <c r="AB21" s="52"/>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row>
    <row r="22" spans="1:170" ht="16.5" customHeight="1">
      <c r="A22" s="75" t="s">
        <v>143</v>
      </c>
      <c r="B22" s="110">
        <v>-0.12944983818770228</v>
      </c>
      <c r="C22" s="199">
        <v>0</v>
      </c>
      <c r="D22" s="199">
        <v>0</v>
      </c>
      <c r="E22" s="199">
        <v>0</v>
      </c>
      <c r="F22" s="199">
        <v>0</v>
      </c>
      <c r="G22" s="199">
        <v>0</v>
      </c>
      <c r="H22" s="199">
        <v>0</v>
      </c>
      <c r="I22" s="199">
        <v>0</v>
      </c>
      <c r="J22" s="199">
        <v>0</v>
      </c>
      <c r="K22" s="199">
        <v>0</v>
      </c>
      <c r="L22" s="200">
        <v>0</v>
      </c>
      <c r="M22" s="180">
        <v>0.2545894290108825</v>
      </c>
      <c r="N22" s="52"/>
      <c r="O22" s="52"/>
      <c r="P22" s="52"/>
      <c r="Q22" s="52"/>
      <c r="R22" s="52"/>
      <c r="S22" s="52"/>
      <c r="T22" s="52"/>
      <c r="U22" s="52"/>
      <c r="V22" s="52"/>
      <c r="W22" s="52"/>
      <c r="X22" s="52"/>
      <c r="Y22" s="52"/>
      <c r="Z22" s="52"/>
      <c r="AA22" s="52"/>
      <c r="AB22" s="52"/>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row>
    <row r="23" spans="1:170" ht="16.5" customHeight="1">
      <c r="A23" s="184" t="s">
        <v>95</v>
      </c>
      <c r="B23" s="185">
        <v>652.79999999999995</v>
      </c>
      <c r="C23" s="186">
        <f>B23*(1+C24)</f>
        <v>848.64</v>
      </c>
      <c r="D23" s="186">
        <f t="shared" ref="D23:L23" si="5">C23*(1+D24)</f>
        <v>916.53120000000001</v>
      </c>
      <c r="E23" s="186">
        <f t="shared" si="5"/>
        <v>989.85369600000013</v>
      </c>
      <c r="F23" s="186">
        <f t="shared" si="5"/>
        <v>1069.0419916800001</v>
      </c>
      <c r="G23" s="186">
        <f t="shared" si="5"/>
        <v>1154.5653510144002</v>
      </c>
      <c r="H23" s="186">
        <f t="shared" si="5"/>
        <v>1246.9305790955523</v>
      </c>
      <c r="I23" s="186">
        <f t="shared" si="5"/>
        <v>1346.6850254231965</v>
      </c>
      <c r="J23" s="186">
        <f t="shared" si="5"/>
        <v>1454.4198274570524</v>
      </c>
      <c r="K23" s="186">
        <f t="shared" si="5"/>
        <v>1570.7734136536167</v>
      </c>
      <c r="L23" s="187">
        <f t="shared" si="5"/>
        <v>1696.4352867459061</v>
      </c>
      <c r="M23" s="180"/>
      <c r="N23" s="52"/>
      <c r="O23" s="52"/>
      <c r="P23" s="52"/>
      <c r="Q23" s="52"/>
      <c r="R23" s="52"/>
      <c r="S23" s="52"/>
      <c r="T23" s="52"/>
      <c r="U23" s="52"/>
      <c r="V23" s="52"/>
      <c r="W23" s="52"/>
      <c r="X23" s="52"/>
      <c r="Y23" s="52"/>
      <c r="Z23" s="52"/>
      <c r="AA23" s="52"/>
      <c r="AB23" s="52"/>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row>
    <row r="24" spans="1:170" ht="16.5" customHeight="1">
      <c r="A24" s="75" t="s">
        <v>143</v>
      </c>
      <c r="B24" s="110">
        <v>0.25828835774865078</v>
      </c>
      <c r="C24" s="199">
        <v>0.3</v>
      </c>
      <c r="D24" s="199">
        <v>0.08</v>
      </c>
      <c r="E24" s="199">
        <v>0.08</v>
      </c>
      <c r="F24" s="199">
        <v>0.08</v>
      </c>
      <c r="G24" s="199">
        <v>0.08</v>
      </c>
      <c r="H24" s="199">
        <v>0.08</v>
      </c>
      <c r="I24" s="199">
        <v>0.08</v>
      </c>
      <c r="J24" s="199">
        <v>0.08</v>
      </c>
      <c r="K24" s="199">
        <v>0.08</v>
      </c>
      <c r="L24" s="200">
        <v>0.08</v>
      </c>
      <c r="M24" s="180">
        <v>0.22579097945521701</v>
      </c>
      <c r="N24" s="52"/>
      <c r="O24" s="52"/>
      <c r="P24" s="52"/>
      <c r="Q24" s="52"/>
      <c r="R24" s="52"/>
      <c r="S24" s="52"/>
      <c r="T24" s="52"/>
      <c r="U24" s="52"/>
      <c r="V24" s="52"/>
      <c r="W24" s="52"/>
      <c r="X24" s="52"/>
      <c r="Y24" s="52"/>
      <c r="Z24" s="52"/>
      <c r="AA24" s="52"/>
      <c r="AB24" s="52"/>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row>
    <row r="25" spans="1:170" ht="16.5" customHeight="1">
      <c r="A25" s="184" t="s">
        <v>96</v>
      </c>
      <c r="B25" s="185">
        <v>595.20000000000005</v>
      </c>
      <c r="C25" s="186">
        <f>B25*(1+C26)</f>
        <v>642.81600000000014</v>
      </c>
      <c r="D25" s="186">
        <f t="shared" ref="D25:L25" si="6">C25*(1+D26)</f>
        <v>694.24128000000019</v>
      </c>
      <c r="E25" s="186">
        <f t="shared" si="6"/>
        <v>749.7805824000003</v>
      </c>
      <c r="F25" s="186">
        <f t="shared" si="6"/>
        <v>809.76302899200039</v>
      </c>
      <c r="G25" s="186">
        <f t="shared" si="6"/>
        <v>874.54407131136043</v>
      </c>
      <c r="H25" s="186">
        <f t="shared" si="6"/>
        <v>944.5075970162693</v>
      </c>
      <c r="I25" s="186">
        <f t="shared" si="6"/>
        <v>1020.0682047775709</v>
      </c>
      <c r="J25" s="186">
        <f t="shared" si="6"/>
        <v>1101.6736611597767</v>
      </c>
      <c r="K25" s="186">
        <f t="shared" si="6"/>
        <v>1189.8075540525588</v>
      </c>
      <c r="L25" s="187">
        <f t="shared" si="6"/>
        <v>1284.9921583767637</v>
      </c>
      <c r="M25" s="180"/>
      <c r="N25" s="52"/>
      <c r="O25" s="52"/>
      <c r="P25" s="52"/>
      <c r="Q25" s="52"/>
      <c r="R25" s="52"/>
      <c r="S25" s="52"/>
      <c r="T25" s="52"/>
      <c r="U25" s="52"/>
      <c r="V25" s="52"/>
      <c r="W25" s="52"/>
      <c r="X25" s="52"/>
      <c r="Y25" s="52"/>
      <c r="Z25" s="52"/>
      <c r="AA25" s="52"/>
      <c r="AB25" s="52"/>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row>
    <row r="26" spans="1:170" ht="16.5" customHeight="1">
      <c r="A26" s="80" t="s">
        <v>143</v>
      </c>
      <c r="B26" s="112">
        <v>0.48688483637272051</v>
      </c>
      <c r="C26" s="201">
        <v>0.08</v>
      </c>
      <c r="D26" s="201">
        <v>0.08</v>
      </c>
      <c r="E26" s="201">
        <v>0.08</v>
      </c>
      <c r="F26" s="201">
        <v>0.08</v>
      </c>
      <c r="G26" s="201">
        <v>0.08</v>
      </c>
      <c r="H26" s="201">
        <v>0.08</v>
      </c>
      <c r="I26" s="201">
        <v>0.08</v>
      </c>
      <c r="J26" s="201">
        <v>0.08</v>
      </c>
      <c r="K26" s="201">
        <v>0.08</v>
      </c>
      <c r="L26" s="202">
        <v>0.08</v>
      </c>
      <c r="M26" s="180">
        <v>0.29454882519907755</v>
      </c>
      <c r="N26" s="52"/>
      <c r="O26" s="52"/>
      <c r="P26" s="52"/>
      <c r="Q26" s="52"/>
      <c r="R26" s="52"/>
      <c r="S26" s="52"/>
      <c r="T26" s="52"/>
      <c r="U26" s="52"/>
      <c r="V26" s="52"/>
      <c r="W26" s="52"/>
      <c r="X26" s="52"/>
      <c r="Y26" s="52"/>
      <c r="Z26" s="52"/>
      <c r="AA26" s="52"/>
      <c r="AB26" s="52"/>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row>
    <row r="27" spans="1:170" ht="16.5" customHeight="1">
      <c r="A27" s="198" t="s">
        <v>144</v>
      </c>
      <c r="B27" s="194">
        <f>B25+B23+B21+B19+B17+B15+B13</f>
        <v>9363.8000000000011</v>
      </c>
      <c r="C27" s="195">
        <f t="shared" ref="C27:L27" si="7">C25+C23+C21+C19+C17+C15+C13</f>
        <v>9378.8259999999991</v>
      </c>
      <c r="D27" s="195">
        <f t="shared" si="7"/>
        <v>9282.1181799999995</v>
      </c>
      <c r="E27" s="195">
        <f t="shared" si="7"/>
        <v>9206.7607774000007</v>
      </c>
      <c r="F27" s="195">
        <f t="shared" si="7"/>
        <v>9360.8521041519998</v>
      </c>
      <c r="G27" s="195">
        <f t="shared" si="7"/>
        <v>9526.3755019753607</v>
      </c>
      <c r="H27" s="195">
        <f t="shared" si="7"/>
        <v>9704.2276318544136</v>
      </c>
      <c r="I27" s="195">
        <f t="shared" si="7"/>
        <v>9895.3765295582107</v>
      </c>
      <c r="J27" s="195">
        <f t="shared" si="7"/>
        <v>10100.867308461422</v>
      </c>
      <c r="K27" s="195">
        <f t="shared" si="7"/>
        <v>10321.82831844766</v>
      </c>
      <c r="L27" s="196">
        <f t="shared" si="7"/>
        <v>10559.477797378984</v>
      </c>
      <c r="M27" s="179"/>
      <c r="N27" s="52"/>
      <c r="O27" s="52"/>
      <c r="P27" s="52"/>
      <c r="Q27" s="52"/>
      <c r="R27" s="52"/>
      <c r="S27" s="52"/>
      <c r="T27" s="52"/>
      <c r="U27" s="52"/>
      <c r="V27" s="52"/>
      <c r="W27" s="52"/>
      <c r="X27" s="52"/>
      <c r="Y27" s="52"/>
      <c r="Z27" s="52"/>
      <c r="AA27" s="52"/>
      <c r="AB27" s="52"/>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row>
    <row r="28" spans="1:170" ht="16.5" customHeight="1">
      <c r="A28" s="75" t="s">
        <v>143</v>
      </c>
      <c r="B28" s="110">
        <v>7.293459552495829E-3</v>
      </c>
      <c r="C28" s="72">
        <f>C27/B27-1</f>
        <v>1.6046904034685561E-3</v>
      </c>
      <c r="D28" s="72">
        <f t="shared" ref="D28:L28" si="8">D27/C27-1</f>
        <v>-1.0311292692710139E-2</v>
      </c>
      <c r="E28" s="72">
        <f t="shared" si="8"/>
        <v>-8.1185566848707147E-3</v>
      </c>
      <c r="F28" s="72">
        <f t="shared" si="8"/>
        <v>1.6736757962719118E-2</v>
      </c>
      <c r="G28" s="72">
        <f t="shared" si="8"/>
        <v>1.7682513940151079E-2</v>
      </c>
      <c r="H28" s="72">
        <f t="shared" si="8"/>
        <v>1.8669443571920352E-2</v>
      </c>
      <c r="I28" s="72">
        <f t="shared" si="8"/>
        <v>1.9697487008275116E-2</v>
      </c>
      <c r="J28" s="72">
        <f t="shared" si="8"/>
        <v>2.0766342573159902E-2</v>
      </c>
      <c r="K28" s="72">
        <f t="shared" si="8"/>
        <v>2.1875449230101429E-2</v>
      </c>
      <c r="L28" s="74">
        <f t="shared" si="8"/>
        <v>2.3023971296498358E-2</v>
      </c>
      <c r="M28" s="179"/>
      <c r="N28" s="52"/>
      <c r="O28" s="52"/>
      <c r="P28" s="52"/>
      <c r="Q28" s="52"/>
      <c r="R28" s="52"/>
      <c r="S28" s="52"/>
      <c r="T28" s="52"/>
      <c r="U28" s="52"/>
      <c r="V28" s="52"/>
      <c r="W28" s="52"/>
      <c r="X28" s="52"/>
      <c r="Y28" s="52"/>
      <c r="Z28" s="52"/>
      <c r="AA28" s="52"/>
      <c r="AB28" s="52"/>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row>
    <row r="29" spans="1:170" ht="16.5" customHeight="1">
      <c r="A29" s="193" t="s">
        <v>145</v>
      </c>
      <c r="B29" s="185"/>
      <c r="C29" s="186"/>
      <c r="D29" s="186"/>
      <c r="E29" s="186"/>
      <c r="F29" s="186"/>
      <c r="G29" s="186"/>
      <c r="H29" s="186"/>
      <c r="I29" s="186"/>
      <c r="J29" s="186"/>
      <c r="K29" s="186"/>
      <c r="L29" s="187"/>
      <c r="M29" s="179"/>
      <c r="N29" s="52"/>
      <c r="O29" s="52"/>
      <c r="P29" s="52"/>
      <c r="Q29" s="52"/>
      <c r="R29" s="52"/>
      <c r="S29" s="52"/>
      <c r="T29" s="52"/>
      <c r="U29" s="52"/>
      <c r="V29" s="52"/>
      <c r="W29" s="52"/>
      <c r="X29" s="52"/>
      <c r="Y29" s="52"/>
      <c r="Z29" s="52"/>
      <c r="AA29" s="52"/>
      <c r="AB29" s="52"/>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row>
    <row r="30" spans="1:170">
      <c r="A30" s="152" t="s">
        <v>146</v>
      </c>
      <c r="B30" s="98"/>
      <c r="C30" s="52"/>
      <c r="D30" s="52"/>
      <c r="E30" s="52"/>
      <c r="F30" s="52"/>
      <c r="G30" s="52"/>
      <c r="H30" s="52"/>
      <c r="I30" s="52"/>
      <c r="J30" s="52"/>
      <c r="K30" s="52"/>
      <c r="L30" s="66"/>
      <c r="M30" s="179"/>
      <c r="N30" s="52"/>
      <c r="O30" s="52"/>
      <c r="P30" s="52"/>
      <c r="Q30" s="52"/>
      <c r="R30" s="52"/>
      <c r="S30" s="52"/>
      <c r="T30" s="52"/>
      <c r="U30" s="52"/>
      <c r="V30" s="52"/>
      <c r="W30" s="52"/>
      <c r="X30" s="52"/>
      <c r="Y30" s="52"/>
      <c r="Z30" s="52"/>
      <c r="AA30" s="52"/>
      <c r="AB30" s="52"/>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row>
    <row r="31" spans="1:170">
      <c r="A31" s="184" t="s">
        <v>86</v>
      </c>
      <c r="B31" s="185">
        <f t="shared" ref="B31:L31" si="9">B13*B32</f>
        <v>1769.2</v>
      </c>
      <c r="C31" s="186">
        <f t="shared" si="9"/>
        <v>1680.74</v>
      </c>
      <c r="D31" s="186">
        <f t="shared" si="9"/>
        <v>1596.703</v>
      </c>
      <c r="E31" s="186">
        <f t="shared" si="9"/>
        <v>1516.8678499999999</v>
      </c>
      <c r="F31" s="186">
        <f t="shared" si="9"/>
        <v>1516.8678499999999</v>
      </c>
      <c r="G31" s="186">
        <f t="shared" si="9"/>
        <v>1516.8678499999999</v>
      </c>
      <c r="H31" s="186">
        <f t="shared" si="9"/>
        <v>1516.8678499999999</v>
      </c>
      <c r="I31" s="186">
        <f t="shared" si="9"/>
        <v>1516.8678499999999</v>
      </c>
      <c r="J31" s="186">
        <f t="shared" si="9"/>
        <v>1516.8678499999999</v>
      </c>
      <c r="K31" s="186">
        <f t="shared" si="9"/>
        <v>1516.8678499999999</v>
      </c>
      <c r="L31" s="187">
        <f t="shared" si="9"/>
        <v>1516.8678499999999</v>
      </c>
      <c r="M31" s="179"/>
      <c r="N31" s="52"/>
      <c r="O31" s="52"/>
      <c r="P31" s="52"/>
      <c r="Q31" s="52"/>
      <c r="R31" s="52"/>
      <c r="S31" s="52"/>
      <c r="T31" s="52"/>
      <c r="U31" s="52"/>
      <c r="V31" s="52"/>
      <c r="W31" s="52"/>
      <c r="X31" s="52"/>
      <c r="Y31" s="52"/>
      <c r="Z31" s="52"/>
      <c r="AA31" s="52"/>
      <c r="AB31" s="52"/>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row>
    <row r="32" spans="1:170">
      <c r="A32" s="75" t="s">
        <v>147</v>
      </c>
      <c r="B32" s="111">
        <f>1-9.0245282048645%</f>
        <v>0.90975471795135499</v>
      </c>
      <c r="C32" s="203">
        <v>0.90975471795135499</v>
      </c>
      <c r="D32" s="203">
        <v>0.90975471795135499</v>
      </c>
      <c r="E32" s="203">
        <v>0.90975471795135499</v>
      </c>
      <c r="F32" s="203">
        <v>0.90975471795135499</v>
      </c>
      <c r="G32" s="203">
        <v>0.90975471795135499</v>
      </c>
      <c r="H32" s="203">
        <v>0.90975471795135499</v>
      </c>
      <c r="I32" s="203">
        <v>0.90975471795135499</v>
      </c>
      <c r="J32" s="203">
        <v>0.90975471795135499</v>
      </c>
      <c r="K32" s="203">
        <v>0.90975471795135499</v>
      </c>
      <c r="L32" s="204">
        <v>0.90975471795135499</v>
      </c>
      <c r="M32" s="180">
        <v>1.34082290827887E-2</v>
      </c>
      <c r="N32" s="52"/>
      <c r="O32" s="52"/>
      <c r="P32" s="52"/>
      <c r="Q32" s="52"/>
      <c r="R32" s="52"/>
      <c r="S32" s="52"/>
      <c r="T32" s="52"/>
      <c r="U32" s="52"/>
      <c r="V32" s="52"/>
      <c r="W32" s="52"/>
      <c r="X32" s="52"/>
      <c r="Y32" s="52"/>
      <c r="Z32" s="52"/>
      <c r="AA32" s="52"/>
      <c r="AB32" s="52"/>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row>
    <row r="33" spans="1:170">
      <c r="A33" s="184" t="s">
        <v>89</v>
      </c>
      <c r="B33" s="185">
        <f t="shared" ref="B33:L33" si="10">B15*B34</f>
        <v>2215.8000000000011</v>
      </c>
      <c r="C33" s="186">
        <f t="shared" si="10"/>
        <v>2146.2576312679157</v>
      </c>
      <c r="D33" s="186">
        <f t="shared" si="10"/>
        <v>2038.9447497045198</v>
      </c>
      <c r="E33" s="186">
        <f t="shared" si="10"/>
        <v>1936.9975122192939</v>
      </c>
      <c r="F33" s="186">
        <f t="shared" si="10"/>
        <v>1936.9975122192939</v>
      </c>
      <c r="G33" s="186">
        <f t="shared" si="10"/>
        <v>1936.9975122192939</v>
      </c>
      <c r="H33" s="186">
        <f t="shared" si="10"/>
        <v>1936.9975122192939</v>
      </c>
      <c r="I33" s="186">
        <f t="shared" si="10"/>
        <v>1936.9975122192939</v>
      </c>
      <c r="J33" s="186">
        <f t="shared" si="10"/>
        <v>1936.9975122192939</v>
      </c>
      <c r="K33" s="186">
        <f t="shared" si="10"/>
        <v>1936.9975122192939</v>
      </c>
      <c r="L33" s="187">
        <f t="shared" si="10"/>
        <v>1936.9975122192939</v>
      </c>
      <c r="M33" s="181"/>
      <c r="N33" s="52"/>
      <c r="O33" s="52"/>
      <c r="P33" s="52"/>
      <c r="Q33" s="52"/>
      <c r="R33" s="52"/>
      <c r="S33" s="52"/>
      <c r="T33" s="52"/>
      <c r="U33" s="52"/>
      <c r="V33" s="52"/>
      <c r="W33" s="52"/>
      <c r="X33" s="52"/>
      <c r="Y33" s="52"/>
      <c r="Z33" s="52"/>
      <c r="AA33" s="52"/>
      <c r="AB33" s="52"/>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row>
    <row r="34" spans="1:170">
      <c r="A34" s="75" t="s">
        <v>147</v>
      </c>
      <c r="B34" s="111">
        <f>1-23.7272383050497%</f>
        <v>0.76272761694950297</v>
      </c>
      <c r="C34" s="203">
        <v>0.77767325022525391</v>
      </c>
      <c r="D34" s="203">
        <v>0.77767325022525391</v>
      </c>
      <c r="E34" s="203">
        <v>0.77767325022525391</v>
      </c>
      <c r="F34" s="203">
        <v>0.77767325022525391</v>
      </c>
      <c r="G34" s="203">
        <v>0.77767325022525391</v>
      </c>
      <c r="H34" s="203">
        <v>0.77767325022525391</v>
      </c>
      <c r="I34" s="203">
        <v>0.77767325022525391</v>
      </c>
      <c r="J34" s="203">
        <v>0.77767325022525391</v>
      </c>
      <c r="K34" s="203">
        <v>0.77767325022525391</v>
      </c>
      <c r="L34" s="204">
        <v>0.77767325022525391</v>
      </c>
      <c r="M34" s="180">
        <v>1.3305443942379142E-2</v>
      </c>
      <c r="N34" s="52"/>
      <c r="O34" s="52"/>
      <c r="P34" s="52"/>
      <c r="Q34" s="52"/>
      <c r="R34" s="52"/>
      <c r="S34" s="52"/>
      <c r="T34" s="52"/>
      <c r="U34" s="52"/>
      <c r="V34" s="52"/>
      <c r="W34" s="52"/>
      <c r="X34" s="52"/>
      <c r="Y34" s="52"/>
      <c r="Z34" s="52"/>
      <c r="AA34" s="52"/>
      <c r="AB34" s="52"/>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row>
    <row r="35" spans="1:170">
      <c r="A35" s="184" t="s">
        <v>90</v>
      </c>
      <c r="B35" s="185">
        <f t="shared" ref="B35:L35" si="11">B17*B36</f>
        <v>1260.2000000000005</v>
      </c>
      <c r="C35" s="186">
        <f t="shared" si="11"/>
        <v>1255.4703201424636</v>
      </c>
      <c r="D35" s="186">
        <f t="shared" si="11"/>
        <v>1255.4703201424636</v>
      </c>
      <c r="E35" s="186">
        <f t="shared" si="11"/>
        <v>1255.4703201424636</v>
      </c>
      <c r="F35" s="186">
        <f t="shared" si="11"/>
        <v>1255.4703201424636</v>
      </c>
      <c r="G35" s="186">
        <f t="shared" si="11"/>
        <v>1255.4703201424636</v>
      </c>
      <c r="H35" s="186">
        <f t="shared" si="11"/>
        <v>1255.4703201424636</v>
      </c>
      <c r="I35" s="186">
        <f t="shared" si="11"/>
        <v>1255.4703201424636</v>
      </c>
      <c r="J35" s="186">
        <f t="shared" si="11"/>
        <v>1255.4703201424636</v>
      </c>
      <c r="K35" s="186">
        <f t="shared" si="11"/>
        <v>1255.4703201424636</v>
      </c>
      <c r="L35" s="187">
        <f t="shared" si="11"/>
        <v>1255.4703201424636</v>
      </c>
      <c r="M35" s="181"/>
      <c r="N35" s="52"/>
      <c r="O35" s="52"/>
      <c r="P35" s="52"/>
      <c r="Q35" s="52"/>
      <c r="R35" s="52"/>
      <c r="S35" s="52"/>
      <c r="T35" s="52"/>
      <c r="U35" s="52"/>
      <c r="V35" s="52"/>
      <c r="W35" s="52"/>
      <c r="X35" s="52"/>
      <c r="Y35" s="52"/>
      <c r="Z35" s="52"/>
      <c r="AA35" s="52"/>
      <c r="AB35" s="52"/>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row>
    <row r="36" spans="1:170">
      <c r="A36" s="75" t="s">
        <v>147</v>
      </c>
      <c r="B36" s="111">
        <f>1-46.9322440729355%</f>
        <v>0.53067755927064497</v>
      </c>
      <c r="C36" s="203">
        <v>0.52868586353748415</v>
      </c>
      <c r="D36" s="203">
        <v>0.52868586353748415</v>
      </c>
      <c r="E36" s="203">
        <v>0.52868586353748415</v>
      </c>
      <c r="F36" s="203">
        <v>0.52868586353748415</v>
      </c>
      <c r="G36" s="203">
        <v>0.52868586353748415</v>
      </c>
      <c r="H36" s="203">
        <v>0.52868586353748415</v>
      </c>
      <c r="I36" s="203">
        <v>0.52868586353748415</v>
      </c>
      <c r="J36" s="203">
        <v>0.52868586353748415</v>
      </c>
      <c r="K36" s="203">
        <v>0.52868586353748415</v>
      </c>
      <c r="L36" s="204">
        <v>0.52868586353748415</v>
      </c>
      <c r="M36" s="180">
        <v>7.7354619961129863E-3</v>
      </c>
      <c r="N36" s="52"/>
      <c r="O36" s="52"/>
      <c r="P36" s="52"/>
      <c r="Q36" s="52"/>
      <c r="R36" s="52"/>
      <c r="S36" s="52"/>
      <c r="T36" s="52"/>
      <c r="U36" s="52"/>
      <c r="V36" s="52"/>
      <c r="W36" s="52"/>
      <c r="X36" s="52"/>
      <c r="Y36" s="52"/>
      <c r="Z36" s="52"/>
      <c r="AA36" s="52"/>
      <c r="AB36" s="52"/>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row>
    <row r="37" spans="1:170">
      <c r="A37" s="184" t="s">
        <v>91</v>
      </c>
      <c r="B37" s="185">
        <f t="shared" ref="B37:L37" si="12">B19*B38</f>
        <v>447.50000000000017</v>
      </c>
      <c r="C37" s="186">
        <f t="shared" si="12"/>
        <v>444.12041353149408</v>
      </c>
      <c r="D37" s="186">
        <f t="shared" si="12"/>
        <v>453.00282180212389</v>
      </c>
      <c r="E37" s="186">
        <f t="shared" si="12"/>
        <v>462.06287823816638</v>
      </c>
      <c r="F37" s="186">
        <f t="shared" si="12"/>
        <v>471.30413580292969</v>
      </c>
      <c r="G37" s="186">
        <f t="shared" si="12"/>
        <v>480.73021851898829</v>
      </c>
      <c r="H37" s="186">
        <f t="shared" si="12"/>
        <v>490.34482288936812</v>
      </c>
      <c r="I37" s="186">
        <f t="shared" si="12"/>
        <v>500.15171934715551</v>
      </c>
      <c r="J37" s="186">
        <f t="shared" si="12"/>
        <v>510.15475373409862</v>
      </c>
      <c r="K37" s="186">
        <f t="shared" si="12"/>
        <v>520.35784880878055</v>
      </c>
      <c r="L37" s="187">
        <f t="shared" si="12"/>
        <v>530.7650057849562</v>
      </c>
      <c r="M37" s="181"/>
      <c r="N37" s="52"/>
      <c r="O37" s="52"/>
      <c r="P37" s="52"/>
      <c r="Q37" s="52"/>
      <c r="R37" s="52"/>
      <c r="S37" s="52"/>
      <c r="T37" s="52"/>
      <c r="U37" s="52"/>
      <c r="V37" s="52"/>
      <c r="W37" s="52"/>
      <c r="X37" s="52"/>
      <c r="Y37" s="52"/>
      <c r="Z37" s="52"/>
      <c r="AA37" s="52"/>
      <c r="AB37" s="52"/>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row>
    <row r="38" spans="1:170">
      <c r="A38" s="75" t="s">
        <v>147</v>
      </c>
      <c r="B38" s="111">
        <f>1-36.3442389758179%</f>
        <v>0.636557610241821</v>
      </c>
      <c r="C38" s="203">
        <v>0.61936297315635236</v>
      </c>
      <c r="D38" s="203">
        <v>0.61936297315635236</v>
      </c>
      <c r="E38" s="203">
        <v>0.61936297315635236</v>
      </c>
      <c r="F38" s="203">
        <v>0.61936297315635236</v>
      </c>
      <c r="G38" s="203">
        <v>0.61936297315635236</v>
      </c>
      <c r="H38" s="203">
        <v>0.61936297315635236</v>
      </c>
      <c r="I38" s="203">
        <v>0.61936297315635236</v>
      </c>
      <c r="J38" s="203">
        <v>0.61936297315635236</v>
      </c>
      <c r="K38" s="203">
        <v>0.61936297315635236</v>
      </c>
      <c r="L38" s="204">
        <v>0.61936297315635236</v>
      </c>
      <c r="M38" s="180">
        <v>1.1632385113800442E-2</v>
      </c>
      <c r="N38" s="52"/>
      <c r="O38" s="52"/>
      <c r="P38" s="52"/>
      <c r="Q38" s="52"/>
      <c r="R38" s="52"/>
      <c r="S38" s="52"/>
      <c r="T38" s="52"/>
      <c r="U38" s="52"/>
      <c r="V38" s="52"/>
      <c r="W38" s="52"/>
      <c r="X38" s="52"/>
      <c r="Y38" s="52"/>
      <c r="Z38" s="52"/>
      <c r="AA38" s="52"/>
      <c r="AB38" s="52"/>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row>
    <row r="39" spans="1:170">
      <c r="A39" s="184" t="s">
        <v>128</v>
      </c>
      <c r="B39" s="185">
        <f t="shared" ref="B39:L39" si="13">B21*B40</f>
        <v>38.699999999999974</v>
      </c>
      <c r="C39" s="186">
        <f t="shared" si="13"/>
        <v>56.49</v>
      </c>
      <c r="D39" s="186">
        <f t="shared" si="13"/>
        <v>56.49</v>
      </c>
      <c r="E39" s="186">
        <f t="shared" si="13"/>
        <v>56.49</v>
      </c>
      <c r="F39" s="186">
        <f t="shared" si="13"/>
        <v>56.49</v>
      </c>
      <c r="G39" s="186">
        <f t="shared" si="13"/>
        <v>56.49</v>
      </c>
      <c r="H39" s="186">
        <f t="shared" si="13"/>
        <v>56.49</v>
      </c>
      <c r="I39" s="186">
        <f t="shared" si="13"/>
        <v>56.49</v>
      </c>
      <c r="J39" s="186">
        <f t="shared" si="13"/>
        <v>56.49</v>
      </c>
      <c r="K39" s="186">
        <f t="shared" si="13"/>
        <v>56.49</v>
      </c>
      <c r="L39" s="187">
        <f t="shared" si="13"/>
        <v>56.49</v>
      </c>
      <c r="M39" s="181"/>
      <c r="N39" s="52"/>
      <c r="O39" s="52"/>
      <c r="P39" s="52"/>
      <c r="Q39" s="52"/>
      <c r="R39" s="52"/>
      <c r="S39" s="52"/>
      <c r="T39" s="52"/>
      <c r="U39" s="52"/>
      <c r="V39" s="52"/>
      <c r="W39" s="52"/>
      <c r="X39" s="52"/>
      <c r="Y39" s="52"/>
      <c r="Z39" s="52"/>
      <c r="AA39" s="52"/>
      <c r="AB39" s="52"/>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row>
    <row r="40" spans="1:170">
      <c r="A40" s="75" t="s">
        <v>147</v>
      </c>
      <c r="B40" s="111">
        <f>1-79.4476898566118%</f>
        <v>0.20552310143388197</v>
      </c>
      <c r="C40" s="203">
        <v>0.3</v>
      </c>
      <c r="D40" s="203">
        <v>0.3</v>
      </c>
      <c r="E40" s="203">
        <v>0.3</v>
      </c>
      <c r="F40" s="203">
        <v>0.3</v>
      </c>
      <c r="G40" s="203">
        <v>0.3</v>
      </c>
      <c r="H40" s="203">
        <v>0.3</v>
      </c>
      <c r="I40" s="203">
        <v>0.3</v>
      </c>
      <c r="J40" s="203">
        <v>0.3</v>
      </c>
      <c r="K40" s="203">
        <v>0.3</v>
      </c>
      <c r="L40" s="204">
        <v>0.3</v>
      </c>
      <c r="M40" s="180">
        <v>0.12638945724492123</v>
      </c>
      <c r="N40" s="52"/>
      <c r="O40" s="52"/>
      <c r="P40" s="52"/>
      <c r="Q40" s="52"/>
      <c r="R40" s="52"/>
      <c r="S40" s="52"/>
      <c r="T40" s="52"/>
      <c r="U40" s="52"/>
      <c r="V40" s="52"/>
      <c r="W40" s="52"/>
      <c r="X40" s="52"/>
      <c r="Y40" s="52"/>
      <c r="Z40" s="52"/>
      <c r="AA40" s="52"/>
      <c r="AB40" s="52"/>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row>
    <row r="41" spans="1:170">
      <c r="A41" s="184" t="s">
        <v>95</v>
      </c>
      <c r="B41" s="185">
        <f t="shared" ref="B41:L41" si="14">B23*B42</f>
        <v>324.1999999999997</v>
      </c>
      <c r="C41" s="186">
        <f t="shared" si="14"/>
        <v>421.77407999999997</v>
      </c>
      <c r="D41" s="186">
        <f t="shared" si="14"/>
        <v>455.51600639999998</v>
      </c>
      <c r="E41" s="186">
        <f t="shared" si="14"/>
        <v>491.95728691200009</v>
      </c>
      <c r="F41" s="186">
        <f t="shared" si="14"/>
        <v>531.31386986496011</v>
      </c>
      <c r="G41" s="186">
        <f t="shared" si="14"/>
        <v>573.81897945415687</v>
      </c>
      <c r="H41" s="186">
        <f t="shared" si="14"/>
        <v>619.72449781048942</v>
      </c>
      <c r="I41" s="186">
        <f t="shared" si="14"/>
        <v>669.30245763532866</v>
      </c>
      <c r="J41" s="186">
        <f t="shared" si="14"/>
        <v>722.84665424615503</v>
      </c>
      <c r="K41" s="186">
        <f t="shared" si="14"/>
        <v>780.67438658584751</v>
      </c>
      <c r="L41" s="187">
        <f t="shared" si="14"/>
        <v>843.12833751271535</v>
      </c>
      <c r="M41" s="181"/>
      <c r="N41" s="52"/>
      <c r="O41" s="52"/>
      <c r="P41" s="52"/>
      <c r="Q41" s="52"/>
      <c r="R41" s="52"/>
      <c r="S41" s="52"/>
      <c r="T41" s="52"/>
      <c r="U41" s="52"/>
      <c r="V41" s="52"/>
      <c r="W41" s="52"/>
      <c r="X41" s="52"/>
      <c r="Y41" s="52"/>
      <c r="Z41" s="52"/>
      <c r="AA41" s="52"/>
      <c r="AB41" s="52"/>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row>
    <row r="42" spans="1:170">
      <c r="A42" s="75" t="s">
        <v>147</v>
      </c>
      <c r="B42" s="111">
        <f>1-50.3370098039216%</f>
        <v>0.49662990196078394</v>
      </c>
      <c r="C42" s="203">
        <v>0.497</v>
      </c>
      <c r="D42" s="203">
        <v>0.497</v>
      </c>
      <c r="E42" s="203">
        <v>0.497</v>
      </c>
      <c r="F42" s="203">
        <v>0.497</v>
      </c>
      <c r="G42" s="203">
        <v>0.497</v>
      </c>
      <c r="H42" s="203">
        <v>0.497</v>
      </c>
      <c r="I42" s="203">
        <v>0.497</v>
      </c>
      <c r="J42" s="203">
        <v>0.497</v>
      </c>
      <c r="K42" s="203">
        <v>0.497</v>
      </c>
      <c r="L42" s="204">
        <v>0.497</v>
      </c>
      <c r="M42" s="180">
        <v>0.1236217778770818</v>
      </c>
      <c r="N42" s="52"/>
      <c r="O42" s="52"/>
      <c r="P42" s="52"/>
      <c r="Q42" s="52"/>
      <c r="R42" s="52"/>
      <c r="S42" s="52"/>
      <c r="T42" s="52"/>
      <c r="U42" s="52"/>
      <c r="V42" s="52"/>
      <c r="W42" s="52"/>
      <c r="X42" s="52"/>
      <c r="Y42" s="52"/>
      <c r="Z42" s="52"/>
      <c r="AA42" s="52"/>
      <c r="AB42" s="52"/>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row>
    <row r="43" spans="1:170">
      <c r="A43" s="184" t="s">
        <v>96</v>
      </c>
      <c r="B43" s="185">
        <f t="shared" ref="B43:L43" si="15">B25*B44</f>
        <v>389.90000000000015</v>
      </c>
      <c r="C43" s="186">
        <f t="shared" si="15"/>
        <v>411.94504390716719</v>
      </c>
      <c r="D43" s="186">
        <f t="shared" si="15"/>
        <v>444.90064741974055</v>
      </c>
      <c r="E43" s="186">
        <f t="shared" si="15"/>
        <v>480.4926992133199</v>
      </c>
      <c r="F43" s="186">
        <f t="shared" si="15"/>
        <v>518.93211515038547</v>
      </c>
      <c r="G43" s="186">
        <f t="shared" si="15"/>
        <v>560.44668436241636</v>
      </c>
      <c r="H43" s="186">
        <f t="shared" si="15"/>
        <v>605.28241911140969</v>
      </c>
      <c r="I43" s="186">
        <f t="shared" si="15"/>
        <v>653.70501264032248</v>
      </c>
      <c r="J43" s="186">
        <f t="shared" si="15"/>
        <v>706.00141365154832</v>
      </c>
      <c r="K43" s="186">
        <f t="shared" si="15"/>
        <v>762.48152674367225</v>
      </c>
      <c r="L43" s="187">
        <f t="shared" si="15"/>
        <v>823.48004888316609</v>
      </c>
      <c r="M43" s="181"/>
      <c r="N43" s="52"/>
      <c r="O43" s="52"/>
      <c r="P43" s="52"/>
      <c r="Q43" s="52"/>
      <c r="R43" s="52"/>
      <c r="S43" s="52"/>
      <c r="T43" s="52"/>
      <c r="U43" s="52"/>
      <c r="V43" s="52"/>
      <c r="W43" s="52"/>
      <c r="X43" s="52"/>
      <c r="Y43" s="52"/>
      <c r="Z43" s="52"/>
      <c r="AA43" s="52"/>
      <c r="AB43" s="52"/>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row>
    <row r="44" spans="1:170">
      <c r="A44" s="80" t="s">
        <v>147</v>
      </c>
      <c r="B44" s="122">
        <f>1-34.4926075268817%</f>
        <v>0.65507392473118298</v>
      </c>
      <c r="C44" s="205">
        <v>0.64084441567597428</v>
      </c>
      <c r="D44" s="205">
        <v>0.64084441567597428</v>
      </c>
      <c r="E44" s="205">
        <v>0.64084441567597428</v>
      </c>
      <c r="F44" s="205">
        <v>0.64084441567597428</v>
      </c>
      <c r="G44" s="205">
        <v>0.64084441567597428</v>
      </c>
      <c r="H44" s="205">
        <v>0.64084441567597428</v>
      </c>
      <c r="I44" s="205">
        <v>0.64084441567597428</v>
      </c>
      <c r="J44" s="205">
        <v>0.64084441567597428</v>
      </c>
      <c r="K44" s="205">
        <v>0.64084441567597428</v>
      </c>
      <c r="L44" s="206">
        <v>0.64084441567597428</v>
      </c>
      <c r="M44" s="180">
        <v>2.7194011187930585E-2</v>
      </c>
      <c r="N44" s="52"/>
      <c r="O44" s="52"/>
      <c r="P44" s="52"/>
      <c r="Q44" s="52"/>
      <c r="R44" s="52"/>
      <c r="S44" s="52"/>
      <c r="T44" s="52"/>
      <c r="U44" s="52"/>
      <c r="V44" s="52"/>
      <c r="W44" s="52"/>
      <c r="X44" s="52"/>
      <c r="Y44" s="52"/>
      <c r="Z44" s="52"/>
      <c r="AA44" s="52"/>
      <c r="AB44" s="52"/>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row>
    <row r="45" spans="1:170">
      <c r="A45" s="119" t="s">
        <v>148</v>
      </c>
      <c r="B45" s="109">
        <f>B43+B41+B39+B37+B35+B33+B31</f>
        <v>6445.5000000000009</v>
      </c>
      <c r="C45" s="54">
        <f>C43+C41+C39+C37+C35+C33+C31</f>
        <v>6416.7974888490407</v>
      </c>
      <c r="D45" s="54">
        <f t="shared" ref="D45:L45" si="16">D43+D41+D39+D37+D35+D33+D31</f>
        <v>6301.0275454688472</v>
      </c>
      <c r="E45" s="54">
        <f t="shared" si="16"/>
        <v>6200.3385467252438</v>
      </c>
      <c r="F45" s="54">
        <f t="shared" si="16"/>
        <v>6287.3758031800326</v>
      </c>
      <c r="G45" s="54">
        <f t="shared" si="16"/>
        <v>6380.8215646973185</v>
      </c>
      <c r="H45" s="54">
        <f t="shared" si="16"/>
        <v>6481.1774221730238</v>
      </c>
      <c r="I45" s="54">
        <f t="shared" si="16"/>
        <v>6588.9848719845631</v>
      </c>
      <c r="J45" s="54">
        <f t="shared" si="16"/>
        <v>6704.828503993559</v>
      </c>
      <c r="K45" s="54">
        <f t="shared" si="16"/>
        <v>6829.3394445000577</v>
      </c>
      <c r="L45" s="65">
        <f t="shared" si="16"/>
        <v>6963.1990745425946</v>
      </c>
      <c r="M45" s="179"/>
      <c r="N45" s="52"/>
      <c r="O45" s="52"/>
      <c r="P45" s="52"/>
      <c r="Q45" s="52"/>
      <c r="R45" s="52"/>
      <c r="S45" s="52"/>
      <c r="T45" s="52"/>
      <c r="U45" s="52"/>
      <c r="V45" s="52"/>
      <c r="W45" s="52"/>
      <c r="X45" s="52"/>
      <c r="Y45" s="52"/>
      <c r="Z45" s="52"/>
      <c r="AA45" s="52"/>
      <c r="AB45" s="52"/>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row>
    <row r="46" spans="1:170">
      <c r="A46" s="153" t="s">
        <v>149</v>
      </c>
      <c r="B46" s="111">
        <f t="shared" ref="B46:L46" si="17">B45/B27</f>
        <v>0.68834233964843339</v>
      </c>
      <c r="C46" s="71">
        <f>C45/C27</f>
        <v>0.68417918072571571</v>
      </c>
      <c r="D46" s="71">
        <f t="shared" si="17"/>
        <v>0.67883509165456968</v>
      </c>
      <c r="E46" s="71">
        <f t="shared" si="17"/>
        <v>0.67345494214917856</v>
      </c>
      <c r="F46" s="71">
        <f t="shared" si="17"/>
        <v>0.67166703770389358</v>
      </c>
      <c r="G46" s="71">
        <f t="shared" si="17"/>
        <v>0.66980580005209855</v>
      </c>
      <c r="H46" s="71">
        <f t="shared" si="17"/>
        <v>0.66787153682363831</v>
      </c>
      <c r="I46" s="71">
        <f t="shared" si="17"/>
        <v>0.6658649978909631</v>
      </c>
      <c r="J46" s="71">
        <f t="shared" si="17"/>
        <v>0.66378740550100823</v>
      </c>
      <c r="K46" s="71">
        <f t="shared" si="17"/>
        <v>0.66164048013609555</v>
      </c>
      <c r="L46" s="154">
        <f t="shared" si="17"/>
        <v>0.65942646105766345</v>
      </c>
      <c r="M46" s="179"/>
      <c r="N46" s="52"/>
      <c r="O46" s="52"/>
      <c r="P46" s="52"/>
      <c r="Q46" s="52"/>
      <c r="R46" s="52"/>
      <c r="S46" s="52"/>
      <c r="T46" s="52"/>
      <c r="U46" s="52"/>
      <c r="V46" s="52"/>
      <c r="W46" s="52"/>
      <c r="X46" s="52"/>
      <c r="Y46" s="52"/>
      <c r="Z46" s="52"/>
      <c r="AA46" s="52"/>
      <c r="AB46" s="52"/>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row>
    <row r="47" spans="1:170">
      <c r="A47" s="184" t="s">
        <v>150</v>
      </c>
      <c r="B47" s="185">
        <v>2108.9</v>
      </c>
      <c r="C47" s="186">
        <f t="shared" ref="C47:L47" si="18">C27*C48</f>
        <v>2344.7064999999998</v>
      </c>
      <c r="D47" s="186">
        <f t="shared" si="18"/>
        <v>2320.5295449999999</v>
      </c>
      <c r="E47" s="186">
        <f t="shared" si="18"/>
        <v>2301.6901943500002</v>
      </c>
      <c r="F47" s="186">
        <f t="shared" si="18"/>
        <v>2340.213026038</v>
      </c>
      <c r="G47" s="186">
        <f t="shared" si="18"/>
        <v>2381.5938754938402</v>
      </c>
      <c r="H47" s="186">
        <f t="shared" si="18"/>
        <v>2426.0569079636034</v>
      </c>
      <c r="I47" s="186">
        <f t="shared" si="18"/>
        <v>2473.8441323895527</v>
      </c>
      <c r="J47" s="186">
        <f t="shared" si="18"/>
        <v>2525.2168271153555</v>
      </c>
      <c r="K47" s="186">
        <f t="shared" si="18"/>
        <v>2580.4570796119151</v>
      </c>
      <c r="L47" s="187">
        <f t="shared" si="18"/>
        <v>2639.869449344746</v>
      </c>
      <c r="M47" s="179"/>
      <c r="N47" s="52"/>
      <c r="O47" s="52"/>
      <c r="P47" s="52"/>
      <c r="Q47" s="52"/>
      <c r="R47" s="52"/>
      <c r="S47" s="52"/>
      <c r="T47" s="52"/>
      <c r="U47" s="52"/>
      <c r="V47" s="52"/>
      <c r="W47" s="52"/>
      <c r="X47" s="52"/>
      <c r="Y47" s="52"/>
      <c r="Z47" s="52"/>
      <c r="AA47" s="52"/>
      <c r="AB47" s="52"/>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row>
    <row r="48" spans="1:170">
      <c r="A48" s="153" t="s">
        <v>149</v>
      </c>
      <c r="B48" s="111">
        <f>B47/B27</f>
        <v>0.22521839424165402</v>
      </c>
      <c r="C48" s="203">
        <v>0.25</v>
      </c>
      <c r="D48" s="203">
        <v>0.25</v>
      </c>
      <c r="E48" s="203">
        <v>0.25</v>
      </c>
      <c r="F48" s="203">
        <v>0.25</v>
      </c>
      <c r="G48" s="203">
        <v>0.25</v>
      </c>
      <c r="H48" s="203">
        <v>0.25</v>
      </c>
      <c r="I48" s="203">
        <v>0.25</v>
      </c>
      <c r="J48" s="203">
        <v>0.25</v>
      </c>
      <c r="K48" s="203">
        <v>0.25</v>
      </c>
      <c r="L48" s="204">
        <v>0.25</v>
      </c>
      <c r="M48" s="180">
        <v>1.6379989370743499E-2</v>
      </c>
      <c r="N48" s="52"/>
      <c r="O48" s="52"/>
      <c r="P48" s="52"/>
      <c r="Q48" s="52"/>
      <c r="R48" s="52"/>
      <c r="S48" s="52"/>
      <c r="T48" s="52"/>
      <c r="U48" s="52"/>
      <c r="V48" s="52"/>
      <c r="W48" s="52"/>
      <c r="X48" s="52"/>
      <c r="Y48" s="52"/>
      <c r="Z48" s="52"/>
      <c r="AA48" s="52"/>
      <c r="AB48" s="52"/>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row>
    <row r="49" spans="1:170">
      <c r="A49" s="197" t="s">
        <v>151</v>
      </c>
      <c r="B49" s="194">
        <f t="shared" ref="B49:L49" si="19">B27-B45-B47</f>
        <v>809.40000000000009</v>
      </c>
      <c r="C49" s="195">
        <f t="shared" si="19"/>
        <v>617.32201115095859</v>
      </c>
      <c r="D49" s="195">
        <f t="shared" si="19"/>
        <v>660.56108953115245</v>
      </c>
      <c r="E49" s="195">
        <f t="shared" si="19"/>
        <v>704.73203632475679</v>
      </c>
      <c r="F49" s="195">
        <f t="shared" si="19"/>
        <v>733.2632749339673</v>
      </c>
      <c r="G49" s="195">
        <f t="shared" si="19"/>
        <v>763.96006178420203</v>
      </c>
      <c r="H49" s="195">
        <f t="shared" si="19"/>
        <v>796.99330171778638</v>
      </c>
      <c r="I49" s="195">
        <f t="shared" si="19"/>
        <v>832.54752518409487</v>
      </c>
      <c r="J49" s="195">
        <f t="shared" si="19"/>
        <v>870.82197735250747</v>
      </c>
      <c r="K49" s="195">
        <f t="shared" si="19"/>
        <v>912.03179433568766</v>
      </c>
      <c r="L49" s="196">
        <f t="shared" si="19"/>
        <v>956.40927349164349</v>
      </c>
      <c r="M49" s="182"/>
      <c r="N49" s="54"/>
      <c r="O49" s="54"/>
      <c r="P49" s="52"/>
      <c r="Q49" s="52"/>
      <c r="R49" s="52"/>
      <c r="S49" s="52"/>
      <c r="T49" s="52"/>
      <c r="U49" s="52"/>
      <c r="V49" s="52"/>
      <c r="W49" s="52"/>
      <c r="X49" s="52"/>
      <c r="Y49" s="52"/>
      <c r="Z49" s="52"/>
      <c r="AA49" s="52"/>
      <c r="AB49" s="52"/>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row>
    <row r="50" spans="1:170">
      <c r="A50" s="153" t="s">
        <v>149</v>
      </c>
      <c r="B50" s="111">
        <f t="shared" ref="B50:L50" si="20">B49/B27</f>
        <v>8.6439266109912635E-2</v>
      </c>
      <c r="C50" s="71">
        <f t="shared" si="20"/>
        <v>6.5820819274284292E-2</v>
      </c>
      <c r="D50" s="71">
        <f t="shared" si="20"/>
        <v>7.1164908345430322E-2</v>
      </c>
      <c r="E50" s="71">
        <f t="shared" si="20"/>
        <v>7.6545057850821441E-2</v>
      </c>
      <c r="F50" s="71">
        <f t="shared" si="20"/>
        <v>7.8332962296106451E-2</v>
      </c>
      <c r="G50" s="71">
        <f t="shared" si="20"/>
        <v>8.0194199947901446E-2</v>
      </c>
      <c r="H50" s="71">
        <f t="shared" si="20"/>
        <v>8.2128463176361646E-2</v>
      </c>
      <c r="I50" s="71">
        <f t="shared" si="20"/>
        <v>8.413500210903696E-2</v>
      </c>
      <c r="J50" s="71">
        <f t="shared" si="20"/>
        <v>8.6212594498991824E-2</v>
      </c>
      <c r="K50" s="71">
        <f t="shared" si="20"/>
        <v>8.8359519863904459E-2</v>
      </c>
      <c r="L50" s="154">
        <f t="shared" si="20"/>
        <v>9.0573538942336537E-2</v>
      </c>
      <c r="M50" s="179"/>
      <c r="N50" s="52"/>
      <c r="O50" s="52"/>
      <c r="P50" s="52"/>
      <c r="Q50" s="52"/>
      <c r="R50" s="52"/>
      <c r="S50" s="52"/>
      <c r="T50" s="52"/>
      <c r="U50" s="52"/>
      <c r="V50" s="52"/>
      <c r="W50" s="52"/>
      <c r="X50" s="52"/>
      <c r="Y50" s="52"/>
      <c r="Z50" s="52"/>
      <c r="AA50" s="52"/>
      <c r="AB50" s="52"/>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row>
    <row r="51" spans="1:170">
      <c r="A51" s="153"/>
      <c r="B51" s="111"/>
      <c r="C51" s="71"/>
      <c r="D51" s="71"/>
      <c r="E51" s="71"/>
      <c r="F51" s="71"/>
      <c r="G51" s="71"/>
      <c r="H51" s="71"/>
      <c r="I51" s="71"/>
      <c r="J51" s="71"/>
      <c r="K51" s="71"/>
      <c r="L51" s="154"/>
      <c r="M51" s="179"/>
      <c r="N51" s="52"/>
      <c r="O51" s="52"/>
      <c r="P51" s="52"/>
      <c r="Q51" s="52"/>
      <c r="R51" s="52"/>
      <c r="S51" s="52"/>
      <c r="T51" s="52"/>
      <c r="U51" s="52"/>
      <c r="V51" s="52"/>
      <c r="W51" s="52"/>
      <c r="X51" s="52"/>
      <c r="Y51" s="52"/>
      <c r="Z51" s="52"/>
      <c r="AA51" s="52"/>
      <c r="AB51" s="52"/>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row>
    <row r="52" spans="1:170">
      <c r="A52" s="152" t="s">
        <v>152</v>
      </c>
      <c r="B52" s="98"/>
      <c r="C52" s="52"/>
      <c r="D52" s="52"/>
      <c r="E52" s="52"/>
      <c r="F52" s="52"/>
      <c r="G52" s="52"/>
      <c r="H52" s="52"/>
      <c r="I52" s="52"/>
      <c r="J52" s="52"/>
      <c r="K52" s="52"/>
      <c r="L52" s="66"/>
      <c r="M52" s="179"/>
      <c r="N52" s="52"/>
      <c r="O52" s="52"/>
      <c r="P52" s="52"/>
      <c r="Q52" s="52"/>
      <c r="R52" s="52"/>
      <c r="S52" s="52"/>
      <c r="T52" s="52"/>
      <c r="U52" s="52"/>
      <c r="V52" s="52"/>
      <c r="W52" s="52"/>
      <c r="X52" s="52"/>
      <c r="Y52" s="52"/>
      <c r="Z52" s="52"/>
      <c r="AA52" s="52"/>
      <c r="AB52" s="52"/>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row>
    <row r="53" spans="1:170">
      <c r="A53" s="184" t="s">
        <v>68</v>
      </c>
      <c r="B53" s="185">
        <v>0</v>
      </c>
      <c r="C53" s="186">
        <f t="shared" ref="C53:L53" si="21">C27*C54</f>
        <v>0</v>
      </c>
      <c r="D53" s="186">
        <f t="shared" si="21"/>
        <v>0</v>
      </c>
      <c r="E53" s="186">
        <f t="shared" si="21"/>
        <v>0</v>
      </c>
      <c r="F53" s="186">
        <f t="shared" si="21"/>
        <v>0</v>
      </c>
      <c r="G53" s="186">
        <f t="shared" si="21"/>
        <v>0</v>
      </c>
      <c r="H53" s="186">
        <f t="shared" si="21"/>
        <v>0</v>
      </c>
      <c r="I53" s="186">
        <f t="shared" si="21"/>
        <v>0</v>
      </c>
      <c r="J53" s="186">
        <f t="shared" si="21"/>
        <v>0</v>
      </c>
      <c r="K53" s="186">
        <f t="shared" si="21"/>
        <v>0</v>
      </c>
      <c r="L53" s="187">
        <f t="shared" si="21"/>
        <v>0</v>
      </c>
      <c r="M53" s="179"/>
      <c r="N53" s="52"/>
      <c r="O53" s="52"/>
      <c r="P53" s="52"/>
      <c r="Q53" s="52"/>
      <c r="R53" s="52"/>
      <c r="S53" s="52"/>
      <c r="T53" s="52"/>
      <c r="U53" s="52"/>
      <c r="V53" s="52"/>
      <c r="W53" s="52"/>
      <c r="X53" s="52"/>
      <c r="Y53" s="52"/>
      <c r="Z53" s="52"/>
      <c r="AA53" s="52"/>
      <c r="AB53" s="52"/>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row>
    <row r="54" spans="1:170">
      <c r="A54" s="153" t="s">
        <v>149</v>
      </c>
      <c r="B54" s="98">
        <f>B53/B27</f>
        <v>0</v>
      </c>
      <c r="C54" s="199">
        <v>0</v>
      </c>
      <c r="D54" s="199">
        <v>0</v>
      </c>
      <c r="E54" s="199">
        <v>0</v>
      </c>
      <c r="F54" s="199">
        <v>0</v>
      </c>
      <c r="G54" s="199">
        <v>0</v>
      </c>
      <c r="H54" s="199">
        <v>0</v>
      </c>
      <c r="I54" s="199">
        <v>0</v>
      </c>
      <c r="J54" s="199">
        <v>0</v>
      </c>
      <c r="K54" s="199">
        <v>0</v>
      </c>
      <c r="L54" s="200">
        <v>0</v>
      </c>
      <c r="M54" s="180">
        <v>2.8715322264847333E-2</v>
      </c>
      <c r="N54" s="52"/>
      <c r="O54" s="52"/>
      <c r="P54" s="52"/>
      <c r="Q54" s="52"/>
      <c r="R54" s="52"/>
      <c r="S54" s="52"/>
      <c r="T54" s="52"/>
      <c r="U54" s="52"/>
      <c r="V54" s="52"/>
      <c r="W54" s="52"/>
      <c r="X54" s="52"/>
      <c r="Y54" s="52"/>
      <c r="Z54" s="52"/>
      <c r="AA54" s="52"/>
      <c r="AB54" s="52"/>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row>
    <row r="55" spans="1:170">
      <c r="A55" s="184" t="s">
        <v>69</v>
      </c>
      <c r="B55" s="185">
        <v>4.5999999999999996</v>
      </c>
      <c r="C55" s="186">
        <f t="shared" ref="C55:L55" si="22">C27*C56</f>
        <v>0</v>
      </c>
      <c r="D55" s="186">
        <f t="shared" si="22"/>
        <v>0</v>
      </c>
      <c r="E55" s="186">
        <f t="shared" si="22"/>
        <v>0</v>
      </c>
      <c r="F55" s="186">
        <f t="shared" si="22"/>
        <v>0</v>
      </c>
      <c r="G55" s="186">
        <f t="shared" si="22"/>
        <v>0</v>
      </c>
      <c r="H55" s="186">
        <f t="shared" si="22"/>
        <v>0</v>
      </c>
      <c r="I55" s="186">
        <f t="shared" si="22"/>
        <v>0</v>
      </c>
      <c r="J55" s="186">
        <f t="shared" si="22"/>
        <v>0</v>
      </c>
      <c r="K55" s="186">
        <f t="shared" si="22"/>
        <v>0</v>
      </c>
      <c r="L55" s="187">
        <f t="shared" si="22"/>
        <v>0</v>
      </c>
      <c r="M55" s="179"/>
      <c r="N55" s="52"/>
      <c r="O55" s="52"/>
      <c r="P55" s="52"/>
      <c r="Q55" s="52"/>
      <c r="R55" s="52"/>
      <c r="S55" s="52"/>
      <c r="T55" s="52"/>
      <c r="U55" s="52"/>
      <c r="V55" s="52"/>
      <c r="W55" s="52"/>
      <c r="X55" s="52"/>
      <c r="Y55" s="52"/>
      <c r="Z55" s="52"/>
      <c r="AA55" s="52"/>
      <c r="AB55" s="52"/>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row>
    <row r="56" spans="1:170">
      <c r="A56" s="153" t="s">
        <v>149</v>
      </c>
      <c r="B56" s="110">
        <f>B55/B27</f>
        <v>4.9125355090881898E-4</v>
      </c>
      <c r="C56" s="199">
        <v>0</v>
      </c>
      <c r="D56" s="199">
        <v>0</v>
      </c>
      <c r="E56" s="199">
        <v>0</v>
      </c>
      <c r="F56" s="199">
        <v>0</v>
      </c>
      <c r="G56" s="199">
        <v>0</v>
      </c>
      <c r="H56" s="199">
        <v>0</v>
      </c>
      <c r="I56" s="199">
        <v>0</v>
      </c>
      <c r="J56" s="199">
        <v>0</v>
      </c>
      <c r="K56" s="199">
        <v>0</v>
      </c>
      <c r="L56" s="200">
        <v>0</v>
      </c>
      <c r="M56" s="180">
        <v>3.5327225423954461E-3</v>
      </c>
      <c r="N56" s="52"/>
      <c r="O56" s="52"/>
      <c r="P56" s="52"/>
      <c r="Q56" s="52"/>
      <c r="R56" s="52"/>
      <c r="S56" s="52"/>
      <c r="T56" s="52"/>
      <c r="U56" s="52"/>
      <c r="V56" s="52"/>
      <c r="W56" s="52"/>
      <c r="X56" s="52"/>
      <c r="Y56" s="52"/>
      <c r="Z56" s="52"/>
      <c r="AA56" s="52"/>
      <c r="AB56" s="52"/>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row>
    <row r="57" spans="1:170">
      <c r="A57" s="184" t="s">
        <v>153</v>
      </c>
      <c r="B57" s="185">
        <v>23</v>
      </c>
      <c r="C57" s="186">
        <f t="shared" ref="C57:L57" si="23">C58*C27</f>
        <v>37.515304</v>
      </c>
      <c r="D57" s="186">
        <f t="shared" si="23"/>
        <v>37.128472719999998</v>
      </c>
      <c r="E57" s="186">
        <f t="shared" si="23"/>
        <v>36.827043109600005</v>
      </c>
      <c r="F57" s="186">
        <f t="shared" si="23"/>
        <v>37.443408416608001</v>
      </c>
      <c r="G57" s="186">
        <f t="shared" si="23"/>
        <v>38.105502007901443</v>
      </c>
      <c r="H57" s="186">
        <f t="shared" si="23"/>
        <v>38.816910527417654</v>
      </c>
      <c r="I57" s="186">
        <f t="shared" si="23"/>
        <v>39.581506118232845</v>
      </c>
      <c r="J57" s="186">
        <f t="shared" si="23"/>
        <v>40.403469233845691</v>
      </c>
      <c r="K57" s="186">
        <f t="shared" si="23"/>
        <v>41.287313273790645</v>
      </c>
      <c r="L57" s="187">
        <f t="shared" si="23"/>
        <v>0</v>
      </c>
      <c r="M57" s="179"/>
      <c r="N57" s="52"/>
      <c r="O57" s="52"/>
      <c r="P57" s="52"/>
      <c r="Q57" s="52"/>
      <c r="R57" s="52"/>
      <c r="S57" s="52"/>
      <c r="T57" s="52"/>
      <c r="U57" s="52"/>
      <c r="V57" s="52"/>
      <c r="W57" s="52"/>
      <c r="X57" s="52"/>
      <c r="Y57" s="52"/>
      <c r="Z57" s="52"/>
      <c r="AA57" s="52"/>
      <c r="AB57" s="52"/>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row>
    <row r="58" spans="1:170">
      <c r="A58" s="153" t="s">
        <v>149</v>
      </c>
      <c r="B58" s="110">
        <f>B57/B27</f>
        <v>2.456267754544095E-3</v>
      </c>
      <c r="C58" s="199">
        <v>4.0000000000000001E-3</v>
      </c>
      <c r="D58" s="199">
        <v>4.0000000000000001E-3</v>
      </c>
      <c r="E58" s="199">
        <v>4.0000000000000001E-3</v>
      </c>
      <c r="F58" s="199">
        <v>4.0000000000000001E-3</v>
      </c>
      <c r="G58" s="199">
        <v>4.0000000000000001E-3</v>
      </c>
      <c r="H58" s="199">
        <v>4.0000000000000001E-3</v>
      </c>
      <c r="I58" s="199">
        <v>4.0000000000000001E-3</v>
      </c>
      <c r="J58" s="199">
        <v>4.0000000000000001E-3</v>
      </c>
      <c r="K58" s="199">
        <v>4.0000000000000001E-3</v>
      </c>
      <c r="L58" s="200">
        <v>0</v>
      </c>
      <c r="M58" s="180">
        <v>1.5013807527728918E-3</v>
      </c>
      <c r="N58" s="52"/>
      <c r="O58" s="52"/>
      <c r="P58" s="52"/>
      <c r="Q58" s="52"/>
      <c r="R58" s="52"/>
      <c r="S58" s="52"/>
      <c r="T58" s="52"/>
      <c r="U58" s="52"/>
      <c r="V58" s="52"/>
      <c r="W58" s="52"/>
      <c r="X58" s="52"/>
      <c r="Y58" s="52"/>
      <c r="Z58" s="52"/>
      <c r="AA58" s="52"/>
      <c r="AB58" s="52"/>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row>
    <row r="59" spans="1:170">
      <c r="A59" s="184" t="s">
        <v>154</v>
      </c>
      <c r="B59" s="185">
        <v>222.4</v>
      </c>
      <c r="C59" s="186">
        <f t="shared" ref="C59:L59" si="24">C60*C49</f>
        <v>185.19660334528757</v>
      </c>
      <c r="D59" s="186">
        <f t="shared" si="24"/>
        <v>198.16832685934574</v>
      </c>
      <c r="E59" s="186">
        <f t="shared" si="24"/>
        <v>211.41961089742702</v>
      </c>
      <c r="F59" s="186">
        <f t="shared" si="24"/>
        <v>219.97898248019018</v>
      </c>
      <c r="G59" s="186">
        <f t="shared" si="24"/>
        <v>229.1880185352606</v>
      </c>
      <c r="H59" s="186">
        <f t="shared" si="24"/>
        <v>239.09799051533591</v>
      </c>
      <c r="I59" s="186">
        <f t="shared" si="24"/>
        <v>249.76425755522845</v>
      </c>
      <c r="J59" s="186">
        <f t="shared" si="24"/>
        <v>261.24659320575222</v>
      </c>
      <c r="K59" s="186">
        <f t="shared" si="24"/>
        <v>273.60953830070628</v>
      </c>
      <c r="L59" s="187">
        <f t="shared" si="24"/>
        <v>286.92278204749306</v>
      </c>
      <c r="M59" s="179"/>
      <c r="N59" s="52"/>
      <c r="O59" s="52"/>
      <c r="P59" s="52"/>
      <c r="Q59" s="52"/>
      <c r="R59" s="52"/>
      <c r="S59" s="52"/>
      <c r="T59" s="52"/>
      <c r="U59" s="52"/>
      <c r="V59" s="52"/>
      <c r="W59" s="52"/>
      <c r="X59" s="52"/>
      <c r="Y59" s="52"/>
      <c r="Z59" s="52"/>
      <c r="AA59" s="52"/>
      <c r="AB59" s="52"/>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row>
    <row r="60" spans="1:170">
      <c r="A60" s="153" t="s">
        <v>155</v>
      </c>
      <c r="B60" s="110">
        <f>B59/$B$49</f>
        <v>0.27477143563133183</v>
      </c>
      <c r="C60" s="199">
        <v>0.3</v>
      </c>
      <c r="D60" s="199">
        <v>0.3</v>
      </c>
      <c r="E60" s="199">
        <v>0.3</v>
      </c>
      <c r="F60" s="199">
        <v>0.3</v>
      </c>
      <c r="G60" s="199">
        <v>0.3</v>
      </c>
      <c r="H60" s="199">
        <v>0.3</v>
      </c>
      <c r="I60" s="199">
        <v>0.3</v>
      </c>
      <c r="J60" s="199">
        <v>0.3</v>
      </c>
      <c r="K60" s="199">
        <v>0.3</v>
      </c>
      <c r="L60" s="200">
        <v>0.3</v>
      </c>
      <c r="M60" s="180">
        <v>1.2139824350074414E-2</v>
      </c>
      <c r="N60" s="52"/>
      <c r="O60" s="52"/>
      <c r="P60" s="52"/>
      <c r="Q60" s="52"/>
      <c r="R60" s="52"/>
      <c r="S60" s="52"/>
      <c r="T60" s="52"/>
      <c r="U60" s="52"/>
      <c r="V60" s="52"/>
      <c r="W60" s="52"/>
      <c r="X60" s="52"/>
      <c r="Y60" s="52"/>
      <c r="Z60" s="52"/>
      <c r="AA60" s="52"/>
      <c r="AB60" s="52"/>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row>
    <row r="61" spans="1:170">
      <c r="A61" s="155"/>
      <c r="B61" s="98"/>
      <c r="C61" s="52"/>
      <c r="D61" s="52"/>
      <c r="E61" s="52"/>
      <c r="F61" s="52"/>
      <c r="G61" s="52"/>
      <c r="H61" s="52"/>
      <c r="I61" s="52"/>
      <c r="J61" s="52"/>
      <c r="K61" s="52"/>
      <c r="L61" s="66"/>
      <c r="M61" s="179"/>
      <c r="N61" s="52"/>
      <c r="O61" s="52"/>
      <c r="P61" s="52"/>
      <c r="Q61" s="52"/>
      <c r="R61" s="52"/>
      <c r="S61" s="52"/>
      <c r="T61" s="52"/>
      <c r="U61" s="52"/>
      <c r="V61" s="52"/>
      <c r="W61" s="52"/>
      <c r="X61" s="52"/>
      <c r="Y61" s="52"/>
      <c r="Z61" s="52"/>
      <c r="AA61" s="52"/>
      <c r="AB61" s="52"/>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row>
    <row r="62" spans="1:170">
      <c r="A62" s="193" t="s">
        <v>156</v>
      </c>
      <c r="B62" s="194">
        <f t="shared" ref="B62:L62" si="25">B49-B53-B55-B57-B59</f>
        <v>559.40000000000009</v>
      </c>
      <c r="C62" s="195">
        <f t="shared" si="25"/>
        <v>394.61010380567097</v>
      </c>
      <c r="D62" s="195">
        <f t="shared" si="25"/>
        <v>425.26428995180675</v>
      </c>
      <c r="E62" s="195">
        <f t="shared" si="25"/>
        <v>456.48538231772977</v>
      </c>
      <c r="F62" s="195">
        <f t="shared" si="25"/>
        <v>475.84088403716908</v>
      </c>
      <c r="G62" s="195">
        <f t="shared" si="25"/>
        <v>496.66654124103997</v>
      </c>
      <c r="H62" s="195">
        <f t="shared" si="25"/>
        <v>519.07840067503275</v>
      </c>
      <c r="I62" s="195">
        <f t="shared" si="25"/>
        <v>543.20176151063356</v>
      </c>
      <c r="J62" s="195">
        <f t="shared" si="25"/>
        <v>569.17191491290953</v>
      </c>
      <c r="K62" s="195">
        <f t="shared" si="25"/>
        <v>597.1349427611907</v>
      </c>
      <c r="L62" s="196">
        <f t="shared" si="25"/>
        <v>669.48649144415049</v>
      </c>
      <c r="M62" s="179"/>
      <c r="N62" s="52"/>
      <c r="O62" s="52"/>
      <c r="P62" s="52"/>
      <c r="Q62" s="52"/>
      <c r="R62" s="52"/>
      <c r="S62" s="52"/>
      <c r="T62" s="52"/>
      <c r="U62" s="52"/>
      <c r="V62" s="52"/>
      <c r="W62" s="52"/>
      <c r="X62" s="52"/>
      <c r="Y62" s="52"/>
      <c r="Z62" s="52"/>
      <c r="AA62" s="52"/>
      <c r="AB62" s="52"/>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row>
    <row r="63" spans="1:170" ht="15" thickBot="1">
      <c r="A63" s="155"/>
      <c r="B63" s="98"/>
      <c r="C63" s="52"/>
      <c r="D63" s="52"/>
      <c r="E63" s="52"/>
      <c r="F63" s="52"/>
      <c r="G63" s="52"/>
      <c r="H63" s="52"/>
      <c r="I63" s="52"/>
      <c r="J63" s="52"/>
      <c r="K63" s="52"/>
      <c r="L63" s="66"/>
      <c r="M63" s="179"/>
      <c r="N63" s="52"/>
      <c r="O63" s="52"/>
      <c r="P63" s="52"/>
      <c r="Q63" s="52"/>
      <c r="R63" s="52"/>
      <c r="S63" s="52"/>
      <c r="T63" s="52"/>
      <c r="U63" s="52"/>
      <c r="V63" s="52"/>
      <c r="W63" s="52"/>
      <c r="X63" s="52"/>
      <c r="Y63" s="52"/>
      <c r="Z63" s="52"/>
      <c r="AA63" s="52"/>
      <c r="AB63" s="52"/>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row>
    <row r="64" spans="1:170">
      <c r="A64" s="188" t="s">
        <v>124</v>
      </c>
      <c r="B64" s="189">
        <v>-118.69999999999982</v>
      </c>
      <c r="C64" s="190">
        <f t="shared" ref="C64:L64" si="26">C27*C65</f>
        <v>0</v>
      </c>
      <c r="D64" s="190">
        <f t="shared" si="26"/>
        <v>0</v>
      </c>
      <c r="E64" s="190">
        <f t="shared" si="26"/>
        <v>0</v>
      </c>
      <c r="F64" s="190">
        <f t="shared" si="26"/>
        <v>0</v>
      </c>
      <c r="G64" s="190">
        <f t="shared" si="26"/>
        <v>0</v>
      </c>
      <c r="H64" s="190">
        <f t="shared" si="26"/>
        <v>0</v>
      </c>
      <c r="I64" s="190">
        <f t="shared" si="26"/>
        <v>0</v>
      </c>
      <c r="J64" s="190">
        <f t="shared" si="26"/>
        <v>0</v>
      </c>
      <c r="K64" s="190">
        <f t="shared" si="26"/>
        <v>0</v>
      </c>
      <c r="L64" s="191">
        <f t="shared" si="26"/>
        <v>0</v>
      </c>
      <c r="M64" s="179"/>
      <c r="N64" s="52"/>
      <c r="O64" s="52"/>
      <c r="P64" s="52"/>
      <c r="Q64" s="52"/>
      <c r="R64" s="52"/>
      <c r="S64" s="52"/>
      <c r="T64" s="52"/>
      <c r="U64" s="52"/>
      <c r="V64" s="52"/>
      <c r="W64" s="52"/>
      <c r="X64" s="52"/>
      <c r="Y64" s="52"/>
      <c r="Z64" s="52"/>
      <c r="AA64" s="52"/>
      <c r="AB64" s="52"/>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row>
    <row r="65" spans="1:170">
      <c r="A65" s="153" t="s">
        <v>149</v>
      </c>
      <c r="B65" s="110">
        <f>B64/$B$27</f>
        <v>-1.2676477498451463E-2</v>
      </c>
      <c r="C65" s="199">
        <v>0</v>
      </c>
      <c r="D65" s="199">
        <v>0</v>
      </c>
      <c r="E65" s="199">
        <v>0</v>
      </c>
      <c r="F65" s="199">
        <v>0</v>
      </c>
      <c r="G65" s="199">
        <v>0</v>
      </c>
      <c r="H65" s="199">
        <v>0</v>
      </c>
      <c r="I65" s="199">
        <v>0</v>
      </c>
      <c r="J65" s="199">
        <v>0</v>
      </c>
      <c r="K65" s="199">
        <v>0</v>
      </c>
      <c r="L65" s="200">
        <v>0</v>
      </c>
      <c r="M65" s="180">
        <v>8.7546328890925652E-3</v>
      </c>
      <c r="N65" s="52"/>
      <c r="O65" s="52"/>
      <c r="P65" s="52"/>
      <c r="Q65" s="52"/>
      <c r="R65" s="52"/>
      <c r="S65" s="52"/>
      <c r="T65" s="52"/>
      <c r="U65" s="52"/>
      <c r="V65" s="52"/>
      <c r="W65" s="52"/>
      <c r="X65" s="52"/>
      <c r="Y65" s="52"/>
      <c r="Z65" s="52"/>
      <c r="AA65" s="52"/>
      <c r="AB65" s="52"/>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row>
    <row r="66" spans="1:170">
      <c r="A66" s="192" t="s">
        <v>125</v>
      </c>
      <c r="B66" s="185">
        <v>282.5999999999998</v>
      </c>
      <c r="C66" s="186">
        <f t="shared" ref="C66:L66" si="27">C27*C67</f>
        <v>171.63251579999999</v>
      </c>
      <c r="D66" s="186">
        <f t="shared" si="27"/>
        <v>169.862762694</v>
      </c>
      <c r="E66" s="186">
        <f t="shared" si="27"/>
        <v>168.48372222642001</v>
      </c>
      <c r="F66" s="186">
        <f t="shared" si="27"/>
        <v>171.30359350598161</v>
      </c>
      <c r="G66" s="186">
        <f t="shared" si="27"/>
        <v>174.3326716861491</v>
      </c>
      <c r="H66" s="186">
        <f t="shared" si="27"/>
        <v>177.58736566293578</v>
      </c>
      <c r="I66" s="186">
        <f t="shared" si="27"/>
        <v>181.08539049091524</v>
      </c>
      <c r="J66" s="186">
        <f t="shared" si="27"/>
        <v>184.84587174484403</v>
      </c>
      <c r="K66" s="186">
        <f t="shared" si="27"/>
        <v>188.8894582275922</v>
      </c>
      <c r="L66" s="187">
        <f t="shared" si="27"/>
        <v>193.23844369203542</v>
      </c>
      <c r="M66" s="179"/>
      <c r="N66" s="52"/>
      <c r="O66" s="52"/>
      <c r="P66" s="52"/>
      <c r="Q66" s="52"/>
      <c r="R66" s="52"/>
      <c r="S66" s="52"/>
      <c r="T66" s="52"/>
      <c r="U66" s="52"/>
      <c r="V66" s="52"/>
      <c r="W66" s="52"/>
      <c r="X66" s="52"/>
      <c r="Y66" s="52"/>
      <c r="Z66" s="52"/>
      <c r="AA66" s="52"/>
      <c r="AB66" s="52"/>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row>
    <row r="67" spans="1:170">
      <c r="A67" s="153" t="s">
        <v>149</v>
      </c>
      <c r="B67" s="110">
        <f>B66/$B$27</f>
        <v>3.0180055105833076E-2</v>
      </c>
      <c r="C67" s="199">
        <v>1.83E-2</v>
      </c>
      <c r="D67" s="199">
        <v>1.83E-2</v>
      </c>
      <c r="E67" s="199">
        <v>1.83E-2</v>
      </c>
      <c r="F67" s="199">
        <v>1.83E-2</v>
      </c>
      <c r="G67" s="199">
        <v>1.83E-2</v>
      </c>
      <c r="H67" s="199">
        <v>1.83E-2</v>
      </c>
      <c r="I67" s="199">
        <v>1.83E-2</v>
      </c>
      <c r="J67" s="199">
        <v>1.83E-2</v>
      </c>
      <c r="K67" s="199">
        <v>1.83E-2</v>
      </c>
      <c r="L67" s="200">
        <v>1.83E-2</v>
      </c>
      <c r="M67" s="180">
        <v>8.695959817083326E-3</v>
      </c>
      <c r="N67" s="52"/>
      <c r="O67" s="52"/>
      <c r="P67" s="52"/>
      <c r="Q67" s="52"/>
      <c r="R67" s="52"/>
      <c r="S67" s="52"/>
      <c r="T67" s="52"/>
      <c r="U67" s="52"/>
      <c r="V67" s="52"/>
      <c r="W67" s="52"/>
      <c r="X67" s="52"/>
      <c r="Y67" s="52"/>
      <c r="Z67" s="52"/>
      <c r="AA67" s="52"/>
      <c r="AB67" s="52"/>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row>
    <row r="68" spans="1:170">
      <c r="A68" s="192" t="s">
        <v>157</v>
      </c>
      <c r="B68" s="185">
        <v>156.6</v>
      </c>
      <c r="C68" s="186">
        <f t="shared" ref="C68:L68" si="28">C27*C69</f>
        <v>171.63251579999999</v>
      </c>
      <c r="D68" s="186">
        <f t="shared" si="28"/>
        <v>169.862762694</v>
      </c>
      <c r="E68" s="186">
        <f t="shared" si="28"/>
        <v>168.48372222642001</v>
      </c>
      <c r="F68" s="186">
        <f t="shared" si="28"/>
        <v>171.30359350598161</v>
      </c>
      <c r="G68" s="186">
        <f t="shared" si="28"/>
        <v>174.3326716861491</v>
      </c>
      <c r="H68" s="186">
        <f t="shared" si="28"/>
        <v>177.58736566293578</v>
      </c>
      <c r="I68" s="186">
        <f t="shared" si="28"/>
        <v>181.08539049091524</v>
      </c>
      <c r="J68" s="186">
        <f t="shared" si="28"/>
        <v>184.84587174484403</v>
      </c>
      <c r="K68" s="186">
        <f t="shared" si="28"/>
        <v>188.8894582275922</v>
      </c>
      <c r="L68" s="187">
        <f t="shared" si="28"/>
        <v>193.23844369203542</v>
      </c>
      <c r="M68" s="179"/>
      <c r="N68" s="52"/>
      <c r="O68" s="52"/>
      <c r="P68" s="52"/>
      <c r="Q68" s="52"/>
      <c r="R68" s="52"/>
      <c r="S68" s="52"/>
      <c r="T68" s="52"/>
      <c r="U68" s="52"/>
      <c r="V68" s="52"/>
      <c r="W68" s="52"/>
      <c r="X68" s="52"/>
      <c r="Y68" s="52"/>
      <c r="Z68" s="52"/>
      <c r="AA68" s="52"/>
      <c r="AB68" s="52"/>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row>
    <row r="69" spans="1:170" ht="15" thickBot="1">
      <c r="A69" s="160" t="s">
        <v>149</v>
      </c>
      <c r="B69" s="130">
        <f>B68/$B$27</f>
        <v>1.6723979580939359E-2</v>
      </c>
      <c r="C69" s="207">
        <v>1.83E-2</v>
      </c>
      <c r="D69" s="207">
        <v>1.83E-2</v>
      </c>
      <c r="E69" s="207">
        <v>1.83E-2</v>
      </c>
      <c r="F69" s="207">
        <v>1.83E-2</v>
      </c>
      <c r="G69" s="207">
        <v>1.83E-2</v>
      </c>
      <c r="H69" s="207">
        <v>1.83E-2</v>
      </c>
      <c r="I69" s="207">
        <v>1.83E-2</v>
      </c>
      <c r="J69" s="207">
        <v>1.83E-2</v>
      </c>
      <c r="K69" s="207">
        <v>1.83E-2</v>
      </c>
      <c r="L69" s="208">
        <v>1.83E-2</v>
      </c>
      <c r="M69" s="180">
        <v>1.3609078754112844E-3</v>
      </c>
      <c r="N69" s="52"/>
      <c r="O69" s="52"/>
      <c r="P69" s="52"/>
      <c r="Q69" s="52"/>
      <c r="R69" s="52"/>
      <c r="S69" s="52"/>
      <c r="T69" s="52"/>
      <c r="U69" s="52"/>
      <c r="V69" s="52"/>
      <c r="W69" s="52"/>
      <c r="X69" s="52"/>
      <c r="Y69" s="52"/>
      <c r="Z69" s="52"/>
      <c r="AA69" s="52"/>
      <c r="AB69" s="52"/>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row>
    <row r="70" spans="1:170">
      <c r="A70" s="155"/>
      <c r="B70" s="98"/>
      <c r="C70" s="52"/>
      <c r="D70" s="52"/>
      <c r="E70" s="52"/>
      <c r="F70" s="52"/>
      <c r="G70" s="52"/>
      <c r="H70" s="52"/>
      <c r="I70" s="52"/>
      <c r="J70" s="52"/>
      <c r="K70" s="52"/>
      <c r="L70" s="66"/>
      <c r="M70" s="179"/>
      <c r="N70" s="52"/>
      <c r="O70" s="52"/>
      <c r="P70" s="52"/>
      <c r="Q70" s="52"/>
      <c r="R70" s="52"/>
      <c r="S70" s="52"/>
      <c r="T70" s="52"/>
      <c r="U70" s="52"/>
      <c r="V70" s="52"/>
      <c r="W70" s="52"/>
      <c r="X70" s="52"/>
      <c r="Y70" s="52"/>
      <c r="Z70" s="52"/>
      <c r="AA70" s="52"/>
      <c r="AB70" s="52"/>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row>
    <row r="71" spans="1:170">
      <c r="A71" s="161" t="s">
        <v>158</v>
      </c>
      <c r="B71" s="162">
        <f>B62-B64-B66</f>
        <v>395.50000000000011</v>
      </c>
      <c r="C71" s="163">
        <f>C62-C64-C66</f>
        <v>222.97758800567098</v>
      </c>
      <c r="D71" s="163">
        <f t="shared" ref="D71:L71" si="29">D62-D64-D66</f>
        <v>255.40152725780675</v>
      </c>
      <c r="E71" s="163">
        <f t="shared" si="29"/>
        <v>288.00166009130976</v>
      </c>
      <c r="F71" s="163">
        <f t="shared" si="29"/>
        <v>304.53729053118747</v>
      </c>
      <c r="G71" s="163">
        <f t="shared" si="29"/>
        <v>322.33386955489084</v>
      </c>
      <c r="H71" s="163">
        <f t="shared" si="29"/>
        <v>341.49103501209697</v>
      </c>
      <c r="I71" s="163">
        <f t="shared" si="29"/>
        <v>362.11637101971831</v>
      </c>
      <c r="J71" s="163">
        <f t="shared" si="29"/>
        <v>384.3260431680655</v>
      </c>
      <c r="K71" s="163">
        <f t="shared" si="29"/>
        <v>408.24548453359853</v>
      </c>
      <c r="L71" s="164">
        <f t="shared" si="29"/>
        <v>476.2480477521151</v>
      </c>
      <c r="M71" s="179"/>
      <c r="N71" s="52"/>
      <c r="O71" s="52"/>
      <c r="P71" s="52"/>
      <c r="Q71" s="52"/>
      <c r="R71" s="52"/>
      <c r="S71" s="52"/>
      <c r="T71" s="52"/>
      <c r="U71" s="52"/>
      <c r="V71" s="52"/>
      <c r="W71" s="52"/>
      <c r="X71" s="52"/>
      <c r="Y71" s="52"/>
      <c r="Z71" s="52"/>
      <c r="AA71" s="52"/>
      <c r="AB71" s="52"/>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row>
    <row r="72" spans="1:170" ht="15" thickBot="1">
      <c r="A72" s="156"/>
      <c r="B72" s="157"/>
      <c r="C72" s="68"/>
      <c r="D72" s="68"/>
      <c r="E72" s="68"/>
      <c r="F72" s="68"/>
      <c r="G72" s="68"/>
      <c r="H72" s="68"/>
      <c r="I72" s="68"/>
      <c r="J72" s="68"/>
      <c r="K72" s="68"/>
      <c r="L72" s="69"/>
      <c r="M72" s="179" t="s">
        <v>159</v>
      </c>
      <c r="N72" s="52"/>
      <c r="O72" s="52"/>
      <c r="P72" s="52"/>
      <c r="Q72" s="52"/>
      <c r="R72" s="52"/>
      <c r="S72" s="52"/>
      <c r="T72" s="52"/>
      <c r="U72" s="52"/>
      <c r="V72" s="52"/>
      <c r="W72" s="52"/>
      <c r="X72" s="52"/>
      <c r="Y72" s="52"/>
      <c r="Z72" s="52"/>
      <c r="AA72" s="52"/>
      <c r="AB72" s="52"/>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row>
    <row r="73" spans="1:170">
      <c r="A73" s="165" t="s">
        <v>160</v>
      </c>
      <c r="B73" s="166">
        <f>B71</f>
        <v>395.50000000000011</v>
      </c>
      <c r="C73" s="158">
        <f t="shared" ref="C73:J73" si="30">C71/(1+$E$4)^C10</f>
        <v>202.7068981869736</v>
      </c>
      <c r="D73" s="158">
        <f t="shared" si="30"/>
        <v>211.07564236182372</v>
      </c>
      <c r="E73" s="158">
        <f t="shared" si="30"/>
        <v>216.3799099108262</v>
      </c>
      <c r="F73" s="158">
        <f t="shared" si="30"/>
        <v>208.00306709322271</v>
      </c>
      <c r="G73" s="158">
        <f t="shared" si="30"/>
        <v>200.14397275079989</v>
      </c>
      <c r="H73" s="158">
        <f t="shared" si="30"/>
        <v>192.76278661141041</v>
      </c>
      <c r="I73" s="158">
        <f t="shared" si="30"/>
        <v>185.82295553301097</v>
      </c>
      <c r="J73" s="158">
        <f t="shared" si="30"/>
        <v>179.29093554470705</v>
      </c>
      <c r="K73" s="158">
        <f>K71/(1+$E$4)^K10</f>
        <v>173.13593770202016</v>
      </c>
      <c r="L73" s="159">
        <f>(L71*((1+E4)/(E4-E5))-B79)/(1+E4)^10</f>
        <v>2027.4603630194281</v>
      </c>
      <c r="M73" s="180">
        <f>L73/B80</f>
        <v>0.53399434382292277</v>
      </c>
      <c r="N73" s="52"/>
      <c r="O73" s="52"/>
      <c r="P73" s="52"/>
      <c r="Q73" s="52"/>
      <c r="R73" s="52"/>
      <c r="S73" s="52"/>
      <c r="T73" s="52"/>
      <c r="U73" s="52"/>
      <c r="V73" s="52"/>
      <c r="W73" s="52"/>
      <c r="X73" s="52"/>
      <c r="Y73" s="52"/>
      <c r="Z73" s="52"/>
      <c r="AA73" s="52"/>
      <c r="AB73" s="52"/>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row>
    <row r="74" spans="1:170">
      <c r="A74" s="155"/>
      <c r="B74" s="49"/>
      <c r="C74" s="52"/>
      <c r="D74" s="52"/>
      <c r="E74" s="52"/>
      <c r="F74" s="52"/>
      <c r="G74" s="52"/>
      <c r="H74" s="52"/>
      <c r="I74" s="52"/>
      <c r="J74" s="52"/>
      <c r="K74" s="52"/>
      <c r="L74" s="66"/>
      <c r="M74" s="181"/>
      <c r="N74" s="52"/>
      <c r="O74" s="52"/>
      <c r="P74" s="52"/>
      <c r="Q74" s="52"/>
      <c r="R74" s="52"/>
      <c r="S74" s="52"/>
      <c r="T74" s="52"/>
      <c r="U74" s="52"/>
      <c r="V74" s="52"/>
      <c r="W74" s="52"/>
      <c r="X74" s="52"/>
      <c r="Y74" s="52"/>
      <c r="Z74" s="52"/>
      <c r="AA74" s="52"/>
      <c r="AB74" s="52"/>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row>
    <row r="75" spans="1:170">
      <c r="A75" s="155" t="s">
        <v>161</v>
      </c>
      <c r="B75" s="98">
        <v>919.39999999999986</v>
      </c>
      <c r="C75" s="167">
        <f>B75+C66-C68</f>
        <v>919.39999999999986</v>
      </c>
      <c r="D75" s="167">
        <f t="shared" ref="D75:L75" si="31">C75+D66-D68</f>
        <v>919.39999999999975</v>
      </c>
      <c r="E75" s="167">
        <f t="shared" si="31"/>
        <v>919.39999999999964</v>
      </c>
      <c r="F75" s="167">
        <f t="shared" si="31"/>
        <v>919.39999999999964</v>
      </c>
      <c r="G75" s="167">
        <f t="shared" si="31"/>
        <v>919.39999999999964</v>
      </c>
      <c r="H75" s="167">
        <f t="shared" si="31"/>
        <v>919.39999999999964</v>
      </c>
      <c r="I75" s="167">
        <f t="shared" si="31"/>
        <v>919.39999999999964</v>
      </c>
      <c r="J75" s="167">
        <f t="shared" si="31"/>
        <v>919.39999999999964</v>
      </c>
      <c r="K75" s="167">
        <f t="shared" si="31"/>
        <v>919.39999999999975</v>
      </c>
      <c r="L75" s="168">
        <f t="shared" si="31"/>
        <v>919.39999999999986</v>
      </c>
      <c r="M75" s="179"/>
      <c r="N75" s="52"/>
      <c r="O75" s="52"/>
      <c r="P75" s="52"/>
      <c r="Q75" s="52"/>
      <c r="R75" s="52"/>
      <c r="S75" s="52"/>
      <c r="T75" s="52"/>
      <c r="U75" s="52"/>
      <c r="V75" s="52"/>
      <c r="W75" s="52"/>
      <c r="X75" s="52"/>
      <c r="Y75" s="52"/>
      <c r="Z75" s="52"/>
      <c r="AA75" s="52"/>
      <c r="AB75" s="52"/>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row>
    <row r="76" spans="1:170">
      <c r="A76" s="155" t="s">
        <v>162</v>
      </c>
      <c r="B76" s="98">
        <f t="shared" ref="B76:L76" si="32">B27/B75</f>
        <v>10.184685664563849</v>
      </c>
      <c r="C76" s="52">
        <f t="shared" si="32"/>
        <v>10.201028931912116</v>
      </c>
      <c r="D76" s="52">
        <f t="shared" si="32"/>
        <v>10.095843136828368</v>
      </c>
      <c r="E76" s="52">
        <f t="shared" si="32"/>
        <v>10.013879462040466</v>
      </c>
      <c r="F76" s="52">
        <f t="shared" si="32"/>
        <v>10.181479338864481</v>
      </c>
      <c r="G76" s="52">
        <f t="shared" si="32"/>
        <v>10.361513489205313</v>
      </c>
      <c r="H76" s="52">
        <f t="shared" si="32"/>
        <v>10.554957180611723</v>
      </c>
      <c r="I76" s="52">
        <f t="shared" si="32"/>
        <v>10.762863312549722</v>
      </c>
      <c r="J76" s="52">
        <f t="shared" si="32"/>
        <v>10.986368619166223</v>
      </c>
      <c r="K76" s="52">
        <f t="shared" si="32"/>
        <v>11.226700368117971</v>
      </c>
      <c r="L76" s="66">
        <f t="shared" si="32"/>
        <v>11.485183595147907</v>
      </c>
      <c r="M76" s="179"/>
      <c r="N76" s="52"/>
      <c r="O76" s="52"/>
      <c r="P76" s="52"/>
      <c r="Q76" s="52"/>
      <c r="R76" s="52"/>
      <c r="S76" s="52"/>
      <c r="T76" s="52"/>
      <c r="U76" s="52"/>
      <c r="V76" s="52"/>
      <c r="W76" s="52"/>
      <c r="X76" s="52"/>
      <c r="Y76" s="52"/>
      <c r="Z76" s="52"/>
      <c r="AA76" s="52"/>
      <c r="AB76" s="52"/>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row>
    <row r="77" spans="1:170" ht="15" thickBot="1">
      <c r="A77" s="156" t="s">
        <v>163</v>
      </c>
      <c r="B77" s="157">
        <f>B75/B68</f>
        <v>5.8710089399744563</v>
      </c>
      <c r="C77" s="68">
        <f t="shared" ref="C77:L77" si="33">C75/C68</f>
        <v>5.356793820300104</v>
      </c>
      <c r="D77" s="68">
        <f t="shared" si="33"/>
        <v>5.4126047723376356</v>
      </c>
      <c r="E77" s="68">
        <f t="shared" si="33"/>
        <v>5.4569069809868438</v>
      </c>
      <c r="F77" s="68">
        <f t="shared" si="33"/>
        <v>5.3670794709154528</v>
      </c>
      <c r="G77" s="68">
        <f t="shared" si="33"/>
        <v>5.2738249870637812</v>
      </c>
      <c r="H77" s="68">
        <f t="shared" si="33"/>
        <v>5.1771701019825835</v>
      </c>
      <c r="I77" s="68">
        <f t="shared" si="33"/>
        <v>5.0771627545852427</v>
      </c>
      <c r="J77" s="68">
        <f t="shared" si="33"/>
        <v>4.9738735916651313</v>
      </c>
      <c r="K77" s="68">
        <f t="shared" si="33"/>
        <v>4.8673970936600295</v>
      </c>
      <c r="L77" s="69">
        <f t="shared" si="33"/>
        <v>4.7578524357464289</v>
      </c>
      <c r="M77" s="183"/>
      <c r="N77" s="52"/>
      <c r="O77" s="52"/>
      <c r="P77" s="52"/>
      <c r="Q77" s="52"/>
      <c r="R77" s="52"/>
      <c r="S77" s="52"/>
      <c r="T77" s="52"/>
      <c r="U77" s="52"/>
      <c r="V77" s="52"/>
      <c r="W77" s="52"/>
      <c r="X77" s="52"/>
      <c r="Y77" s="52"/>
      <c r="Z77" s="52"/>
      <c r="AA77" s="52"/>
      <c r="AB77" s="52"/>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row>
    <row r="78" spans="1:170" ht="15" thickBo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row>
    <row r="79" spans="1:170">
      <c r="A79" s="150" t="s">
        <v>32</v>
      </c>
      <c r="B79" s="169">
        <f>429.5+475</f>
        <v>904.5</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row>
    <row r="80" spans="1:170">
      <c r="A80" s="155" t="s">
        <v>164</v>
      </c>
      <c r="B80" s="66">
        <f>SUM(C73:L73)</f>
        <v>3796.7824687142229</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row>
    <row r="81" spans="1:170">
      <c r="A81" s="155" t="s">
        <v>10</v>
      </c>
      <c r="B81" s="66">
        <v>450.4</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row>
    <row r="82" spans="1:170">
      <c r="A82" s="155" t="s">
        <v>165</v>
      </c>
      <c r="B82" s="66">
        <f>B80+B81</f>
        <v>4247.1824687142225</v>
      </c>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row>
    <row r="83" spans="1:170">
      <c r="A83" s="155" t="s">
        <v>166</v>
      </c>
      <c r="B83" s="66">
        <v>104.5</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row>
    <row r="84" spans="1:170">
      <c r="A84" s="155"/>
      <c r="B84" s="66"/>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row>
    <row r="85" spans="1:170" ht="15" thickBot="1">
      <c r="A85" s="170" t="s">
        <v>136</v>
      </c>
      <c r="B85" s="209">
        <f>B82/B83</f>
        <v>40.642894437456675</v>
      </c>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row>
    <row r="86" spans="1:170">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row>
    <row r="87" spans="1:170">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row>
    <row r="88" spans="1:170">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row>
    <row r="89" spans="1:170">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row>
    <row r="90" spans="1:170">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row>
    <row r="91" spans="1:170">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row>
    <row r="92" spans="1:170">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row>
    <row r="93" spans="1:170">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row>
    <row r="94" spans="1:170">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row>
    <row r="95" spans="1:170">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row>
    <row r="96" spans="1:170">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row>
    <row r="97" spans="1:170">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row>
    <row r="98" spans="1:170">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row>
    <row r="99" spans="1:170">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row>
    <row r="100" spans="1:170">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row>
    <row r="101" spans="1:170">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row>
    <row r="102" spans="1:170">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row>
    <row r="103" spans="1:170">
      <c r="A103" s="52"/>
      <c r="B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row>
    <row r="104" spans="1:170">
      <c r="A104" s="52"/>
      <c r="B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row>
    <row r="105" spans="1:170">
      <c r="A105" s="52"/>
      <c r="B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row>
    <row r="106" spans="1:170">
      <c r="A106" s="52"/>
      <c r="B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row>
    <row r="107" spans="1:170">
      <c r="A107" s="52"/>
      <c r="B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row>
    <row r="108" spans="1:170">
      <c r="A108" s="52"/>
      <c r="B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row>
    <row r="109" spans="1:170">
      <c r="A109" s="52"/>
      <c r="B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row>
    <row r="110" spans="1:170">
      <c r="A110" s="52"/>
      <c r="B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row>
    <row r="111" spans="1:170">
      <c r="A111" s="52"/>
      <c r="B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row>
    <row r="112" spans="1:170">
      <c r="A112" s="52"/>
      <c r="B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row>
    <row r="113" spans="1:170">
      <c r="A113" s="52"/>
      <c r="B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row>
    <row r="114" spans="1:170">
      <c r="A114" s="52"/>
      <c r="B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row>
    <row r="115" spans="1:170">
      <c r="A115" s="52"/>
      <c r="B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row>
    <row r="116" spans="1:170">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row>
    <row r="117" spans="1:170">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row>
    <row r="118" spans="1:170">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row>
    <row r="119" spans="1:170">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row>
    <row r="120" spans="1:170">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row>
    <row r="121" spans="1:170">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row>
    <row r="122" spans="1:170">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row>
    <row r="123" spans="1:170">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row>
    <row r="124" spans="1:170">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row>
    <row r="125" spans="1:170">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row>
    <row r="126" spans="1:170">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row>
    <row r="127" spans="1:170">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row>
    <row r="128" spans="1:170">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row>
    <row r="129" spans="1:170">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row>
    <row r="130" spans="1:170">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row>
    <row r="131" spans="1:170">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row>
    <row r="132" spans="1:170">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row>
    <row r="133" spans="1:170">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row>
    <row r="134" spans="1:170">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row>
    <row r="135" spans="1:170">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row>
    <row r="136" spans="1:170">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row>
    <row r="137" spans="1:170">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row>
    <row r="138" spans="1:170">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row>
    <row r="139" spans="1:170">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row>
    <row r="140" spans="1:170">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row>
    <row r="141" spans="1:170">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row>
    <row r="142" spans="1:170">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row>
    <row r="143" spans="1:170">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row>
    <row r="144" spans="1:170">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row>
    <row r="145" spans="1:170">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row>
    <row r="146" spans="1:170">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row>
    <row r="147" spans="1:170">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row>
    <row r="148" spans="1:170">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row>
    <row r="149" spans="1:170">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row>
    <row r="150" spans="1:170">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row>
    <row r="151" spans="1:170">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row>
    <row r="152" spans="1:170">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row>
    <row r="153" spans="1:170">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row>
    <row r="154" spans="1:170">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row>
    <row r="155" spans="1:170">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row>
    <row r="156" spans="1:170">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row>
    <row r="157" spans="1:170">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row>
    <row r="158" spans="1:170">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row>
    <row r="159" spans="1:170">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row>
    <row r="160" spans="1:170">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row>
    <row r="161" spans="1:170">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row>
    <row r="162" spans="1:170">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row>
    <row r="163" spans="1:170">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row>
    <row r="164" spans="1:170">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row>
    <row r="165" spans="1:170">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row>
    <row r="166" spans="1:170">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row>
    <row r="167" spans="1:170">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row>
    <row r="168" spans="1:170">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row>
    <row r="169" spans="1:170">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row>
    <row r="170" spans="1:170">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row>
    <row r="171" spans="1:170">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row>
    <row r="172" spans="1:170">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row>
    <row r="173" spans="1:170">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row>
    <row r="174" spans="1:170">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row>
    <row r="175" spans="1:170">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row>
    <row r="176" spans="1:170">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row>
    <row r="177" spans="1:170">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row>
    <row r="178" spans="1:170">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row>
    <row r="179" spans="1:170">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row>
    <row r="180" spans="1:170">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row>
    <row r="181" spans="1:170">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row>
    <row r="182" spans="1:170">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row>
    <row r="183" spans="1:170">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row>
    <row r="184" spans="1:170">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row>
    <row r="185" spans="1:170">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row>
    <row r="186" spans="1:170">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row>
    <row r="187" spans="1:170">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row>
    <row r="188" spans="1:170">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row>
    <row r="189" spans="1:170">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row>
    <row r="190" spans="1:170">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row>
    <row r="191" spans="1:170">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row>
    <row r="192" spans="1:170">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row>
    <row r="193" spans="1:170">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row>
    <row r="194" spans="1:170">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row>
    <row r="195" spans="1:170">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row>
    <row r="196" spans="1:170">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row>
    <row r="197" spans="1:170">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row>
    <row r="198" spans="1:170">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row>
    <row r="199" spans="1:170">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row>
    <row r="200" spans="1:170">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row>
    <row r="201" spans="1:170">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row>
    <row r="202" spans="1:170">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row>
    <row r="203" spans="1:170">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row>
    <row r="204" spans="1:170">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row>
    <row r="205" spans="1:170">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row>
    <row r="206" spans="1:170">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row>
    <row r="207" spans="1:170">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row>
    <row r="208" spans="1:170">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row>
    <row r="209" spans="1:170">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row>
    <row r="210" spans="1:170">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row>
    <row r="211" spans="1:170">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row>
    <row r="212" spans="1:170">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row>
    <row r="213" spans="1:170">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row>
    <row r="214" spans="1:170">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row>
    <row r="215" spans="1:170">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row>
    <row r="216" spans="1:170">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row>
    <row r="217" spans="1:170">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row>
    <row r="218" spans="1:170">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row>
    <row r="219" spans="1:170">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row>
    <row r="220" spans="1:170">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row>
    <row r="221" spans="1:170">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row>
    <row r="222" spans="1:170">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row>
    <row r="223" spans="1:170">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row>
    <row r="224" spans="1:170">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row>
    <row r="225" spans="1:170">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row>
    <row r="226" spans="1:170">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row>
    <row r="227" spans="1:170">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row>
    <row r="228" spans="1:170">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row>
    <row r="229" spans="1:170">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row>
    <row r="230" spans="1:170">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row>
    <row r="231" spans="1:170">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row>
    <row r="232" spans="1:170">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row>
    <row r="233" spans="1:170">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row>
    <row r="234" spans="1:170">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row>
    <row r="235" spans="1:170">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row>
    <row r="236" spans="1:170">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row>
    <row r="237" spans="1:170">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row>
    <row r="238" spans="1:170">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row>
    <row r="239" spans="1:170">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row>
    <row r="240" spans="1:170">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row>
    <row r="241" spans="1:170">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row>
    <row r="242" spans="1:170">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row>
    <row r="243" spans="1:170">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row>
    <row r="244" spans="1:170">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row>
    <row r="245" spans="1:170">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row>
    <row r="246" spans="1:170">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row>
    <row r="247" spans="1:170">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row>
    <row r="248" spans="1:170">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row>
    <row r="249" spans="1:170">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row>
    <row r="250" spans="1:170">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row>
    <row r="251" spans="1:170">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row>
    <row r="252" spans="1:170">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row>
    <row r="253" spans="1:170">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row>
    <row r="254" spans="1:170">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row>
    <row r="255" spans="1:170">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row>
    <row r="256" spans="1:1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row>
    <row r="257" spans="1:1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row>
    <row r="258" spans="1:1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row>
    <row r="259" spans="1:1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row>
    <row r="260" spans="1:1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row>
    <row r="261" spans="1:1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row>
    <row r="262" spans="1:1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row>
    <row r="263" spans="1:1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row>
    <row r="264" spans="1:1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row>
    <row r="265" spans="1:1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row>
    <row r="266" spans="1:1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row>
    <row r="267" spans="1:1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row>
    <row r="268" spans="1:1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row>
    <row r="269" spans="1:1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row>
    <row r="270" spans="1:1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row>
    <row r="271" spans="1:1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row>
    <row r="272" spans="1:1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row>
    <row r="273" spans="1:1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row>
    <row r="274" spans="1:1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row>
    <row r="275" spans="1:1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row>
    <row r="276" spans="1:1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row>
    <row r="277" spans="1:1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row>
    <row r="278" spans="1:1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row>
    <row r="279" spans="1:1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row>
    <row r="280" spans="1:1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row>
    <row r="281" spans="1:1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row>
    <row r="282" spans="1:1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row>
    <row r="283" spans="1:1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row>
    <row r="284" spans="1:1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row>
    <row r="285" spans="1:1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row>
    <row r="286" spans="1:1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row>
    <row r="287" spans="1:1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row>
    <row r="288" spans="1:1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row>
    <row r="289" spans="1:1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row>
    <row r="290" spans="1:1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row>
    <row r="291" spans="1:1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row>
    <row r="292" spans="1:1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row>
    <row r="293" spans="1:1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row>
    <row r="294" spans="1:1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row>
    <row r="295" spans="1:1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row>
    <row r="296" spans="1:1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row>
    <row r="297" spans="1:1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row>
    <row r="298" spans="1:1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row>
    <row r="299" spans="1:1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row>
    <row r="300" spans="1:1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row>
    <row r="301" spans="1:1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row>
    <row r="302" spans="1:1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row>
    <row r="303" spans="1:1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row>
    <row r="304" spans="1:1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row>
    <row r="305" spans="1:1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row>
    <row r="306" spans="1:1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row>
    <row r="307" spans="1:1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row>
    <row r="308" spans="1:1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row>
    <row r="309" spans="1:1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row>
    <row r="310" spans="1:1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row>
    <row r="311" spans="1:1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row>
    <row r="312" spans="1:1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row>
    <row r="313" spans="1:1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row>
    <row r="314" spans="1:1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row>
    <row r="315" spans="1:1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row>
    <row r="316" spans="1:1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row>
    <row r="317" spans="1:1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row>
    <row r="318" spans="1:1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row>
    <row r="319" spans="1:1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row>
    <row r="320" spans="1:1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row>
    <row r="321" spans="1:1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row>
    <row r="322" spans="1:1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row>
    <row r="323" spans="1:1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row>
    <row r="324" spans="1:1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row>
    <row r="325" spans="1:1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row>
    <row r="326" spans="1:1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row>
    <row r="327" spans="1:1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row>
    <row r="328" spans="1:1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row>
    <row r="329" spans="1:1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row>
    <row r="330" spans="1:1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row>
    <row r="331" spans="1:1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row>
    <row r="332" spans="1:1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row>
    <row r="333" spans="1:1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row>
    <row r="334" spans="1:1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row>
    <row r="335" spans="1:1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row>
    <row r="336" spans="1:1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row>
    <row r="337" spans="1:1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row>
    <row r="338" spans="1:1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row>
    <row r="339" spans="1:1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row>
    <row r="340" spans="1:1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row>
    <row r="341" spans="1:1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row>
    <row r="342" spans="1:1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row>
    <row r="343" spans="1:1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row>
    <row r="344" spans="1:1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row>
    <row r="345" spans="1:1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row>
    <row r="346" spans="1:1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row>
    <row r="347" spans="1:1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row>
    <row r="348" spans="1:1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row>
    <row r="349" spans="1:1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row>
    <row r="350" spans="1:1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row>
    <row r="351" spans="1:1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row>
    <row r="352" spans="1:1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row>
    <row r="353" spans="1:1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row>
    <row r="354" spans="1:1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row>
    <row r="355" spans="1:1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row>
    <row r="356" spans="1:1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row>
    <row r="357" spans="1:1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row>
    <row r="358" spans="1:1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row>
    <row r="359" spans="1:1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row>
    <row r="360" spans="1:1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row>
    <row r="361" spans="1:1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row>
    <row r="362" spans="1:1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row>
    <row r="363" spans="1:1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row>
    <row r="364" spans="1:1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row>
    <row r="365" spans="1:1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row>
    <row r="366" spans="1:1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row>
    <row r="367" spans="1:1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row>
    <row r="368" spans="1:1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row>
    <row r="369" spans="1:17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row>
    <row r="370" spans="1:1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row>
    <row r="371" spans="1:17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row>
  </sheetData>
  <mergeCells count="5">
    <mergeCell ref="F3:G3"/>
    <mergeCell ref="C4:D4"/>
    <mergeCell ref="F4:G4"/>
    <mergeCell ref="C5:D5"/>
    <mergeCell ref="F5:G5"/>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workbookViewId="0"/>
  </sheetViews>
  <sheetFormatPr defaultRowHeight="14.4"/>
  <cols>
    <col min="1" max="3" width="36.6640625" customWidth="1"/>
  </cols>
  <sheetData>
    <row r="1" spans="1:16">
      <c r="A1" s="50" t="s">
        <v>167</v>
      </c>
      <c r="B1" s="2"/>
      <c r="C1" s="2"/>
    </row>
    <row r="2" spans="1:16">
      <c r="P2" t="e">
        <f ca="1">_xll.CB.RecalcCounterFN()</f>
        <v>#NAME?</v>
      </c>
    </row>
    <row r="3" spans="1:16">
      <c r="A3" s="2" t="s">
        <v>168</v>
      </c>
      <c r="B3" s="2" t="s">
        <v>169</v>
      </c>
      <c r="C3" s="2">
        <v>0</v>
      </c>
    </row>
    <row r="4" spans="1:16">
      <c r="A4" s="2" t="s">
        <v>170</v>
      </c>
      <c r="B4" s="2"/>
      <c r="C4" s="2"/>
    </row>
    <row r="5" spans="1:16">
      <c r="A5" s="2" t="s">
        <v>171</v>
      </c>
      <c r="B5" s="2"/>
      <c r="C5" s="2"/>
    </row>
    <row r="7" spans="1:16">
      <c r="A7" s="50" t="s">
        <v>172</v>
      </c>
      <c r="B7" s="2" t="s">
        <v>173</v>
      </c>
      <c r="C7" s="2"/>
    </row>
    <row r="8" spans="1:16">
      <c r="A8" s="2"/>
      <c r="B8" s="2">
        <v>3</v>
      </c>
      <c r="C8" s="2"/>
    </row>
    <row r="10" spans="1:16">
      <c r="A10" s="2" t="s">
        <v>174</v>
      </c>
      <c r="B10" s="2"/>
      <c r="C10" s="2"/>
    </row>
    <row r="11" spans="1:16">
      <c r="A11" s="2" t="e">
        <f>CB_DATA_!#REF!</f>
        <v>#REF!</v>
      </c>
      <c r="B11" s="2" t="e">
        <f>#REF!</f>
        <v>#REF!</v>
      </c>
      <c r="C11" s="2" t="e">
        <f>'MC HG-DCF '!#REF!</f>
        <v>#REF!</v>
      </c>
    </row>
    <row r="13" spans="1:16">
      <c r="A13" s="2" t="s">
        <v>175</v>
      </c>
      <c r="B13" s="2"/>
      <c r="C13" s="2"/>
    </row>
    <row r="14" spans="1:16">
      <c r="A14" s="2" t="s">
        <v>176</v>
      </c>
      <c r="B14" s="2" t="s">
        <v>177</v>
      </c>
      <c r="C14" s="2" t="s">
        <v>193</v>
      </c>
    </row>
    <row r="16" spans="1:16">
      <c r="A16" s="2" t="s">
        <v>178</v>
      </c>
      <c r="B16" s="2"/>
      <c r="C16" s="2"/>
    </row>
    <row r="17" spans="1:3">
      <c r="B17">
        <v>1</v>
      </c>
    </row>
    <row r="19" spans="1:3">
      <c r="A19" s="2" t="s">
        <v>179</v>
      </c>
      <c r="B19" s="2"/>
    </row>
    <row r="20" spans="1:3">
      <c r="A20" s="2">
        <v>28</v>
      </c>
      <c r="B20" s="2">
        <v>40</v>
      </c>
      <c r="C20">
        <v>55</v>
      </c>
    </row>
    <row r="25" spans="1:3">
      <c r="A25" s="50" t="s">
        <v>180</v>
      </c>
      <c r="B25" s="2"/>
    </row>
    <row r="26" spans="1:3">
      <c r="A26" s="51" t="s">
        <v>181</v>
      </c>
      <c r="B26" s="51" t="s">
        <v>182</v>
      </c>
      <c r="C26" s="51" t="s">
        <v>182</v>
      </c>
    </row>
    <row r="27" spans="1:3">
      <c r="A27" s="2" t="s">
        <v>192</v>
      </c>
      <c r="B27" s="2" t="s">
        <v>183</v>
      </c>
      <c r="C27" t="s">
        <v>195</v>
      </c>
    </row>
    <row r="28" spans="1:3">
      <c r="A28" s="51" t="s">
        <v>184</v>
      </c>
      <c r="B28" s="51" t="s">
        <v>184</v>
      </c>
      <c r="C28" s="51" t="s">
        <v>184</v>
      </c>
    </row>
    <row r="29" spans="1:3">
      <c r="A29" s="2"/>
      <c r="B29" s="51" t="s">
        <v>181</v>
      </c>
      <c r="C29" s="51" t="s">
        <v>181</v>
      </c>
    </row>
    <row r="30" spans="1:3">
      <c r="A30" s="2"/>
      <c r="B30" s="2" t="s">
        <v>185</v>
      </c>
      <c r="C30" t="s">
        <v>194</v>
      </c>
    </row>
    <row r="31" spans="1:3">
      <c r="A31" s="2"/>
      <c r="B31" s="51" t="s">
        <v>184</v>
      </c>
      <c r="C31" s="51" t="s">
        <v>184</v>
      </c>
    </row>
    <row r="32" spans="1:3">
      <c r="A32" s="2"/>
      <c r="B32" s="51" t="s">
        <v>186</v>
      </c>
      <c r="C32" s="51" t="s">
        <v>186</v>
      </c>
    </row>
    <row r="33" spans="2:3">
      <c r="B33" s="2" t="s">
        <v>187</v>
      </c>
      <c r="C33" t="s">
        <v>196</v>
      </c>
    </row>
    <row r="34" spans="2:3">
      <c r="B34" s="51" t="s">
        <v>184</v>
      </c>
      <c r="C34" s="51" t="s">
        <v>184</v>
      </c>
    </row>
    <row r="35" spans="2:3">
      <c r="B35" s="51" t="s">
        <v>188</v>
      </c>
      <c r="C35" s="51" t="s">
        <v>188</v>
      </c>
    </row>
    <row r="36" spans="2:3">
      <c r="B36" s="2" t="s">
        <v>189</v>
      </c>
      <c r="C36" t="s">
        <v>197</v>
      </c>
    </row>
    <row r="37" spans="2:3">
      <c r="B37" s="51" t="s">
        <v>184</v>
      </c>
      <c r="C37" s="51" t="s">
        <v>184</v>
      </c>
    </row>
    <row r="38" spans="2:3">
      <c r="B38" s="51" t="s">
        <v>190</v>
      </c>
      <c r="C38" s="51" t="s">
        <v>190</v>
      </c>
    </row>
    <row r="39" spans="2:3">
      <c r="B39" s="2" t="s">
        <v>191</v>
      </c>
      <c r="C39" t="s">
        <v>198</v>
      </c>
    </row>
    <row r="40" spans="2:3">
      <c r="B40" s="51" t="s">
        <v>184</v>
      </c>
      <c r="C40" s="51" t="s">
        <v>184</v>
      </c>
    </row>
    <row r="41" spans="2:3">
      <c r="C41" s="51" t="s">
        <v>199</v>
      </c>
    </row>
    <row r="42" spans="2:3">
      <c r="C42" t="s">
        <v>200</v>
      </c>
    </row>
    <row r="43" spans="2:3">
      <c r="C43" s="51" t="s">
        <v>184</v>
      </c>
    </row>
    <row r="44" spans="2:3">
      <c r="C44" s="51" t="s">
        <v>201</v>
      </c>
    </row>
    <row r="45" spans="2:3">
      <c r="C45" t="s">
        <v>202</v>
      </c>
    </row>
    <row r="46" spans="2:3">
      <c r="C46" s="51" t="s">
        <v>184</v>
      </c>
    </row>
    <row r="47" spans="2:3">
      <c r="C47" s="51" t="s">
        <v>203</v>
      </c>
    </row>
    <row r="48" spans="2:3">
      <c r="C48" t="s">
        <v>204</v>
      </c>
    </row>
    <row r="49" spans="3:3">
      <c r="C49" s="51" t="s">
        <v>184</v>
      </c>
    </row>
    <row r="50" spans="3:3">
      <c r="C50" s="51" t="s">
        <v>205</v>
      </c>
    </row>
    <row r="51" spans="3:3">
      <c r="C51" t="s">
        <v>206</v>
      </c>
    </row>
    <row r="52" spans="3:3">
      <c r="C52" s="51" t="s">
        <v>184</v>
      </c>
    </row>
    <row r="53" spans="3:3">
      <c r="C53" s="51" t="s">
        <v>207</v>
      </c>
    </row>
    <row r="54" spans="3:3">
      <c r="C54" t="s">
        <v>208</v>
      </c>
    </row>
    <row r="55" spans="3:3">
      <c r="C55" s="51" t="s">
        <v>184</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Balance Sheet</vt:lpstr>
      <vt:lpstr>Income Statement</vt:lpstr>
      <vt:lpstr>Rev Growth</vt:lpstr>
      <vt:lpstr>Value Drivers</vt:lpstr>
      <vt:lpstr>HG-DCF</vt:lpstr>
      <vt:lpstr>MC HG-DCF </vt:lpstr>
    </vt:vector>
  </TitlesOfParts>
  <Manager/>
  <Company>Johns Hopkins University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Hesam Motlagh, PhD</cp:lastModifiedBy>
  <cp:revision/>
  <dcterms:created xsi:type="dcterms:W3CDTF">2016-03-01T22:49:09Z</dcterms:created>
  <dcterms:modified xsi:type="dcterms:W3CDTF">2016-06-10T00:36:39Z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40cb0d70-7ac2-46c0-950f-16e74dca28c5</vt:lpwstr>
  </property>
</Properties>
</file>