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jieun\Desktop\Bank of Chosen Final\"/>
    </mc:Choice>
  </mc:AlternateContent>
  <bookViews>
    <workbookView xWindow="0" yWindow="0" windowWidth="19200" windowHeight="6870" firstSheet="1" activeTab="3" xr2:uid="{00000000-000D-0000-FFFF-FFFF00000000}"/>
  </bookViews>
  <sheets>
    <sheet name="Intro" sheetId="5" r:id="rId1"/>
    <sheet name="Balance sheet Chosen Ginko shi" sheetId="1" r:id="rId2"/>
    <sheet name="Graphs" sheetId="4" r:id="rId3"/>
    <sheet name="Graphs-Bottom lagends" sheetId="11" r:id="rId4"/>
    <sheet name="First &amp; last" sheetId="2" r:id="rId5"/>
    <sheet name="Balance sheet Economic History" sheetId="9" r:id="rId6"/>
    <sheet name="Balance sheet items 1942-49" sheetId="10" r:id="rId7"/>
    <sheet name="Old Chinese translation" sheetId="6" r:id="rId8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0" i="10"/>
  <c r="C10" i="10"/>
  <c r="D10" i="10"/>
  <c r="E10" i="10"/>
  <c r="F10" i="10"/>
  <c r="G10" i="10"/>
  <c r="H10" i="10"/>
  <c r="B10" i="10"/>
  <c r="C14" i="10"/>
  <c r="D14" i="10"/>
  <c r="E14" i="10"/>
  <c r="F14" i="10"/>
  <c r="G14" i="10"/>
  <c r="H14" i="10"/>
  <c r="B14" i="10"/>
  <c r="X11" i="1"/>
  <c r="W11" i="1"/>
  <c r="V11" i="1"/>
  <c r="F22" i="1"/>
  <c r="F23" i="1"/>
  <c r="F24" i="1"/>
  <c r="F25" i="1"/>
  <c r="F121" i="1"/>
  <c r="F26" i="1"/>
  <c r="F27" i="1"/>
  <c r="F56" i="1"/>
  <c r="G22" i="1"/>
  <c r="G23" i="1"/>
  <c r="G24" i="1"/>
  <c r="G25" i="1"/>
  <c r="G121" i="1"/>
  <c r="G26" i="1"/>
  <c r="G27" i="1"/>
  <c r="G56" i="1"/>
  <c r="H22" i="1"/>
  <c r="H23" i="1"/>
  <c r="H24" i="1"/>
  <c r="H25" i="1"/>
  <c r="H121" i="1"/>
  <c r="H26" i="1"/>
  <c r="H27" i="1"/>
  <c r="H56" i="1"/>
  <c r="I22" i="1"/>
  <c r="I23" i="1"/>
  <c r="I24" i="1"/>
  <c r="I25" i="1"/>
  <c r="I121" i="1"/>
  <c r="I26" i="1"/>
  <c r="I27" i="1"/>
  <c r="I56" i="1"/>
  <c r="J22" i="1"/>
  <c r="J23" i="1"/>
  <c r="J24" i="1"/>
  <c r="J25" i="1"/>
  <c r="J121" i="1"/>
  <c r="J26" i="1"/>
  <c r="J27" i="1"/>
  <c r="J56" i="1"/>
  <c r="K22" i="1"/>
  <c r="K23" i="1"/>
  <c r="K24" i="1"/>
  <c r="K25" i="1"/>
  <c r="K121" i="1"/>
  <c r="K26" i="1"/>
  <c r="K27" i="1"/>
  <c r="K56" i="1"/>
  <c r="L22" i="1"/>
  <c r="L23" i="1"/>
  <c r="L24" i="1"/>
  <c r="L25" i="1"/>
  <c r="L121" i="1"/>
  <c r="L26" i="1"/>
  <c r="L27" i="1"/>
  <c r="L56" i="1"/>
  <c r="M22" i="1"/>
  <c r="M23" i="1"/>
  <c r="M24" i="1"/>
  <c r="M25" i="1"/>
  <c r="M121" i="1"/>
  <c r="M26" i="1"/>
  <c r="M27" i="1"/>
  <c r="M56" i="1"/>
  <c r="N22" i="1"/>
  <c r="N23" i="1"/>
  <c r="N24" i="1"/>
  <c r="N25" i="1"/>
  <c r="N121" i="1"/>
  <c r="N26" i="1"/>
  <c r="N27" i="1"/>
  <c r="N56" i="1"/>
  <c r="O22" i="1"/>
  <c r="O23" i="1"/>
  <c r="O24" i="1"/>
  <c r="O25" i="1"/>
  <c r="O121" i="1"/>
  <c r="O26" i="1"/>
  <c r="O27" i="1"/>
  <c r="O56" i="1"/>
  <c r="P22" i="1"/>
  <c r="P23" i="1"/>
  <c r="P24" i="1"/>
  <c r="P25" i="1"/>
  <c r="P121" i="1"/>
  <c r="P26" i="1"/>
  <c r="P27" i="1"/>
  <c r="P56" i="1"/>
  <c r="Q22" i="1"/>
  <c r="Q23" i="1"/>
  <c r="Q24" i="1"/>
  <c r="Q25" i="1"/>
  <c r="Q121" i="1"/>
  <c r="Q26" i="1"/>
  <c r="Q27" i="1"/>
  <c r="Q56" i="1"/>
  <c r="R22" i="1"/>
  <c r="R23" i="1"/>
  <c r="R24" i="1"/>
  <c r="R25" i="1"/>
  <c r="R121" i="1"/>
  <c r="R26" i="1"/>
  <c r="R27" i="1"/>
  <c r="R56" i="1"/>
  <c r="S22" i="1"/>
  <c r="S23" i="1"/>
  <c r="S24" i="1"/>
  <c r="S25" i="1"/>
  <c r="S121" i="1"/>
  <c r="S26" i="1"/>
  <c r="S27" i="1"/>
  <c r="S56" i="1"/>
  <c r="T22" i="1"/>
  <c r="T23" i="1"/>
  <c r="T24" i="1"/>
  <c r="T25" i="1"/>
  <c r="T121" i="1"/>
  <c r="T26" i="1"/>
  <c r="T27" i="1"/>
  <c r="T56" i="1"/>
  <c r="U22" i="1"/>
  <c r="U23" i="1"/>
  <c r="U24" i="1"/>
  <c r="U25" i="1"/>
  <c r="U121" i="1"/>
  <c r="U26" i="1"/>
  <c r="U27" i="1"/>
  <c r="U56" i="1"/>
  <c r="V22" i="1"/>
  <c r="V23" i="1"/>
  <c r="V24" i="1"/>
  <c r="V25" i="1"/>
  <c r="V121" i="1"/>
  <c r="V26" i="1"/>
  <c r="V27" i="1"/>
  <c r="V56" i="1"/>
  <c r="W22" i="1"/>
  <c r="W23" i="1"/>
  <c r="W24" i="1"/>
  <c r="W25" i="1"/>
  <c r="W121" i="1"/>
  <c r="W26" i="1"/>
  <c r="W27" i="1"/>
  <c r="W56" i="1"/>
  <c r="X22" i="1"/>
  <c r="X23" i="1"/>
  <c r="X24" i="1"/>
  <c r="X25" i="1"/>
  <c r="X121" i="1"/>
  <c r="X26" i="1"/>
  <c r="X27" i="1"/>
  <c r="X56" i="1"/>
  <c r="Y22" i="1"/>
  <c r="Y23" i="1"/>
  <c r="Y24" i="1"/>
  <c r="Y25" i="1"/>
  <c r="Y121" i="1"/>
  <c r="Y26" i="1"/>
  <c r="Y27" i="1"/>
  <c r="Y56" i="1"/>
  <c r="Z22" i="1"/>
  <c r="Z23" i="1"/>
  <c r="Z24" i="1"/>
  <c r="Z25" i="1"/>
  <c r="Z121" i="1"/>
  <c r="Z26" i="1"/>
  <c r="Z27" i="1"/>
  <c r="Z56" i="1"/>
  <c r="AA22" i="1"/>
  <c r="AA23" i="1"/>
  <c r="AA24" i="1"/>
  <c r="AA25" i="1"/>
  <c r="AA121" i="1"/>
  <c r="AA26" i="1"/>
  <c r="AA27" i="1"/>
  <c r="AA56" i="1"/>
  <c r="AB22" i="1"/>
  <c r="AB23" i="1"/>
  <c r="AB24" i="1"/>
  <c r="AB25" i="1"/>
  <c r="AB121" i="1"/>
  <c r="AB26" i="1"/>
  <c r="AB27" i="1"/>
  <c r="AB56" i="1"/>
  <c r="AC22" i="1"/>
  <c r="AC23" i="1"/>
  <c r="AC24" i="1"/>
  <c r="AC25" i="1"/>
  <c r="AC121" i="1"/>
  <c r="AC26" i="1"/>
  <c r="AC27" i="1"/>
  <c r="AC56" i="1"/>
  <c r="AD22" i="1"/>
  <c r="AD23" i="1"/>
  <c r="AD24" i="1"/>
  <c r="AD25" i="1"/>
  <c r="AD121" i="1"/>
  <c r="AD26" i="1"/>
  <c r="AD27" i="1"/>
  <c r="AD56" i="1"/>
  <c r="AE22" i="1"/>
  <c r="AE23" i="1"/>
  <c r="AE24" i="1"/>
  <c r="AE25" i="1"/>
  <c r="AE121" i="1"/>
  <c r="AE26" i="1"/>
  <c r="AE27" i="1"/>
  <c r="AE56" i="1"/>
  <c r="AF22" i="1"/>
  <c r="AF23" i="1"/>
  <c r="AF24" i="1"/>
  <c r="AF25" i="1"/>
  <c r="AF121" i="1"/>
  <c r="AF26" i="1"/>
  <c r="AF27" i="1"/>
  <c r="AF56" i="1"/>
  <c r="AG22" i="1"/>
  <c r="AG23" i="1"/>
  <c r="AG24" i="1"/>
  <c r="AG25" i="1"/>
  <c r="AG121" i="1"/>
  <c r="AG26" i="1"/>
  <c r="AG27" i="1"/>
  <c r="AG56" i="1"/>
  <c r="AH22" i="1"/>
  <c r="AH23" i="1"/>
  <c r="AH24" i="1"/>
  <c r="AH25" i="1"/>
  <c r="AH121" i="1"/>
  <c r="AH26" i="1"/>
  <c r="AH27" i="1"/>
  <c r="AH56" i="1"/>
  <c r="E22" i="1"/>
  <c r="E23" i="1"/>
  <c r="E24" i="1"/>
  <c r="E25" i="1"/>
  <c r="E121" i="1"/>
  <c r="E26" i="1"/>
  <c r="E27" i="1"/>
  <c r="E56" i="1"/>
  <c r="E54" i="1"/>
  <c r="E53" i="1"/>
  <c r="E52" i="1"/>
  <c r="E51" i="1"/>
  <c r="E50" i="1"/>
  <c r="E49" i="1"/>
  <c r="E21" i="1"/>
  <c r="E48" i="1"/>
  <c r="E47" i="1"/>
  <c r="E7" i="1"/>
  <c r="E8" i="1"/>
  <c r="E9" i="1"/>
  <c r="E11" i="1"/>
  <c r="E12" i="1"/>
  <c r="E13" i="1"/>
  <c r="E14" i="1"/>
  <c r="E15" i="1"/>
  <c r="E93" i="1"/>
  <c r="E16" i="1"/>
  <c r="E17" i="1"/>
  <c r="E44" i="1"/>
  <c r="E43" i="1"/>
  <c r="E42" i="1"/>
  <c r="E41" i="1"/>
  <c r="E40" i="1"/>
  <c r="E39" i="1"/>
  <c r="E38" i="1"/>
  <c r="E10" i="1"/>
  <c r="E37" i="1"/>
  <c r="E36" i="1"/>
  <c r="E35" i="1"/>
  <c r="E34" i="1"/>
  <c r="E6" i="1"/>
  <c r="E33" i="1"/>
  <c r="D22" i="1"/>
  <c r="D23" i="1"/>
  <c r="D24" i="1"/>
  <c r="D25" i="1"/>
  <c r="D121" i="1"/>
  <c r="D26" i="1"/>
  <c r="D27" i="1"/>
  <c r="D54" i="1"/>
  <c r="D53" i="1"/>
  <c r="D52" i="1"/>
  <c r="D51" i="1"/>
  <c r="D50" i="1"/>
  <c r="D49" i="1"/>
  <c r="D21" i="1"/>
  <c r="D48" i="1"/>
  <c r="D47" i="1"/>
  <c r="D7" i="1"/>
  <c r="D8" i="1"/>
  <c r="D9" i="1"/>
  <c r="D11" i="1"/>
  <c r="D12" i="1"/>
  <c r="D13" i="1"/>
  <c r="D14" i="1"/>
  <c r="D15" i="1"/>
  <c r="D93" i="1"/>
  <c r="D16" i="1"/>
  <c r="D17" i="1"/>
  <c r="D44" i="1"/>
  <c r="D43" i="1"/>
  <c r="D42" i="1"/>
  <c r="D41" i="1"/>
  <c r="D40" i="1"/>
  <c r="D39" i="1"/>
  <c r="D38" i="1"/>
  <c r="D10" i="1"/>
  <c r="D37" i="1"/>
  <c r="D36" i="1"/>
  <c r="D35" i="1"/>
  <c r="D34" i="1"/>
  <c r="D6" i="1"/>
  <c r="D33" i="1"/>
  <c r="C22" i="1"/>
  <c r="C23" i="1"/>
  <c r="C24" i="1"/>
  <c r="C25" i="1"/>
  <c r="C121" i="1"/>
  <c r="C26" i="1"/>
  <c r="C27" i="1"/>
  <c r="C54" i="1"/>
  <c r="C53" i="1"/>
  <c r="C52" i="1"/>
  <c r="C51" i="1"/>
  <c r="C50" i="1"/>
  <c r="C49" i="1"/>
  <c r="C21" i="1"/>
  <c r="C48" i="1"/>
  <c r="C47" i="1"/>
  <c r="C7" i="1"/>
  <c r="C8" i="1"/>
  <c r="C9" i="1"/>
  <c r="C11" i="1"/>
  <c r="C12" i="1"/>
  <c r="C13" i="1"/>
  <c r="C14" i="1"/>
  <c r="C15" i="1"/>
  <c r="C93" i="1"/>
  <c r="C16" i="1"/>
  <c r="C17" i="1"/>
  <c r="C44" i="1"/>
  <c r="C43" i="1"/>
  <c r="C42" i="1"/>
  <c r="C41" i="1"/>
  <c r="C40" i="1"/>
  <c r="C39" i="1"/>
  <c r="C38" i="1"/>
  <c r="C10" i="1"/>
  <c r="C37" i="1"/>
  <c r="C36" i="1"/>
  <c r="C35" i="1"/>
  <c r="C34" i="1"/>
  <c r="C6" i="1"/>
  <c r="C33" i="1"/>
  <c r="G7" i="1"/>
  <c r="G8" i="1"/>
  <c r="G9" i="1"/>
  <c r="G6" i="1"/>
  <c r="G11" i="1"/>
  <c r="G12" i="1"/>
  <c r="G13" i="1"/>
  <c r="G14" i="1"/>
  <c r="G15" i="1"/>
  <c r="G93" i="1"/>
  <c r="G16" i="1"/>
  <c r="G17" i="1"/>
  <c r="G33" i="1"/>
  <c r="H7" i="1"/>
  <c r="H8" i="1"/>
  <c r="H9" i="1"/>
  <c r="H6" i="1"/>
  <c r="H11" i="1"/>
  <c r="H12" i="1"/>
  <c r="H13" i="1"/>
  <c r="H14" i="1"/>
  <c r="H15" i="1"/>
  <c r="H93" i="1"/>
  <c r="H16" i="1"/>
  <c r="H17" i="1"/>
  <c r="H33" i="1"/>
  <c r="I7" i="1"/>
  <c r="I8" i="1"/>
  <c r="I9" i="1"/>
  <c r="I6" i="1"/>
  <c r="I11" i="1"/>
  <c r="I12" i="1"/>
  <c r="I13" i="1"/>
  <c r="I14" i="1"/>
  <c r="I15" i="1"/>
  <c r="I93" i="1"/>
  <c r="I16" i="1"/>
  <c r="I17" i="1"/>
  <c r="I33" i="1"/>
  <c r="J7" i="1"/>
  <c r="J8" i="1"/>
  <c r="J9" i="1"/>
  <c r="J6" i="1"/>
  <c r="J11" i="1"/>
  <c r="J12" i="1"/>
  <c r="J13" i="1"/>
  <c r="J14" i="1"/>
  <c r="J15" i="1"/>
  <c r="J93" i="1"/>
  <c r="J16" i="1"/>
  <c r="J17" i="1"/>
  <c r="J33" i="1"/>
  <c r="K7" i="1"/>
  <c r="K8" i="1"/>
  <c r="K9" i="1"/>
  <c r="K6" i="1"/>
  <c r="K11" i="1"/>
  <c r="K12" i="1"/>
  <c r="K13" i="1"/>
  <c r="K14" i="1"/>
  <c r="K15" i="1"/>
  <c r="K93" i="1"/>
  <c r="K16" i="1"/>
  <c r="K17" i="1"/>
  <c r="K33" i="1"/>
  <c r="L7" i="1"/>
  <c r="L8" i="1"/>
  <c r="L9" i="1"/>
  <c r="L6" i="1"/>
  <c r="L11" i="1"/>
  <c r="L12" i="1"/>
  <c r="L13" i="1"/>
  <c r="L14" i="1"/>
  <c r="L15" i="1"/>
  <c r="L93" i="1"/>
  <c r="L16" i="1"/>
  <c r="L17" i="1"/>
  <c r="L33" i="1"/>
  <c r="M7" i="1"/>
  <c r="M8" i="1"/>
  <c r="M9" i="1"/>
  <c r="M6" i="1"/>
  <c r="M11" i="1"/>
  <c r="M12" i="1"/>
  <c r="M13" i="1"/>
  <c r="M14" i="1"/>
  <c r="M15" i="1"/>
  <c r="M93" i="1"/>
  <c r="M16" i="1"/>
  <c r="M17" i="1"/>
  <c r="M33" i="1"/>
  <c r="N7" i="1"/>
  <c r="N8" i="1"/>
  <c r="N9" i="1"/>
  <c r="N6" i="1"/>
  <c r="N11" i="1"/>
  <c r="N12" i="1"/>
  <c r="N13" i="1"/>
  <c r="N14" i="1"/>
  <c r="N15" i="1"/>
  <c r="N93" i="1"/>
  <c r="N16" i="1"/>
  <c r="N17" i="1"/>
  <c r="N33" i="1"/>
  <c r="O7" i="1"/>
  <c r="O8" i="1"/>
  <c r="O9" i="1"/>
  <c r="O6" i="1"/>
  <c r="O11" i="1"/>
  <c r="O12" i="1"/>
  <c r="O13" i="1"/>
  <c r="O14" i="1"/>
  <c r="O15" i="1"/>
  <c r="O93" i="1"/>
  <c r="O16" i="1"/>
  <c r="O17" i="1"/>
  <c r="O33" i="1"/>
  <c r="P7" i="1"/>
  <c r="P8" i="1"/>
  <c r="P9" i="1"/>
  <c r="P6" i="1"/>
  <c r="P11" i="1"/>
  <c r="P12" i="1"/>
  <c r="P13" i="1"/>
  <c r="P14" i="1"/>
  <c r="P15" i="1"/>
  <c r="P93" i="1"/>
  <c r="P16" i="1"/>
  <c r="P17" i="1"/>
  <c r="P33" i="1"/>
  <c r="Q7" i="1"/>
  <c r="Q8" i="1"/>
  <c r="Q9" i="1"/>
  <c r="Q6" i="1"/>
  <c r="Q11" i="1"/>
  <c r="Q12" i="1"/>
  <c r="Q13" i="1"/>
  <c r="Q14" i="1"/>
  <c r="Q15" i="1"/>
  <c r="Q93" i="1"/>
  <c r="Q16" i="1"/>
  <c r="Q17" i="1"/>
  <c r="Q33" i="1"/>
  <c r="R7" i="1"/>
  <c r="R8" i="1"/>
  <c r="R9" i="1"/>
  <c r="R6" i="1"/>
  <c r="R11" i="1"/>
  <c r="R12" i="1"/>
  <c r="R13" i="1"/>
  <c r="R14" i="1"/>
  <c r="R15" i="1"/>
  <c r="R93" i="1"/>
  <c r="R16" i="1"/>
  <c r="R17" i="1"/>
  <c r="R33" i="1"/>
  <c r="S7" i="1"/>
  <c r="S8" i="1"/>
  <c r="S9" i="1"/>
  <c r="S6" i="1"/>
  <c r="S11" i="1"/>
  <c r="S12" i="1"/>
  <c r="S13" i="1"/>
  <c r="S14" i="1"/>
  <c r="S15" i="1"/>
  <c r="S93" i="1"/>
  <c r="S16" i="1"/>
  <c r="S17" i="1"/>
  <c r="S33" i="1"/>
  <c r="T7" i="1"/>
  <c r="T8" i="1"/>
  <c r="T9" i="1"/>
  <c r="T6" i="1"/>
  <c r="T11" i="1"/>
  <c r="T12" i="1"/>
  <c r="T13" i="1"/>
  <c r="T14" i="1"/>
  <c r="T15" i="1"/>
  <c r="T93" i="1"/>
  <c r="T16" i="1"/>
  <c r="T17" i="1"/>
  <c r="T33" i="1"/>
  <c r="U7" i="1"/>
  <c r="U8" i="1"/>
  <c r="U9" i="1"/>
  <c r="U6" i="1"/>
  <c r="U11" i="1"/>
  <c r="U12" i="1"/>
  <c r="U13" i="1"/>
  <c r="U14" i="1"/>
  <c r="U15" i="1"/>
  <c r="U93" i="1"/>
  <c r="U16" i="1"/>
  <c r="U17" i="1"/>
  <c r="U33" i="1"/>
  <c r="V7" i="1"/>
  <c r="V8" i="1"/>
  <c r="V9" i="1"/>
  <c r="V12" i="1"/>
  <c r="V13" i="1"/>
  <c r="V14" i="1"/>
  <c r="V15" i="1"/>
  <c r="V93" i="1"/>
  <c r="V16" i="1"/>
  <c r="V17" i="1"/>
  <c r="V6" i="1"/>
  <c r="V33" i="1"/>
  <c r="W7" i="1"/>
  <c r="W8" i="1"/>
  <c r="W9" i="1"/>
  <c r="W12" i="1"/>
  <c r="W13" i="1"/>
  <c r="W14" i="1"/>
  <c r="W15" i="1"/>
  <c r="W93" i="1"/>
  <c r="W16" i="1"/>
  <c r="W17" i="1"/>
  <c r="W6" i="1"/>
  <c r="W33" i="1"/>
  <c r="X7" i="1"/>
  <c r="X8" i="1"/>
  <c r="X9" i="1"/>
  <c r="X12" i="1"/>
  <c r="X13" i="1"/>
  <c r="X14" i="1"/>
  <c r="X15" i="1"/>
  <c r="X93" i="1"/>
  <c r="X16" i="1"/>
  <c r="X17" i="1"/>
  <c r="X6" i="1"/>
  <c r="X33" i="1"/>
  <c r="Y7" i="1"/>
  <c r="Y8" i="1"/>
  <c r="Y9" i="1"/>
  <c r="Y6" i="1"/>
  <c r="Y11" i="1"/>
  <c r="Y12" i="1"/>
  <c r="Y13" i="1"/>
  <c r="Y14" i="1"/>
  <c r="Y15" i="1"/>
  <c r="Y93" i="1"/>
  <c r="Y16" i="1"/>
  <c r="Y17" i="1"/>
  <c r="Y33" i="1"/>
  <c r="Z7" i="1"/>
  <c r="Z8" i="1"/>
  <c r="Z9" i="1"/>
  <c r="Z6" i="1"/>
  <c r="Z11" i="1"/>
  <c r="Z12" i="1"/>
  <c r="Z13" i="1"/>
  <c r="Z14" i="1"/>
  <c r="Z15" i="1"/>
  <c r="Z93" i="1"/>
  <c r="Z16" i="1"/>
  <c r="Z17" i="1"/>
  <c r="Z33" i="1"/>
  <c r="AA7" i="1"/>
  <c r="AA8" i="1"/>
  <c r="AA9" i="1"/>
  <c r="AA6" i="1"/>
  <c r="AA11" i="1"/>
  <c r="AA12" i="1"/>
  <c r="AA13" i="1"/>
  <c r="AA14" i="1"/>
  <c r="AA15" i="1"/>
  <c r="AA93" i="1"/>
  <c r="AA16" i="1"/>
  <c r="AA17" i="1"/>
  <c r="AA33" i="1"/>
  <c r="AB7" i="1"/>
  <c r="AB8" i="1"/>
  <c r="AB9" i="1"/>
  <c r="AB6" i="1"/>
  <c r="AB11" i="1"/>
  <c r="AB12" i="1"/>
  <c r="AB13" i="1"/>
  <c r="AB14" i="1"/>
  <c r="AB15" i="1"/>
  <c r="AB93" i="1"/>
  <c r="AB16" i="1"/>
  <c r="AB17" i="1"/>
  <c r="AB33" i="1"/>
  <c r="AC7" i="1"/>
  <c r="AC8" i="1"/>
  <c r="AC9" i="1"/>
  <c r="AC6" i="1"/>
  <c r="AC11" i="1"/>
  <c r="AC12" i="1"/>
  <c r="AC13" i="1"/>
  <c r="AC14" i="1"/>
  <c r="AC15" i="1"/>
  <c r="AC93" i="1"/>
  <c r="AC16" i="1"/>
  <c r="AC17" i="1"/>
  <c r="AC33" i="1"/>
  <c r="AD7" i="1"/>
  <c r="AD8" i="1"/>
  <c r="AD9" i="1"/>
  <c r="AD6" i="1"/>
  <c r="AD11" i="1"/>
  <c r="AD12" i="1"/>
  <c r="AD13" i="1"/>
  <c r="AD14" i="1"/>
  <c r="AD15" i="1"/>
  <c r="AD93" i="1"/>
  <c r="AD16" i="1"/>
  <c r="AD17" i="1"/>
  <c r="AD33" i="1"/>
  <c r="AE7" i="1"/>
  <c r="AE8" i="1"/>
  <c r="AE9" i="1"/>
  <c r="AE6" i="1"/>
  <c r="AE11" i="1"/>
  <c r="AE12" i="1"/>
  <c r="AE13" i="1"/>
  <c r="AE14" i="1"/>
  <c r="AE15" i="1"/>
  <c r="AE93" i="1"/>
  <c r="AE16" i="1"/>
  <c r="AE17" i="1"/>
  <c r="AE33" i="1"/>
  <c r="AF7" i="1"/>
  <c r="AF8" i="1"/>
  <c r="AF9" i="1"/>
  <c r="AF6" i="1"/>
  <c r="AF11" i="1"/>
  <c r="AF12" i="1"/>
  <c r="AF13" i="1"/>
  <c r="AF14" i="1"/>
  <c r="AF15" i="1"/>
  <c r="AF93" i="1"/>
  <c r="AF16" i="1"/>
  <c r="AF17" i="1"/>
  <c r="AF33" i="1"/>
  <c r="AG7" i="1"/>
  <c r="AG8" i="1"/>
  <c r="AG9" i="1"/>
  <c r="AG6" i="1"/>
  <c r="AG11" i="1"/>
  <c r="AG12" i="1"/>
  <c r="AG13" i="1"/>
  <c r="AG14" i="1"/>
  <c r="AG15" i="1"/>
  <c r="AG93" i="1"/>
  <c r="AG16" i="1"/>
  <c r="AG17" i="1"/>
  <c r="AG33" i="1"/>
  <c r="AH7" i="1"/>
  <c r="AH8" i="1"/>
  <c r="AH9" i="1"/>
  <c r="AH6" i="1"/>
  <c r="AH11" i="1"/>
  <c r="AH12" i="1"/>
  <c r="AH13" i="1"/>
  <c r="AH14" i="1"/>
  <c r="AH15" i="1"/>
  <c r="AH93" i="1"/>
  <c r="AH16" i="1"/>
  <c r="AH17" i="1"/>
  <c r="AH33" i="1"/>
  <c r="AI7" i="1"/>
  <c r="AI8" i="1"/>
  <c r="AI9" i="1"/>
  <c r="AI6" i="1"/>
  <c r="AI11" i="1"/>
  <c r="AI12" i="1"/>
  <c r="AI13" i="1"/>
  <c r="AI14" i="1"/>
  <c r="AI15" i="1"/>
  <c r="AI93" i="1"/>
  <c r="AI16" i="1"/>
  <c r="AI17" i="1"/>
  <c r="AI33" i="1"/>
  <c r="AJ7" i="1"/>
  <c r="AJ8" i="1"/>
  <c r="AJ9" i="1"/>
  <c r="AJ6" i="1"/>
  <c r="AJ11" i="1"/>
  <c r="AJ12" i="1"/>
  <c r="AJ13" i="1"/>
  <c r="AJ14" i="1"/>
  <c r="AJ15" i="1"/>
  <c r="AJ93" i="1"/>
  <c r="AJ16" i="1"/>
  <c r="AJ17" i="1"/>
  <c r="AJ33" i="1"/>
  <c r="AK7" i="1"/>
  <c r="AK8" i="1"/>
  <c r="AK9" i="1"/>
  <c r="AK6" i="1"/>
  <c r="AK11" i="1"/>
  <c r="AK12" i="1"/>
  <c r="AK13" i="1"/>
  <c r="AK14" i="1"/>
  <c r="AK15" i="1"/>
  <c r="AK93" i="1"/>
  <c r="AK16" i="1"/>
  <c r="AK17" i="1"/>
  <c r="AK33" i="1"/>
  <c r="AL7" i="1"/>
  <c r="AL8" i="1"/>
  <c r="AL9" i="1"/>
  <c r="AL6" i="1"/>
  <c r="AL11" i="1"/>
  <c r="AL12" i="1"/>
  <c r="AL13" i="1"/>
  <c r="AL14" i="1"/>
  <c r="AL15" i="1"/>
  <c r="AL93" i="1"/>
  <c r="AL16" i="1"/>
  <c r="AL17" i="1"/>
  <c r="AL33" i="1"/>
  <c r="AM7" i="1"/>
  <c r="AM8" i="1"/>
  <c r="AM9" i="1"/>
  <c r="AM6" i="1"/>
  <c r="AM11" i="1"/>
  <c r="AM12" i="1"/>
  <c r="AM13" i="1"/>
  <c r="AM14" i="1"/>
  <c r="AM15" i="1"/>
  <c r="AM93" i="1"/>
  <c r="AM16" i="1"/>
  <c r="AM17" i="1"/>
  <c r="AM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G10" i="1"/>
  <c r="G37" i="1"/>
  <c r="H10" i="1"/>
  <c r="H37" i="1"/>
  <c r="I10" i="1"/>
  <c r="I37" i="1"/>
  <c r="J10" i="1"/>
  <c r="J37" i="1"/>
  <c r="K10" i="1"/>
  <c r="K37" i="1"/>
  <c r="L10" i="1"/>
  <c r="L37" i="1"/>
  <c r="M10" i="1"/>
  <c r="M37" i="1"/>
  <c r="N10" i="1"/>
  <c r="N37" i="1"/>
  <c r="O10" i="1"/>
  <c r="O37" i="1"/>
  <c r="P10" i="1"/>
  <c r="P37" i="1"/>
  <c r="Q10" i="1"/>
  <c r="Q37" i="1"/>
  <c r="R10" i="1"/>
  <c r="R37" i="1"/>
  <c r="S10" i="1"/>
  <c r="S37" i="1"/>
  <c r="T10" i="1"/>
  <c r="T37" i="1"/>
  <c r="U10" i="1"/>
  <c r="U37" i="1"/>
  <c r="V10" i="1"/>
  <c r="V37" i="1"/>
  <c r="W10" i="1"/>
  <c r="W37" i="1"/>
  <c r="X10" i="1"/>
  <c r="X37" i="1"/>
  <c r="Y10" i="1"/>
  <c r="Y37" i="1"/>
  <c r="Z10" i="1"/>
  <c r="Z37" i="1"/>
  <c r="AA10" i="1"/>
  <c r="AA37" i="1"/>
  <c r="AB10" i="1"/>
  <c r="AB37" i="1"/>
  <c r="AC10" i="1"/>
  <c r="AC37" i="1"/>
  <c r="AD10" i="1"/>
  <c r="AD37" i="1"/>
  <c r="AE10" i="1"/>
  <c r="AE37" i="1"/>
  <c r="AF10" i="1"/>
  <c r="AF37" i="1"/>
  <c r="AG10" i="1"/>
  <c r="AG37" i="1"/>
  <c r="AH10" i="1"/>
  <c r="AH37" i="1"/>
  <c r="AI10" i="1"/>
  <c r="AI37" i="1"/>
  <c r="AJ10" i="1"/>
  <c r="AJ37" i="1"/>
  <c r="AK10" i="1"/>
  <c r="AK37" i="1"/>
  <c r="AL10" i="1"/>
  <c r="AL37" i="1"/>
  <c r="AM10" i="1"/>
  <c r="AM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22" i="1"/>
  <c r="AI23" i="1"/>
  <c r="AI24" i="1"/>
  <c r="AI25" i="1"/>
  <c r="AI121" i="1"/>
  <c r="AI26" i="1"/>
  <c r="AI27" i="1"/>
  <c r="AI47" i="1"/>
  <c r="AJ22" i="1"/>
  <c r="AJ23" i="1"/>
  <c r="AJ24" i="1"/>
  <c r="AJ25" i="1"/>
  <c r="AJ121" i="1"/>
  <c r="AJ26" i="1"/>
  <c r="AJ27" i="1"/>
  <c r="AJ47" i="1"/>
  <c r="AK22" i="1"/>
  <c r="AK23" i="1"/>
  <c r="AK24" i="1"/>
  <c r="AK25" i="1"/>
  <c r="AK121" i="1"/>
  <c r="AK26" i="1"/>
  <c r="AK27" i="1"/>
  <c r="AK47" i="1"/>
  <c r="AL22" i="1"/>
  <c r="AL23" i="1"/>
  <c r="AL24" i="1"/>
  <c r="AL25" i="1"/>
  <c r="AL121" i="1"/>
  <c r="AL26" i="1"/>
  <c r="AL27" i="1"/>
  <c r="AL47" i="1"/>
  <c r="AM22" i="1"/>
  <c r="AM23" i="1"/>
  <c r="AM24" i="1"/>
  <c r="AM25" i="1"/>
  <c r="AM121" i="1"/>
  <c r="AM26" i="1"/>
  <c r="AM27" i="1"/>
  <c r="AM47" i="1"/>
  <c r="G21" i="1"/>
  <c r="G48" i="1"/>
  <c r="H21" i="1"/>
  <c r="H48" i="1"/>
  <c r="I21" i="1"/>
  <c r="I48" i="1"/>
  <c r="J21" i="1"/>
  <c r="J48" i="1"/>
  <c r="K21" i="1"/>
  <c r="K48" i="1"/>
  <c r="L21" i="1"/>
  <c r="L48" i="1"/>
  <c r="M21" i="1"/>
  <c r="M48" i="1"/>
  <c r="N21" i="1"/>
  <c r="N48" i="1"/>
  <c r="O21" i="1"/>
  <c r="O48" i="1"/>
  <c r="P21" i="1"/>
  <c r="P48" i="1"/>
  <c r="Q21" i="1"/>
  <c r="Q48" i="1"/>
  <c r="R21" i="1"/>
  <c r="R48" i="1"/>
  <c r="S21" i="1"/>
  <c r="S48" i="1"/>
  <c r="T21" i="1"/>
  <c r="T48" i="1"/>
  <c r="U21" i="1"/>
  <c r="U48" i="1"/>
  <c r="V21" i="1"/>
  <c r="V48" i="1"/>
  <c r="W21" i="1"/>
  <c r="W48" i="1"/>
  <c r="X21" i="1"/>
  <c r="X48" i="1"/>
  <c r="Y21" i="1"/>
  <c r="Y48" i="1"/>
  <c r="Z21" i="1"/>
  <c r="Z48" i="1"/>
  <c r="AA21" i="1"/>
  <c r="AA48" i="1"/>
  <c r="AB21" i="1"/>
  <c r="AB48" i="1"/>
  <c r="AC21" i="1"/>
  <c r="AC48" i="1"/>
  <c r="AD21" i="1"/>
  <c r="AD48" i="1"/>
  <c r="AE21" i="1"/>
  <c r="AE48" i="1"/>
  <c r="AF21" i="1"/>
  <c r="AF48" i="1"/>
  <c r="AG21" i="1"/>
  <c r="AG48" i="1"/>
  <c r="AH21" i="1"/>
  <c r="AH48" i="1"/>
  <c r="AI21" i="1"/>
  <c r="AI48" i="1"/>
  <c r="AJ21" i="1"/>
  <c r="AJ48" i="1"/>
  <c r="AK21" i="1"/>
  <c r="AK48" i="1"/>
  <c r="AL21" i="1"/>
  <c r="AL48" i="1"/>
  <c r="AM21" i="1"/>
  <c r="AM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F21" i="1"/>
  <c r="F48" i="1"/>
  <c r="F49" i="1"/>
  <c r="F50" i="1"/>
  <c r="F51" i="1"/>
  <c r="F52" i="1"/>
  <c r="F53" i="1"/>
  <c r="F54" i="1"/>
  <c r="F47" i="1"/>
  <c r="F7" i="1"/>
  <c r="F8" i="1"/>
  <c r="F9" i="1"/>
  <c r="F11" i="1"/>
  <c r="F12" i="1"/>
  <c r="F13" i="1"/>
  <c r="F14" i="1"/>
  <c r="F15" i="1"/>
  <c r="F93" i="1"/>
  <c r="F16" i="1"/>
  <c r="F17" i="1"/>
  <c r="F34" i="1"/>
  <c r="F35" i="1"/>
  <c r="F36" i="1"/>
  <c r="F10" i="1"/>
  <c r="F37" i="1"/>
  <c r="F38" i="1"/>
  <c r="F39" i="1"/>
  <c r="F40" i="1"/>
  <c r="F41" i="1"/>
  <c r="F42" i="1"/>
  <c r="F43" i="1"/>
  <c r="F44" i="1"/>
  <c r="F6" i="1"/>
  <c r="F33" i="1"/>
  <c r="S4" i="9"/>
  <c r="T4" i="9"/>
  <c r="U4" i="9"/>
  <c r="V4" i="9"/>
  <c r="W4" i="9"/>
  <c r="X4" i="9"/>
  <c r="Y4" i="9"/>
  <c r="Z4" i="9"/>
  <c r="AA4" i="9"/>
  <c r="AB4" i="9"/>
  <c r="D16" i="6"/>
  <c r="B16" i="6"/>
  <c r="I22" i="2"/>
  <c r="G22" i="2"/>
  <c r="D20" i="2"/>
  <c r="B20" i="2"/>
</calcChain>
</file>

<file path=xl/sharedStrings.xml><?xml version="1.0" encoding="utf-8"?>
<sst xmlns="http://schemas.openxmlformats.org/spreadsheetml/2006/main" count="365" uniqueCount="213">
  <si>
    <t>Branch transit</t>
  </si>
  <si>
    <t>Assets</t>
  </si>
  <si>
    <t>Liabilities</t>
  </si>
  <si>
    <t>Bank of Chosen Assets and Liabilities, December 1909 (in Japanese yen)</t>
  </si>
  <si>
    <t>Total</t>
  </si>
  <si>
    <t>Capital receivable</t>
  </si>
  <si>
    <t>Overdraft from consolidated currency</t>
  </si>
  <si>
    <t>Time loan</t>
  </si>
  <si>
    <t>Overdraft</t>
  </si>
  <si>
    <t>Notes discounted</t>
  </si>
  <si>
    <t>Interest bills of exchange</t>
  </si>
  <si>
    <t>due from financial institutions</t>
  </si>
  <si>
    <t>Loans of branches</t>
  </si>
  <si>
    <t>Land, buildings, equipment</t>
  </si>
  <si>
    <t>Construction in progress</t>
  </si>
  <si>
    <t>Money for establishment</t>
  </si>
  <si>
    <t>Net loss</t>
  </si>
  <si>
    <t>Error</t>
  </si>
  <si>
    <t>Gold and silver [i.e., coins?]</t>
  </si>
  <si>
    <t>Gold and silver bullion</t>
  </si>
  <si>
    <t>Capital</t>
  </si>
  <si>
    <t>Bank bills</t>
  </si>
  <si>
    <t>Notes payable</t>
  </si>
  <si>
    <t>Deposits</t>
  </si>
  <si>
    <t>Borrowing from government</t>
  </si>
  <si>
    <t>Loan for foundation</t>
  </si>
  <si>
    <t>Borrowing</t>
  </si>
  <si>
    <t>Borrowing from other branches</t>
  </si>
  <si>
    <t>1945 March</t>
  </si>
  <si>
    <t>Overdraft from the old Chosen government</t>
  </si>
  <si>
    <t>Loans on government</t>
  </si>
  <si>
    <t>Notified currency</t>
  </si>
  <si>
    <t>Loans on bills</t>
  </si>
  <si>
    <t>Loans with written instruments</t>
  </si>
  <si>
    <t>Overdraft in foreign currency</t>
  </si>
  <si>
    <t>Documentary bills</t>
  </si>
  <si>
    <t>Call loans</t>
  </si>
  <si>
    <t>Exchange bills bought</t>
  </si>
  <si>
    <t>Due from financial institutions</t>
  </si>
  <si>
    <t>Discretionary loans</t>
  </si>
  <si>
    <t>Provisional payment</t>
  </si>
  <si>
    <t>Acceptance and quarantee</t>
  </si>
  <si>
    <t>Securities</t>
  </si>
  <si>
    <t>Loan on Matsuda Bank</t>
  </si>
  <si>
    <t>Loan on Dai Ichi Bank</t>
  </si>
  <si>
    <t>Loan on Dai-Ichi Bank</t>
  </si>
  <si>
    <t>Foreign currency</t>
  </si>
  <si>
    <t>Cash</t>
  </si>
  <si>
    <t>Surplus profit brought forward from the previous term</t>
  </si>
  <si>
    <t>Appropriated retained earnings</t>
  </si>
  <si>
    <t>Dividends payable</t>
  </si>
  <si>
    <t>Bank notes</t>
  </si>
  <si>
    <t>Trust money</t>
  </si>
  <si>
    <t>Rediscount notes</t>
  </si>
  <si>
    <t>Call money</t>
  </si>
  <si>
    <t>Exchange bills sold</t>
  </si>
  <si>
    <t>Borrowing from Matsuda Bank</t>
  </si>
  <si>
    <t>Suspense receipts</t>
  </si>
  <si>
    <t>Unpaid remittance bills</t>
  </si>
  <si>
    <t>Acceptance and guarantee</t>
  </si>
  <si>
    <t>Securities borrowed</t>
  </si>
  <si>
    <t>Surcharge on new stock</t>
  </si>
  <si>
    <t>Net income</t>
  </si>
  <si>
    <t>ORIGINAL BALANCE SHEET</t>
  </si>
  <si>
    <t>Assets, original</t>
  </si>
  <si>
    <t>Liabilities, original</t>
  </si>
  <si>
    <t>Assets, simplified</t>
  </si>
  <si>
    <t>Liabilities, simplified</t>
  </si>
  <si>
    <t>Mapping from original to simplified balance sheet</t>
  </si>
  <si>
    <t>line 72</t>
  </si>
  <si>
    <t>line 74</t>
  </si>
  <si>
    <t>SUM(line 73,line 75,line 78:line 81,line 85:line 89)</t>
  </si>
  <si>
    <t>Foreign assets</t>
  </si>
  <si>
    <t xml:space="preserve">   Gold and silver</t>
  </si>
  <si>
    <t xml:space="preserve">   Foreign currency assets</t>
  </si>
  <si>
    <t xml:space="preserve">   Unspecified foreign assets ("Cash")</t>
  </si>
  <si>
    <t xml:space="preserve">   Owed by government</t>
  </si>
  <si>
    <t xml:space="preserve">   Owed by financial institutions</t>
  </si>
  <si>
    <t xml:space="preserve">   Owed by nonfinancial private sector</t>
  </si>
  <si>
    <t xml:space="preserve">   Owed by shareholders (uncalled capital)</t>
  </si>
  <si>
    <t xml:space="preserve">   Other</t>
  </si>
  <si>
    <t>Foreign liabilities</t>
  </si>
  <si>
    <t>Domestic liabilities</t>
  </si>
  <si>
    <t xml:space="preserve">   Notes (bank notes)</t>
  </si>
  <si>
    <t xml:space="preserve">   Deposits</t>
  </si>
  <si>
    <t>SUM(line 7:line 9)</t>
  </si>
  <si>
    <t>Intro</t>
  </si>
  <si>
    <t>by Jieun Park</t>
  </si>
  <si>
    <t>Sheet</t>
  </si>
  <si>
    <t>Description</t>
  </si>
  <si>
    <t>This sheet</t>
  </si>
  <si>
    <t>Graphs</t>
  </si>
  <si>
    <t>Graphs from simplified balance sheet</t>
  </si>
  <si>
    <t>SUM(line 62,line 64)</t>
  </si>
  <si>
    <t>SUM(line 44,line 63)</t>
  </si>
  <si>
    <t>line 65</t>
  </si>
  <si>
    <t>SUM(line 11:line 16)</t>
  </si>
  <si>
    <t>SUM(line 36:line 38)</t>
  </si>
  <si>
    <t>SUM(line 50,line 56,line 58)</t>
  </si>
  <si>
    <t>SUM(line 39,line 41:line 43,line 45:line 49,line 51:line 54)</t>
  </si>
  <si>
    <t>line 57</t>
  </si>
  <si>
    <t>line 35</t>
  </si>
  <si>
    <t>SUM(line 40,line 55,line 59:line 61,line 66:line 68)</t>
  </si>
  <si>
    <t>SUM(line 7:line 9,line 11:line 16)</t>
  </si>
  <si>
    <t xml:space="preserve">   Securities (no sector breakdown)</t>
  </si>
  <si>
    <t xml:space="preserve">   Capital and surplus</t>
  </si>
  <si>
    <t>SUM(line 22:line 26)</t>
  </si>
  <si>
    <t>SUM(line 69:line 71,line 91:line 92)</t>
  </si>
  <si>
    <t>SUM(line 76:line 77,line 82:line 84,line 90,line 93)</t>
  </si>
  <si>
    <t>SUM(line 20,line 22:line 26)</t>
  </si>
  <si>
    <t>Bank of Chosen Assets and Liabilities, March 1945 (in Japanese yen)</t>
  </si>
  <si>
    <t>Apropriated retained earning</t>
  </si>
  <si>
    <t>Borrowings from government</t>
  </si>
  <si>
    <t>Borrowings from other branches</t>
  </si>
  <si>
    <t>First &amp; last</t>
  </si>
  <si>
    <t>First balance sheet, 1909, and last balance sheet, 1945</t>
  </si>
  <si>
    <t>Source</t>
  </si>
  <si>
    <t>Japanese book on the Bank of Chosen</t>
  </si>
  <si>
    <t>조선은행 자산부채</t>
    <phoneticPr fontId="5" type="noConversion"/>
  </si>
  <si>
    <t>1945년 5월말 현재</t>
    <phoneticPr fontId="5" type="noConversion"/>
  </si>
  <si>
    <t>(단위:천엔)</t>
    <phoneticPr fontId="5" type="noConversion"/>
  </si>
  <si>
    <t>자산지부</t>
    <phoneticPr fontId="5" type="noConversion"/>
  </si>
  <si>
    <t>부채지부</t>
    <phoneticPr fontId="5" type="noConversion"/>
  </si>
  <si>
    <t>대출금병외국위체감정</t>
    <phoneticPr fontId="5" type="noConversion"/>
  </si>
  <si>
    <t>주주감정</t>
    <phoneticPr fontId="5" type="noConversion"/>
  </si>
  <si>
    <t>foreign exchange loans</t>
    <phoneticPr fontId="5" type="noConversion"/>
  </si>
  <si>
    <t>sharehold</t>
    <phoneticPr fontId="5" type="noConversion"/>
  </si>
  <si>
    <t>타점감정급보증감정</t>
    <phoneticPr fontId="5" type="noConversion"/>
  </si>
  <si>
    <t>은행권급사불수형</t>
    <phoneticPr fontId="5" type="noConversion"/>
  </si>
  <si>
    <t>other branches and guarantee</t>
    <phoneticPr fontId="5" type="noConversion"/>
  </si>
  <si>
    <t>bankbills and bills payable</t>
    <phoneticPr fontId="5" type="noConversion"/>
  </si>
  <si>
    <t>유가증권감정</t>
    <phoneticPr fontId="5" type="noConversion"/>
  </si>
  <si>
    <t>예금계정</t>
    <phoneticPr fontId="5" type="noConversion"/>
  </si>
  <si>
    <t>securities</t>
    <phoneticPr fontId="5" type="noConversion"/>
  </si>
  <si>
    <t>deposit recetion</t>
    <phoneticPr fontId="5" type="noConversion"/>
  </si>
  <si>
    <t>지금은,현금,예금감정</t>
    <phoneticPr fontId="5" type="noConversion"/>
  </si>
  <si>
    <t>차용금,타점병보증감정</t>
    <phoneticPr fontId="5" type="noConversion"/>
  </si>
  <si>
    <t>gold, cash, deposit</t>
    <phoneticPr fontId="5" type="noConversion"/>
  </si>
  <si>
    <t>loan, guarantee for branch</t>
    <phoneticPr fontId="5" type="noConversion"/>
  </si>
  <si>
    <t>기타</t>
    <phoneticPr fontId="5" type="noConversion"/>
  </si>
  <si>
    <t>others</t>
    <phoneticPr fontId="5" type="noConversion"/>
  </si>
  <si>
    <t>총계</t>
    <phoneticPr fontId="5" type="noConversion"/>
  </si>
  <si>
    <t>Old Chinese translation</t>
  </si>
  <si>
    <t>Self</t>
  </si>
  <si>
    <t>Data are from "Simplified balance sheet" spreadsheet</t>
  </si>
  <si>
    <r>
      <t xml:space="preserve">Data from Chosen Ginkoshi Kenkyukai hen. </t>
    </r>
    <r>
      <rPr>
        <i/>
        <sz val="11"/>
        <color theme="1"/>
        <rFont val="Calibri"/>
        <family val="2"/>
        <scheme val="minor"/>
      </rPr>
      <t xml:space="preserve">Chosen Ginkō shi. </t>
    </r>
    <r>
      <rPr>
        <sz val="11"/>
        <color theme="1"/>
        <rFont val="Calibri"/>
        <family val="2"/>
        <charset val="129"/>
        <scheme val="minor"/>
      </rPr>
      <t>Tokyo: Tōyō Keizai Shinpōsha, 1987</t>
    </r>
  </si>
  <si>
    <r>
      <t xml:space="preserve">Original data are from Japanese book by Chosen Ginkoshi Kenkyukai hen, </t>
    </r>
    <r>
      <rPr>
        <i/>
        <sz val="11"/>
        <color theme="1"/>
        <rFont val="Calibri"/>
        <family val="2"/>
        <scheme val="minor"/>
      </rPr>
      <t>Chosen Ginkō shi.</t>
    </r>
  </si>
  <si>
    <r>
      <rPr>
        <i/>
        <sz val="11"/>
        <color theme="1"/>
        <rFont val="Calibri"/>
        <family val="2"/>
        <scheme val="minor"/>
      </rPr>
      <t>Economic History of Chosen</t>
    </r>
    <r>
      <rPr>
        <sz val="11"/>
        <color theme="1"/>
        <rFont val="Calibri"/>
        <family val="2"/>
        <charset val="129"/>
        <scheme val="minor"/>
      </rPr>
      <t xml:space="preserve"> (English) and Bank of Chosen monthly report (Korean)</t>
    </r>
  </si>
  <si>
    <t>Bank of Chosen balance sheet, 1909-1939</t>
  </si>
  <si>
    <r>
      <rPr>
        <i/>
        <sz val="11"/>
        <color theme="1"/>
        <rFont val="Calibri"/>
        <family val="2"/>
        <scheme val="minor"/>
      </rPr>
      <t>Data from Economic History of Chosen</t>
    </r>
    <r>
      <rPr>
        <sz val="11"/>
        <color theme="1"/>
        <rFont val="Calibri"/>
        <family val="2"/>
        <charset val="129"/>
        <scheme val="minor"/>
      </rPr>
      <t xml:space="preserve"> (English) and Bank of Chosen monthly report (Korean)</t>
    </r>
  </si>
  <si>
    <t>GAP</t>
  </si>
  <si>
    <t>First format (In Japanese yen)</t>
  </si>
  <si>
    <t>Second format (thousands of Japanese yen)</t>
  </si>
  <si>
    <t>First format (Japanese yen)</t>
  </si>
  <si>
    <t>December</t>
  </si>
  <si>
    <t>1943 September</t>
  </si>
  <si>
    <t>1944 September</t>
  </si>
  <si>
    <t xml:space="preserve">Surplus profit brought forward </t>
  </si>
  <si>
    <t>SIMPLIFIED BALANCE SHEET, YEN</t>
  </si>
  <si>
    <t>SIMPLIFIED BALANCE SHEET, %</t>
  </si>
  <si>
    <t>0 (none explicitly noted in source data)</t>
  </si>
  <si>
    <t xml:space="preserve">   Owed to various creditors (no sector breakdown)</t>
  </si>
  <si>
    <t>Balance sheet Economic History</t>
  </si>
  <si>
    <t>Original balance sheet and mapping from original data into simplified balance sheet</t>
  </si>
  <si>
    <t>Original balance sheet, missing some years because of gaps in data</t>
  </si>
  <si>
    <t>Cash on hand</t>
  </si>
  <si>
    <t>Money at call,bullion, etc</t>
  </si>
  <si>
    <t>Bills discounted and advances</t>
  </si>
  <si>
    <t>Investments</t>
  </si>
  <si>
    <t>Due from other banks</t>
  </si>
  <si>
    <t>Bank premises</t>
  </si>
  <si>
    <t>All loans and discount bills</t>
  </si>
  <si>
    <t>O'her branches and guarantee</t>
  </si>
  <si>
    <t>Public bonds</t>
  </si>
  <si>
    <t>Gold, cash, deposits</t>
  </si>
  <si>
    <t>Other</t>
  </si>
  <si>
    <t>Capital paid up and reserve fund</t>
  </si>
  <si>
    <t>Notes issued</t>
  </si>
  <si>
    <t>Government account</t>
  </si>
  <si>
    <t>Loans and bills payable</t>
  </si>
  <si>
    <t>Due to other banks</t>
  </si>
  <si>
    <t>Shareholder capital</t>
  </si>
  <si>
    <t>Bank bills and bills payable</t>
  </si>
  <si>
    <t>Lloans and guarantees for branches</t>
  </si>
  <si>
    <t>Translation of balance sheet terms in Bank of Chosen monthly report</t>
  </si>
  <si>
    <t>This workbook is part of the following working paper:</t>
  </si>
  <si>
    <t>Data may be reproduced provided the source is acknowledged and no fee is charged</t>
  </si>
  <si>
    <t>Jieun Park compiled the data</t>
  </si>
  <si>
    <t>Jieun Park, "An Analysis of the Bank of Chosen’s Balance Sheet"</t>
  </si>
  <si>
    <t>Studies in Applied Economics Series, Institute for Applied Economics, Global Health, and Business Enterprise, Johns Hopkins University, Baltimore</t>
  </si>
  <si>
    <t>Copyright 2017 by Jieun Park</t>
  </si>
  <si>
    <t>See the paper for further details</t>
  </si>
  <si>
    <t>http://sites.krieger.jhu.edu/iae/working-papers/studies-in-applied-economics/</t>
  </si>
  <si>
    <t>Authorship</t>
  </si>
  <si>
    <t>Memo item: assets / Korean nominal GDP (%)</t>
  </si>
  <si>
    <t>Memo item: Korean nominal GDP (from Naksungdae Institute of Economic Research 2011: Table 1-1)</t>
  </si>
  <si>
    <t>Balance sheet Chosen Ginko shi</t>
  </si>
  <si>
    <t>"Domestic" assets (branch network or Japan)</t>
  </si>
  <si>
    <t>Overdrafts</t>
  </si>
  <si>
    <t>Loans</t>
  </si>
  <si>
    <t>Bank of Chosen balance sheet items, 1942-1949</t>
  </si>
  <si>
    <t>Balance sheet items 1942-49</t>
  </si>
  <si>
    <t>Total of the above items (NOT total liabilities)</t>
  </si>
  <si>
    <t>Borrowed money</t>
  </si>
  <si>
    <t>Deposits with others</t>
  </si>
  <si>
    <t>Total of the above items (NOT total assets)</t>
  </si>
  <si>
    <r>
      <t xml:space="preserve">Data for 1942-1948 are from the Bank of Chosen </t>
    </r>
    <r>
      <rPr>
        <i/>
        <sz val="12"/>
        <color theme="1"/>
        <rFont val="Calibri"/>
        <family val="2"/>
        <scheme val="minor"/>
      </rPr>
      <t>Annual Economic Review of Korea</t>
    </r>
    <r>
      <rPr>
        <sz val="12"/>
        <color theme="1"/>
        <rFont val="Calibri"/>
        <family val="2"/>
        <scheme val="minor"/>
      </rPr>
      <t xml:space="preserve"> (1949: 81-82); data for 1949 are from the Bank of Chosen </t>
    </r>
    <r>
      <rPr>
        <i/>
        <sz val="12"/>
        <color theme="1"/>
        <rFont val="Calibri"/>
        <family val="2"/>
        <scheme val="minor"/>
      </rPr>
      <t>Monthly Statistical Review</t>
    </r>
    <r>
      <rPr>
        <sz val="12"/>
        <color theme="1"/>
        <rFont val="Calibri"/>
        <family val="2"/>
        <scheme val="minor"/>
      </rPr>
      <t xml:space="preserve"> (April 1950: 11-13)</t>
    </r>
  </si>
  <si>
    <t>Bank of Chosen Assets and Liabilities, 1909-March 1945 (in Japanese yen; end of December unless indicated)</t>
  </si>
  <si>
    <t>Data are as of end of year unless stated</t>
  </si>
  <si>
    <t>Data are in Japanese yen (to 1944) or Korean hwan (from 1945) at end of year; original sources show data in thousands instead of units</t>
  </si>
  <si>
    <t>Bank of Chosen Balance Sheet, 1909-1945, Plus Select Balance Sheet Items to 1949</t>
  </si>
  <si>
    <t>Select balance sheet items, 1942-1949</t>
  </si>
  <si>
    <r>
      <t xml:space="preserve">Bank of Chosen </t>
    </r>
    <r>
      <rPr>
        <i/>
        <sz val="11"/>
        <color theme="1"/>
        <rFont val="Calibri"/>
        <family val="2"/>
        <scheme val="minor"/>
      </rPr>
      <t xml:space="preserve">Monthly Statistical Review, </t>
    </r>
    <r>
      <rPr>
        <sz val="11"/>
        <color theme="1"/>
        <rFont val="Calibri"/>
        <family val="2"/>
        <scheme val="minor"/>
      </rPr>
      <t>April 1950 (source does not have full balance sheet)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</si>
</sst>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#,##0.0"/>
    <numFmt numFmtId="165" formatCode="0.0"/>
  </numFmts>
  <fonts count="14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</cellStyleXfs>
  <cellXfs count="89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2" borderId="0" xfId="0" applyFont="1" applyFill="1">
      <alignment vertical="center"/>
    </xf>
    <xf numFmtId="0" fontId="8" fillId="3" borderId="0" xfId="0" applyFont="1" applyFill="1">
      <alignment vertical="center"/>
    </xf>
    <xf numFmtId="0" fontId="8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8" fillId="3" borderId="5" xfId="0" applyFont="1" applyFill="1" applyBorder="1">
      <alignment vertical="center"/>
    </xf>
    <xf numFmtId="0" fontId="0" fillId="3" borderId="4" xfId="0" applyFill="1" applyBorder="1">
      <alignment vertical="center"/>
    </xf>
    <xf numFmtId="0" fontId="0" fillId="4" borderId="0" xfId="0" applyFill="1">
      <alignment vertical="center"/>
    </xf>
    <xf numFmtId="0" fontId="0" fillId="0" borderId="0" xfId="0" applyNumberForma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5" borderId="0" xfId="0" applyNumberFormat="1" applyFont="1" applyFill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1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8" fillId="5" borderId="0" xfId="0" applyNumberFormat="1" applyFont="1" applyFill="1" applyAlignment="1">
      <alignment horizontal="right" vertical="center"/>
    </xf>
    <xf numFmtId="0" fontId="8" fillId="5" borderId="0" xfId="1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0" xfId="1" applyNumberFormat="1" applyFont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0" fontId="8" fillId="0" borderId="0" xfId="0" applyFont="1" applyFill="1">
      <alignment vertical="center"/>
    </xf>
    <xf numFmtId="3" fontId="0" fillId="7" borderId="0" xfId="0" applyNumberFormat="1" applyFill="1">
      <alignment vertical="center"/>
    </xf>
    <xf numFmtId="3" fontId="0" fillId="7" borderId="0" xfId="1" applyNumberFormat="1" applyFont="1" applyFill="1">
      <alignment vertical="center"/>
    </xf>
    <xf numFmtId="3" fontId="0" fillId="7" borderId="1" xfId="0" applyNumberFormat="1" applyFill="1" applyBorder="1">
      <alignment vertical="center"/>
    </xf>
    <xf numFmtId="3" fontId="0" fillId="7" borderId="2" xfId="0" applyNumberFormat="1" applyFill="1" applyBorder="1">
      <alignment vertical="center"/>
    </xf>
    <xf numFmtId="3" fontId="0" fillId="7" borderId="2" xfId="1" applyNumberFormat="1" applyFont="1" applyFill="1" applyBorder="1">
      <alignment vertical="center"/>
    </xf>
    <xf numFmtId="3" fontId="0" fillId="7" borderId="3" xfId="0" applyNumberFormat="1" applyFill="1" applyBorder="1">
      <alignment vertical="center"/>
    </xf>
    <xf numFmtId="3" fontId="8" fillId="7" borderId="4" xfId="0" applyNumberFormat="1" applyFont="1" applyFill="1" applyBorder="1">
      <alignment vertical="center"/>
    </xf>
    <xf numFmtId="3" fontId="8" fillId="7" borderId="4" xfId="1" applyNumberFormat="1" applyFont="1" applyFill="1" applyBorder="1">
      <alignment vertical="center"/>
    </xf>
    <xf numFmtId="3" fontId="8" fillId="7" borderId="5" xfId="0" applyNumberFormat="1" applyFont="1" applyFill="1" applyBorder="1">
      <alignment vertical="center"/>
    </xf>
    <xf numFmtId="0" fontId="0" fillId="0" borderId="0" xfId="0" applyNumberForma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3" fontId="8" fillId="0" borderId="0" xfId="0" applyNumberFormat="1" applyFont="1" applyFill="1">
      <alignment vertical="center"/>
    </xf>
    <xf numFmtId="0" fontId="9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3" fontId="8" fillId="0" borderId="0" xfId="0" applyNumberFormat="1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3" fillId="0" borderId="0" xfId="0" applyFont="1">
      <alignment vertical="center"/>
    </xf>
    <xf numFmtId="0" fontId="0" fillId="6" borderId="0" xfId="0" applyFill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Fill="1" applyBorder="1">
      <alignment vertical="center"/>
    </xf>
    <xf numFmtId="3" fontId="0" fillId="0" borderId="0" xfId="0" applyNumberFormat="1" applyFill="1" applyBorder="1">
      <alignment vertical="center"/>
    </xf>
    <xf numFmtId="3" fontId="0" fillId="0" borderId="0" xfId="1" applyNumberFormat="1" applyFont="1" applyFill="1" applyBorder="1">
      <alignment vertical="center"/>
    </xf>
    <xf numFmtId="3" fontId="8" fillId="0" borderId="0" xfId="0" applyNumberFormat="1" applyFont="1" applyFill="1" applyBorder="1">
      <alignment vertical="center"/>
    </xf>
    <xf numFmtId="3" fontId="8" fillId="0" borderId="0" xfId="1" applyNumberFormat="1" applyFont="1" applyFill="1" applyBorder="1">
      <alignment vertical="center"/>
    </xf>
    <xf numFmtId="164" fontId="8" fillId="0" borderId="0" xfId="0" applyNumberFormat="1" applyFont="1" applyFill="1">
      <alignment vertical="center"/>
    </xf>
    <xf numFmtId="164" fontId="2" fillId="0" borderId="0" xfId="0" applyNumberFormat="1" applyFont="1" applyFill="1">
      <alignment vertical="center"/>
    </xf>
    <xf numFmtId="164" fontId="2" fillId="0" borderId="0" xfId="0" applyNumberFormat="1" applyFont="1" applyFill="1" applyBorder="1">
      <alignment vertical="center"/>
    </xf>
    <xf numFmtId="164" fontId="8" fillId="0" borderId="0" xfId="0" applyNumberFormat="1" applyFont="1" applyFill="1" applyBorder="1">
      <alignment vertical="center"/>
    </xf>
    <xf numFmtId="0" fontId="2" fillId="0" borderId="0" xfId="0" applyNumberFormat="1" applyFont="1" applyAlignment="1">
      <alignment horizontal="left" vertical="center"/>
    </xf>
    <xf numFmtId="0" fontId="0" fillId="0" borderId="0" xfId="0" applyAlignment="1"/>
    <xf numFmtId="0" fontId="11" fillId="0" borderId="0" xfId="2"/>
    <xf numFmtId="0" fontId="8" fillId="0" borderId="0" xfId="0" applyFont="1" applyAlignment="1"/>
    <xf numFmtId="165" fontId="8" fillId="0" borderId="0" xfId="0" applyNumberFormat="1" applyFont="1" applyAlignment="1">
      <alignment horizontal="right" vertical="center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8" fillId="2" borderId="0" xfId="0" applyFont="1" applyFill="1" applyAlignment="1">
      <alignment horizontal="right" vertical="center"/>
    </xf>
    <xf numFmtId="3" fontId="8" fillId="3" borderId="0" xfId="0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Assets, 1909-1919 (million Japanese yen)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59180106589803039"/>
          <c:h val="0.82841232530471487"/>
        </c:manualLayout>
      </c:layout>
      <c:areaChart>
        <c:grouping val="stacked"/>
        <c:varyColors val="0"/>
        <c:ser>
          <c:idx val="0"/>
          <c:order val="0"/>
          <c:tx>
            <c:strRef>
              <c:f>'Balance sheet Chosen Ginko shi'!$A$6</c:f>
              <c:strCache>
                <c:ptCount val="1"/>
                <c:pt idx="0">
                  <c:v>Foreign assets</c:v>
                </c:pt>
              </c:strCache>
            </c:strRef>
          </c:tx>
          <c:spPr>
            <a:ln w="25400">
              <a:noFill/>
            </a:ln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shi'!$C$6:$M$6</c:f>
              <c:numCache>
                <c:formatCode>#,##0</c:formatCode>
                <c:ptCount val="11"/>
                <c:pt idx="0">
                  <c:v>6475679</c:v>
                </c:pt>
                <c:pt idx="1">
                  <c:v>8101997</c:v>
                </c:pt>
                <c:pt idx="2">
                  <c:v>10119399</c:v>
                </c:pt>
                <c:pt idx="3">
                  <c:v>10089919</c:v>
                </c:pt>
                <c:pt idx="4">
                  <c:v>10614192</c:v>
                </c:pt>
                <c:pt idx="5">
                  <c:v>8988147</c:v>
                </c:pt>
                <c:pt idx="6">
                  <c:v>13412722</c:v>
                </c:pt>
                <c:pt idx="7">
                  <c:v>18882546</c:v>
                </c:pt>
                <c:pt idx="8">
                  <c:v>30744410</c:v>
                </c:pt>
                <c:pt idx="9">
                  <c:v>57553548</c:v>
                </c:pt>
                <c:pt idx="10">
                  <c:v>75926360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5-4E1F-B995-56C045749A41}"/>
            </c:ext>
          </c:extLst>
        </c:ser>
        <c:ser>
          <c:idx val="3"/>
          <c:order val="1"/>
          <c:tx>
            <c:strRef>
              <c:f>'Balance sheet Chosen Ginko shi'!$A$11</c:f>
              <c:strCache>
                <c:ptCount val="1"/>
                <c:pt idx="0">
                  <c:v>   Owed by government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shi'!$C$11:$M$11</c:f>
              <c:numCache>
                <c:formatCode>#,##0</c:formatCode>
                <c:ptCount val="11"/>
                <c:pt idx="0">
                  <c:v>7979910</c:v>
                </c:pt>
                <c:pt idx="1">
                  <c:v>7329354</c:v>
                </c:pt>
                <c:pt idx="2">
                  <c:v>4594677</c:v>
                </c:pt>
                <c:pt idx="3">
                  <c:v>10094677</c:v>
                </c:pt>
                <c:pt idx="4">
                  <c:v>7500000</c:v>
                </c:pt>
                <c:pt idx="5">
                  <c:v>7500000</c:v>
                </c:pt>
                <c:pt idx="6">
                  <c:v>7500000</c:v>
                </c:pt>
                <c:pt idx="7">
                  <c:v>7500000</c:v>
                </c:pt>
                <c:pt idx="8">
                  <c:v>7500000</c:v>
                </c:pt>
                <c:pt idx="9">
                  <c:v>5500000</c:v>
                </c:pt>
                <c:pt idx="10">
                  <c:v>5500000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5-4E1F-B995-56C045749A41}"/>
            </c:ext>
          </c:extLst>
        </c:ser>
        <c:ser>
          <c:idx val="4"/>
          <c:order val="2"/>
          <c:tx>
            <c:strRef>
              <c:f>'Balance sheet Chosen Ginko shi'!$A$12</c:f>
              <c:strCache>
                <c:ptCount val="1"/>
                <c:pt idx="0">
                  <c:v>   Owed by financial institutions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shi'!$C$12:$M$12</c:f>
              <c:numCache>
                <c:formatCode>#,##0</c:formatCode>
                <c:ptCount val="11"/>
                <c:pt idx="0">
                  <c:v>7895062</c:v>
                </c:pt>
                <c:pt idx="1">
                  <c:v>333284</c:v>
                </c:pt>
                <c:pt idx="2">
                  <c:v>1018163</c:v>
                </c:pt>
                <c:pt idx="3">
                  <c:v>1588859</c:v>
                </c:pt>
                <c:pt idx="4">
                  <c:v>1057514</c:v>
                </c:pt>
                <c:pt idx="5">
                  <c:v>1017756</c:v>
                </c:pt>
                <c:pt idx="6">
                  <c:v>2747934</c:v>
                </c:pt>
                <c:pt idx="7">
                  <c:v>4603056</c:v>
                </c:pt>
                <c:pt idx="8">
                  <c:v>3936045</c:v>
                </c:pt>
                <c:pt idx="9">
                  <c:v>32502408</c:v>
                </c:pt>
                <c:pt idx="10">
                  <c:v>7119503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05-4E1F-B995-56C045749A41}"/>
            </c:ext>
          </c:extLst>
        </c:ser>
        <c:ser>
          <c:idx val="5"/>
          <c:order val="3"/>
          <c:tx>
            <c:strRef>
              <c:f>'Balance sheet Chosen Ginko shi'!$A$13</c:f>
              <c:strCache>
                <c:ptCount val="1"/>
                <c:pt idx="0">
                  <c:v>   Owed by nonfinancial private sector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shi'!$C$13:$M$13</c:f>
              <c:numCache>
                <c:formatCode>#,##0</c:formatCode>
                <c:ptCount val="11"/>
                <c:pt idx="0">
                  <c:v>8579146</c:v>
                </c:pt>
                <c:pt idx="1">
                  <c:v>16583846</c:v>
                </c:pt>
                <c:pt idx="2">
                  <c:v>17748391</c:v>
                </c:pt>
                <c:pt idx="3">
                  <c:v>22834185</c:v>
                </c:pt>
                <c:pt idx="4">
                  <c:v>30586644</c:v>
                </c:pt>
                <c:pt idx="5">
                  <c:v>29742464</c:v>
                </c:pt>
                <c:pt idx="6">
                  <c:v>35294403</c:v>
                </c:pt>
                <c:pt idx="7">
                  <c:v>53882437</c:v>
                </c:pt>
                <c:pt idx="8">
                  <c:v>115724258</c:v>
                </c:pt>
                <c:pt idx="9">
                  <c:v>281718487</c:v>
                </c:pt>
                <c:pt idx="10">
                  <c:v>474660749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05-4E1F-B995-56C045749A41}"/>
            </c:ext>
          </c:extLst>
        </c:ser>
        <c:ser>
          <c:idx val="6"/>
          <c:order val="4"/>
          <c:tx>
            <c:strRef>
              <c:f>'Balance sheet Chosen Ginko shi'!$A$14</c:f>
              <c:strCache>
                <c:ptCount val="1"/>
                <c:pt idx="0">
                  <c:v>   Securities (no sector breakdown)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shi'!$C$14:$M$14</c:f>
              <c:numCache>
                <c:formatCode>#,##0</c:formatCode>
                <c:ptCount val="11"/>
                <c:pt idx="0">
                  <c:v>150000</c:v>
                </c:pt>
                <c:pt idx="1">
                  <c:v>1865245</c:v>
                </c:pt>
                <c:pt idx="2">
                  <c:v>5549317</c:v>
                </c:pt>
                <c:pt idx="3">
                  <c:v>5342232</c:v>
                </c:pt>
                <c:pt idx="4">
                  <c:v>7149229</c:v>
                </c:pt>
                <c:pt idx="5">
                  <c:v>7383381</c:v>
                </c:pt>
                <c:pt idx="6">
                  <c:v>7591176</c:v>
                </c:pt>
                <c:pt idx="7">
                  <c:v>10078513</c:v>
                </c:pt>
                <c:pt idx="8">
                  <c:v>15537153</c:v>
                </c:pt>
                <c:pt idx="9">
                  <c:v>16720198</c:v>
                </c:pt>
                <c:pt idx="10">
                  <c:v>21911108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05-4E1F-B995-56C045749A41}"/>
            </c:ext>
          </c:extLst>
        </c:ser>
        <c:ser>
          <c:idx val="7"/>
          <c:order val="5"/>
          <c:tx>
            <c:strRef>
              <c:f>'Balance sheet Chosen Ginko shi'!$A$15</c:f>
              <c:strCache>
                <c:ptCount val="1"/>
                <c:pt idx="0">
                  <c:v>   Owed by shareholders (uncalled capital)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shi'!$C$15:$M$15</c:f>
              <c:numCache>
                <c:formatCode>#,##0</c:formatCode>
                <c:ptCount val="11"/>
                <c:pt idx="0">
                  <c:v>7500000</c:v>
                </c:pt>
                <c:pt idx="1">
                  <c:v>7500000</c:v>
                </c:pt>
                <c:pt idx="2">
                  <c:v>5000000</c:v>
                </c:pt>
                <c:pt idx="3">
                  <c:v>2500000</c:v>
                </c:pt>
                <c:pt idx="4">
                  <c:v>2500000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5000000</c:v>
                </c:pt>
                <c:pt idx="9">
                  <c:v>15000000</c:v>
                </c:pt>
                <c:pt idx="10">
                  <c:v>55000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05-4E1F-B995-56C045749A41}"/>
            </c:ext>
          </c:extLst>
        </c:ser>
        <c:ser>
          <c:idx val="9"/>
          <c:order val="6"/>
          <c:tx>
            <c:strRef>
              <c:f>'Balance sheet Chosen Ginko shi'!$A$16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shi'!$C$16:$M$16</c:f>
              <c:numCache>
                <c:formatCode>#,##0</c:formatCode>
                <c:ptCount val="11"/>
                <c:pt idx="0">
                  <c:v>1796680</c:v>
                </c:pt>
                <c:pt idx="1">
                  <c:v>1970306</c:v>
                </c:pt>
                <c:pt idx="2">
                  <c:v>2387347</c:v>
                </c:pt>
                <c:pt idx="3">
                  <c:v>2655513</c:v>
                </c:pt>
                <c:pt idx="4">
                  <c:v>2747463</c:v>
                </c:pt>
                <c:pt idx="5">
                  <c:v>3167946</c:v>
                </c:pt>
                <c:pt idx="6">
                  <c:v>3597985</c:v>
                </c:pt>
                <c:pt idx="7">
                  <c:v>4009130</c:v>
                </c:pt>
                <c:pt idx="8">
                  <c:v>12719851</c:v>
                </c:pt>
                <c:pt idx="9">
                  <c:v>4066494</c:v>
                </c:pt>
                <c:pt idx="10">
                  <c:v>4894644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05-4E1F-B995-56C045749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190848"/>
        <c:axId val="182192384"/>
      </c:areaChart>
      <c:catAx>
        <c:axId val="18219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2192384"/>
        <c:crosses val="autoZero"/>
        <c:auto val="1"/>
        <c:lblAlgn val="ctr"/>
        <c:lblOffset val="100"/>
        <c:noMultiLvlLbl val="0"/>
      </c:catAx>
      <c:valAx>
        <c:axId val="182192384"/>
        <c:scaling>
          <c:orientation val="minMax"/>
          <c:max val="600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2190848"/>
        <c:crosses val="autoZero"/>
        <c:crossBetween val="midCat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65061305938389125"/>
          <c:y val="9.4467359837556622E-2"/>
          <c:w val="0.34419374118274965"/>
          <c:h val="0.86576780341581228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Assets, 1929-1945 (share)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59180106589803039"/>
          <c:h val="0.82841232530471487"/>
        </c:manualLayout>
      </c:layout>
      <c:areaChart>
        <c:grouping val="percentStacked"/>
        <c:varyColors val="0"/>
        <c:ser>
          <c:idx val="0"/>
          <c:order val="0"/>
          <c:tx>
            <c:strRef>
              <c:f>'Balance sheet Chosen Ginko shi'!$A$6</c:f>
              <c:strCache>
                <c:ptCount val="1"/>
                <c:pt idx="0">
                  <c:v>Foreign assets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shi'!$W$6:$AM$6</c:f>
              <c:numCache>
                <c:formatCode>#,##0</c:formatCode>
                <c:ptCount val="17"/>
                <c:pt idx="0">
                  <c:v>66670905</c:v>
                </c:pt>
                <c:pt idx="1">
                  <c:v>45113501</c:v>
                </c:pt>
                <c:pt idx="2">
                  <c:v>42225183</c:v>
                </c:pt>
                <c:pt idx="3">
                  <c:v>83291112</c:v>
                </c:pt>
                <c:pt idx="4">
                  <c:v>108066764</c:v>
                </c:pt>
                <c:pt idx="5">
                  <c:v>122719129</c:v>
                </c:pt>
                <c:pt idx="6">
                  <c:v>181257237</c:v>
                </c:pt>
                <c:pt idx="7">
                  <c:v>137244948</c:v>
                </c:pt>
                <c:pt idx="8">
                  <c:v>179215315</c:v>
                </c:pt>
                <c:pt idx="9">
                  <c:v>211230990</c:v>
                </c:pt>
                <c:pt idx="10">
                  <c:v>253709256</c:v>
                </c:pt>
                <c:pt idx="11">
                  <c:v>305689694</c:v>
                </c:pt>
                <c:pt idx="12">
                  <c:v>64990864</c:v>
                </c:pt>
                <c:pt idx="13">
                  <c:v>89143346</c:v>
                </c:pt>
                <c:pt idx="14">
                  <c:v>114435024</c:v>
                </c:pt>
                <c:pt idx="15">
                  <c:v>364568657</c:v>
                </c:pt>
                <c:pt idx="16">
                  <c:v>617167591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9-4EF1-BB91-755683CD9DF3}"/>
            </c:ext>
          </c:extLst>
        </c:ser>
        <c:ser>
          <c:idx val="3"/>
          <c:order val="1"/>
          <c:tx>
            <c:strRef>
              <c:f>'Balance sheet Chosen Ginko shi'!$A$11</c:f>
              <c:strCache>
                <c:ptCount val="1"/>
                <c:pt idx="0">
                  <c:v>   Owed by government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shi'!$W$11:$AM$11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99-4EF1-BB91-755683CD9DF3}"/>
            </c:ext>
          </c:extLst>
        </c:ser>
        <c:ser>
          <c:idx val="4"/>
          <c:order val="2"/>
          <c:tx>
            <c:strRef>
              <c:f>'Balance sheet Chosen Ginko shi'!$A$12</c:f>
              <c:strCache>
                <c:ptCount val="1"/>
                <c:pt idx="0">
                  <c:v>   Owed by financial institutions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shi'!$W$12:$AM$12</c:f>
              <c:numCache>
                <c:formatCode>#,##0</c:formatCode>
                <c:ptCount val="17"/>
                <c:pt idx="0">
                  <c:v>9868205</c:v>
                </c:pt>
                <c:pt idx="1">
                  <c:v>5620055</c:v>
                </c:pt>
                <c:pt idx="2">
                  <c:v>7239563</c:v>
                </c:pt>
                <c:pt idx="3">
                  <c:v>6572176</c:v>
                </c:pt>
                <c:pt idx="4">
                  <c:v>4682481</c:v>
                </c:pt>
                <c:pt idx="5">
                  <c:v>7050792</c:v>
                </c:pt>
                <c:pt idx="6">
                  <c:v>11820551</c:v>
                </c:pt>
                <c:pt idx="7">
                  <c:v>9634923</c:v>
                </c:pt>
                <c:pt idx="8">
                  <c:v>5277584</c:v>
                </c:pt>
                <c:pt idx="9">
                  <c:v>13321526</c:v>
                </c:pt>
                <c:pt idx="10">
                  <c:v>23286543</c:v>
                </c:pt>
                <c:pt idx="11">
                  <c:v>35772369</c:v>
                </c:pt>
                <c:pt idx="12">
                  <c:v>237154802</c:v>
                </c:pt>
                <c:pt idx="13">
                  <c:v>282979949</c:v>
                </c:pt>
                <c:pt idx="14">
                  <c:v>240350731</c:v>
                </c:pt>
                <c:pt idx="15">
                  <c:v>617514243</c:v>
                </c:pt>
                <c:pt idx="16">
                  <c:v>1399012192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99-4EF1-BB91-755683CD9DF3}"/>
            </c:ext>
          </c:extLst>
        </c:ser>
        <c:ser>
          <c:idx val="5"/>
          <c:order val="3"/>
          <c:tx>
            <c:strRef>
              <c:f>'Balance sheet Chosen Ginko shi'!$A$13</c:f>
              <c:strCache>
                <c:ptCount val="1"/>
                <c:pt idx="0">
                  <c:v>   Owed by nonfinancial private sector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shi'!$W$13:$AM$13</c:f>
              <c:numCache>
                <c:formatCode>#,##0</c:formatCode>
                <c:ptCount val="17"/>
                <c:pt idx="0">
                  <c:v>342303729</c:v>
                </c:pt>
                <c:pt idx="1">
                  <c:v>329059068</c:v>
                </c:pt>
                <c:pt idx="2">
                  <c:v>364630626</c:v>
                </c:pt>
                <c:pt idx="3">
                  <c:v>423911371</c:v>
                </c:pt>
                <c:pt idx="4">
                  <c:v>439555431</c:v>
                </c:pt>
                <c:pt idx="5">
                  <c:v>519257601</c:v>
                </c:pt>
                <c:pt idx="6">
                  <c:v>517157353</c:v>
                </c:pt>
                <c:pt idx="7">
                  <c:v>600565648</c:v>
                </c:pt>
                <c:pt idx="8">
                  <c:v>546583697</c:v>
                </c:pt>
                <c:pt idx="9">
                  <c:v>642371302</c:v>
                </c:pt>
                <c:pt idx="10">
                  <c:v>860730228</c:v>
                </c:pt>
                <c:pt idx="11">
                  <c:v>1102733552</c:v>
                </c:pt>
                <c:pt idx="12">
                  <c:v>1286263670</c:v>
                </c:pt>
                <c:pt idx="13">
                  <c:v>1576553849</c:v>
                </c:pt>
                <c:pt idx="14">
                  <c:v>2353044509</c:v>
                </c:pt>
                <c:pt idx="15">
                  <c:v>7814937517</c:v>
                </c:pt>
                <c:pt idx="16">
                  <c:v>19424223206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99-4EF1-BB91-755683CD9DF3}"/>
            </c:ext>
          </c:extLst>
        </c:ser>
        <c:ser>
          <c:idx val="6"/>
          <c:order val="4"/>
          <c:tx>
            <c:strRef>
              <c:f>'Balance sheet Chosen Ginko shi'!$A$14</c:f>
              <c:strCache>
                <c:ptCount val="1"/>
                <c:pt idx="0">
                  <c:v>   Securities (no sector breakdown)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shi'!$W$14:$AM$14</c:f>
              <c:numCache>
                <c:formatCode>#,##0</c:formatCode>
                <c:ptCount val="17"/>
                <c:pt idx="0">
                  <c:v>114070200</c:v>
                </c:pt>
                <c:pt idx="1">
                  <c:v>106459605</c:v>
                </c:pt>
                <c:pt idx="2">
                  <c:v>91801350</c:v>
                </c:pt>
                <c:pt idx="3">
                  <c:v>93341808</c:v>
                </c:pt>
                <c:pt idx="4">
                  <c:v>138664538</c:v>
                </c:pt>
                <c:pt idx="5">
                  <c:v>160634783</c:v>
                </c:pt>
                <c:pt idx="6">
                  <c:v>140736981</c:v>
                </c:pt>
                <c:pt idx="7">
                  <c:v>225943250</c:v>
                </c:pt>
                <c:pt idx="8">
                  <c:v>221527805</c:v>
                </c:pt>
                <c:pt idx="9">
                  <c:v>282488504</c:v>
                </c:pt>
                <c:pt idx="10">
                  <c:v>502430438</c:v>
                </c:pt>
                <c:pt idx="11">
                  <c:v>594661636</c:v>
                </c:pt>
                <c:pt idx="12">
                  <c:v>1056305057</c:v>
                </c:pt>
                <c:pt idx="13">
                  <c:v>1572851286</c:v>
                </c:pt>
                <c:pt idx="14">
                  <c:v>1794232882</c:v>
                </c:pt>
                <c:pt idx="15">
                  <c:v>2903243187</c:v>
                </c:pt>
                <c:pt idx="16">
                  <c:v>3399989272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99-4EF1-BB91-755683CD9DF3}"/>
            </c:ext>
          </c:extLst>
        </c:ser>
        <c:ser>
          <c:idx val="7"/>
          <c:order val="5"/>
          <c:tx>
            <c:strRef>
              <c:f>'Balance sheet Chosen Ginko shi'!$A$15</c:f>
              <c:strCache>
                <c:ptCount val="1"/>
                <c:pt idx="0">
                  <c:v>   Owed by shareholders (uncalled capital)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shi'!$W$15:$AM$15</c:f>
              <c:numCache>
                <c:formatCode>#,##0</c:formatCode>
                <c:ptCount val="17"/>
                <c:pt idx="0">
                  <c:v>15000000</c:v>
                </c:pt>
                <c:pt idx="1">
                  <c:v>15000000</c:v>
                </c:pt>
                <c:pt idx="2">
                  <c:v>15000000</c:v>
                </c:pt>
                <c:pt idx="3">
                  <c:v>15000000</c:v>
                </c:pt>
                <c:pt idx="4">
                  <c:v>15000000</c:v>
                </c:pt>
                <c:pt idx="5">
                  <c:v>15000000</c:v>
                </c:pt>
                <c:pt idx="6">
                  <c:v>15000000</c:v>
                </c:pt>
                <c:pt idx="7">
                  <c:v>15000000</c:v>
                </c:pt>
                <c:pt idx="8">
                  <c:v>15000000</c:v>
                </c:pt>
                <c:pt idx="9">
                  <c:v>15000000</c:v>
                </c:pt>
                <c:pt idx="10">
                  <c:v>15000000</c:v>
                </c:pt>
                <c:pt idx="11">
                  <c:v>5000000</c:v>
                </c:pt>
                <c:pt idx="12">
                  <c:v>5000000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99-4EF1-BB91-755683CD9DF3}"/>
            </c:ext>
          </c:extLst>
        </c:ser>
        <c:ser>
          <c:idx val="9"/>
          <c:order val="6"/>
          <c:tx>
            <c:strRef>
              <c:f>'Balance sheet Chosen Ginko shi'!$A$16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shi'!$W$16:$AM$16</c:f>
              <c:numCache>
                <c:formatCode>#,##0</c:formatCode>
                <c:ptCount val="17"/>
                <c:pt idx="0">
                  <c:v>11318308</c:v>
                </c:pt>
                <c:pt idx="1">
                  <c:v>11352118</c:v>
                </c:pt>
                <c:pt idx="2">
                  <c:v>11356141</c:v>
                </c:pt>
                <c:pt idx="3">
                  <c:v>11184674</c:v>
                </c:pt>
                <c:pt idx="4">
                  <c:v>11130792</c:v>
                </c:pt>
                <c:pt idx="5">
                  <c:v>10966031</c:v>
                </c:pt>
                <c:pt idx="6">
                  <c:v>10698576</c:v>
                </c:pt>
                <c:pt idx="7">
                  <c:v>10634487</c:v>
                </c:pt>
                <c:pt idx="8">
                  <c:v>8566258</c:v>
                </c:pt>
                <c:pt idx="9">
                  <c:v>8818141</c:v>
                </c:pt>
                <c:pt idx="10">
                  <c:v>9050100</c:v>
                </c:pt>
                <c:pt idx="11">
                  <c:v>9499230</c:v>
                </c:pt>
                <c:pt idx="12">
                  <c:v>9858736</c:v>
                </c:pt>
                <c:pt idx="13">
                  <c:v>11945678</c:v>
                </c:pt>
                <c:pt idx="14">
                  <c:v>12760596</c:v>
                </c:pt>
                <c:pt idx="15">
                  <c:v>15795109</c:v>
                </c:pt>
                <c:pt idx="16">
                  <c:v>21731214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99-4EF1-BB91-755683CD9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94048"/>
        <c:axId val="182995584"/>
      </c:areaChart>
      <c:catAx>
        <c:axId val="1829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2995584"/>
        <c:crosses val="autoZero"/>
        <c:auto val="1"/>
        <c:lblAlgn val="ctr"/>
        <c:lblOffset val="100"/>
        <c:noMultiLvlLbl val="0"/>
      </c:catAx>
      <c:valAx>
        <c:axId val="18299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2994048"/>
        <c:crosses val="autoZero"/>
        <c:crossBetween val="midCat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66120306294241593"/>
          <c:y val="9.6430505867178801E-2"/>
          <c:w val="0.33879696274270032"/>
          <c:h val="0.69045283441187855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Liabilities, 1929-1945 (million Japanese  yen)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59180106589803039"/>
          <c:h val="0.82841232530471487"/>
        </c:manualLayout>
      </c:layout>
      <c:areaChart>
        <c:grouping val="stacked"/>
        <c:varyColors val="0"/>
        <c:ser>
          <c:idx val="0"/>
          <c:order val="0"/>
          <c:tx>
            <c:strRef>
              <c:f>'Balance sheet Chosen Ginko shi'!$A$22</c:f>
              <c:strCache>
                <c:ptCount val="1"/>
                <c:pt idx="0">
                  <c:v>   Notes (bank notes)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shi'!$W$22:$AM$22</c:f>
              <c:numCache>
                <c:formatCode>#,##0</c:formatCode>
                <c:ptCount val="17"/>
                <c:pt idx="0">
                  <c:v>118701945</c:v>
                </c:pt>
                <c:pt idx="1">
                  <c:v>90615165</c:v>
                </c:pt>
                <c:pt idx="2">
                  <c:v>100909791</c:v>
                </c:pt>
                <c:pt idx="3">
                  <c:v>124622525</c:v>
                </c:pt>
                <c:pt idx="4">
                  <c:v>148176012</c:v>
                </c:pt>
                <c:pt idx="5">
                  <c:v>192457937</c:v>
                </c:pt>
                <c:pt idx="6">
                  <c:v>220777273</c:v>
                </c:pt>
                <c:pt idx="7">
                  <c:v>210653861</c:v>
                </c:pt>
                <c:pt idx="8">
                  <c:v>279501840</c:v>
                </c:pt>
                <c:pt idx="9">
                  <c:v>321977813</c:v>
                </c:pt>
                <c:pt idx="10">
                  <c:v>443987608</c:v>
                </c:pt>
                <c:pt idx="11">
                  <c:v>580533508</c:v>
                </c:pt>
                <c:pt idx="12">
                  <c:v>741606684</c:v>
                </c:pt>
                <c:pt idx="13">
                  <c:v>908646165</c:v>
                </c:pt>
                <c:pt idx="14">
                  <c:v>995955015</c:v>
                </c:pt>
                <c:pt idx="15">
                  <c:v>2256058029</c:v>
                </c:pt>
                <c:pt idx="16">
                  <c:v>3574418246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8E5-8A93-B68EA4E450ED}"/>
            </c:ext>
          </c:extLst>
        </c:ser>
        <c:ser>
          <c:idx val="3"/>
          <c:order val="1"/>
          <c:tx>
            <c:strRef>
              <c:f>'Balance sheet Chosen Ginko shi'!$A$23</c:f>
              <c:strCache>
                <c:ptCount val="1"/>
                <c:pt idx="0">
                  <c:v>   Deposits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shi'!$W$23:$AM$23</c:f>
              <c:numCache>
                <c:formatCode>#,##0</c:formatCode>
                <c:ptCount val="17"/>
                <c:pt idx="0">
                  <c:v>103948052</c:v>
                </c:pt>
                <c:pt idx="1">
                  <c:v>97785970</c:v>
                </c:pt>
                <c:pt idx="2">
                  <c:v>111462998</c:v>
                </c:pt>
                <c:pt idx="3">
                  <c:v>193932707</c:v>
                </c:pt>
                <c:pt idx="4">
                  <c:v>215105319</c:v>
                </c:pt>
                <c:pt idx="5">
                  <c:v>228193449</c:v>
                </c:pt>
                <c:pt idx="6">
                  <c:v>292122354</c:v>
                </c:pt>
                <c:pt idx="7">
                  <c:v>411142376</c:v>
                </c:pt>
                <c:pt idx="8">
                  <c:v>293943646</c:v>
                </c:pt>
                <c:pt idx="9">
                  <c:v>539653609</c:v>
                </c:pt>
                <c:pt idx="10">
                  <c:v>881656182</c:v>
                </c:pt>
                <c:pt idx="11">
                  <c:v>1073968154</c:v>
                </c:pt>
                <c:pt idx="12">
                  <c:v>1611830864</c:v>
                </c:pt>
                <c:pt idx="13">
                  <c:v>2306559805</c:v>
                </c:pt>
                <c:pt idx="14">
                  <c:v>3263603740</c:v>
                </c:pt>
                <c:pt idx="15">
                  <c:v>8353599403</c:v>
                </c:pt>
                <c:pt idx="16">
                  <c:v>14124305728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CA-48E5-8A93-B68EA4E450ED}"/>
            </c:ext>
          </c:extLst>
        </c:ser>
        <c:ser>
          <c:idx val="6"/>
          <c:order val="2"/>
          <c:tx>
            <c:strRef>
              <c:f>'Balance sheet Chosen Ginko shi'!$A$24</c:f>
              <c:strCache>
                <c:ptCount val="1"/>
                <c:pt idx="0">
                  <c:v>   Owed to various creditors (no sector breakdown)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shi'!$W$24:$AM$24</c:f>
              <c:numCache>
                <c:formatCode>#,##0</c:formatCode>
                <c:ptCount val="17"/>
                <c:pt idx="0">
                  <c:v>210844237</c:v>
                </c:pt>
                <c:pt idx="1">
                  <c:v>202318863</c:v>
                </c:pt>
                <c:pt idx="2">
                  <c:v>200029860</c:v>
                </c:pt>
                <c:pt idx="3">
                  <c:v>191344124</c:v>
                </c:pt>
                <c:pt idx="4">
                  <c:v>213984486</c:v>
                </c:pt>
                <c:pt idx="5">
                  <c:v>274645917</c:v>
                </c:pt>
                <c:pt idx="6">
                  <c:v>221386786</c:v>
                </c:pt>
                <c:pt idx="7">
                  <c:v>232044717</c:v>
                </c:pt>
                <c:pt idx="8">
                  <c:v>253584079</c:v>
                </c:pt>
                <c:pt idx="9">
                  <c:v>165517130</c:v>
                </c:pt>
                <c:pt idx="10">
                  <c:v>193878388</c:v>
                </c:pt>
                <c:pt idx="11">
                  <c:v>237671709</c:v>
                </c:pt>
                <c:pt idx="12">
                  <c:v>156295711</c:v>
                </c:pt>
                <c:pt idx="13">
                  <c:v>154147832</c:v>
                </c:pt>
                <c:pt idx="14">
                  <c:v>163106020</c:v>
                </c:pt>
                <c:pt idx="15">
                  <c:v>982021911</c:v>
                </c:pt>
                <c:pt idx="16">
                  <c:v>6958890416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CA-48E5-8A93-B68EA4E450ED}"/>
            </c:ext>
          </c:extLst>
        </c:ser>
        <c:ser>
          <c:idx val="7"/>
          <c:order val="3"/>
          <c:tx>
            <c:strRef>
              <c:f>'Balance sheet Chosen Ginko shi'!$A$25</c:f>
              <c:strCache>
                <c:ptCount val="1"/>
                <c:pt idx="0">
                  <c:v>   Capital and surplus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shi'!$W$25:$AM$25</c:f>
              <c:numCache>
                <c:formatCode>#,##0</c:formatCode>
                <c:ptCount val="17"/>
                <c:pt idx="0">
                  <c:v>43378242</c:v>
                </c:pt>
                <c:pt idx="1">
                  <c:v>44139429</c:v>
                </c:pt>
                <c:pt idx="2">
                  <c:v>44912171</c:v>
                </c:pt>
                <c:pt idx="3">
                  <c:v>45710136</c:v>
                </c:pt>
                <c:pt idx="4">
                  <c:v>46513817</c:v>
                </c:pt>
                <c:pt idx="5">
                  <c:v>47325320</c:v>
                </c:pt>
                <c:pt idx="6">
                  <c:v>48133584</c:v>
                </c:pt>
                <c:pt idx="7">
                  <c:v>48937052</c:v>
                </c:pt>
                <c:pt idx="8">
                  <c:v>49738878</c:v>
                </c:pt>
                <c:pt idx="9">
                  <c:v>50740799</c:v>
                </c:pt>
                <c:pt idx="10">
                  <c:v>52261898</c:v>
                </c:pt>
                <c:pt idx="11">
                  <c:v>54863143</c:v>
                </c:pt>
                <c:pt idx="12">
                  <c:v>59984485</c:v>
                </c:pt>
                <c:pt idx="13">
                  <c:v>66112217</c:v>
                </c:pt>
                <c:pt idx="14">
                  <c:v>68612828</c:v>
                </c:pt>
                <c:pt idx="15">
                  <c:v>77439308</c:v>
                </c:pt>
                <c:pt idx="16">
                  <c:v>121436236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CA-48E5-8A93-B68EA4E450ED}"/>
            </c:ext>
          </c:extLst>
        </c:ser>
        <c:ser>
          <c:idx val="9"/>
          <c:order val="4"/>
          <c:tx>
            <c:strRef>
              <c:f>'Balance sheet Chosen Ginko shi'!$A$26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shi'!$W$26:$AM$26</c:f>
              <c:numCache>
                <c:formatCode>#,##0</c:formatCode>
                <c:ptCount val="17"/>
                <c:pt idx="0">
                  <c:v>82358871</c:v>
                </c:pt>
                <c:pt idx="1">
                  <c:v>77744920</c:v>
                </c:pt>
                <c:pt idx="2">
                  <c:v>74938043</c:v>
                </c:pt>
                <c:pt idx="3">
                  <c:v>77691649</c:v>
                </c:pt>
                <c:pt idx="4">
                  <c:v>93320372</c:v>
                </c:pt>
                <c:pt idx="5">
                  <c:v>93005713</c:v>
                </c:pt>
                <c:pt idx="6">
                  <c:v>94250701</c:v>
                </c:pt>
                <c:pt idx="7">
                  <c:v>96245250</c:v>
                </c:pt>
                <c:pt idx="8">
                  <c:v>99402216</c:v>
                </c:pt>
                <c:pt idx="9">
                  <c:v>95341112</c:v>
                </c:pt>
                <c:pt idx="10">
                  <c:v>92422489</c:v>
                </c:pt>
                <c:pt idx="11">
                  <c:v>106319967</c:v>
                </c:pt>
                <c:pt idx="12">
                  <c:v>89855385</c:v>
                </c:pt>
                <c:pt idx="13">
                  <c:v>98008089</c:v>
                </c:pt>
                <c:pt idx="14">
                  <c:v>23546139</c:v>
                </c:pt>
                <c:pt idx="15">
                  <c:v>46940062</c:v>
                </c:pt>
                <c:pt idx="16">
                  <c:v>113072849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CA-48E5-8A93-B68EA4E45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034624"/>
        <c:axId val="183036160"/>
      </c:areaChart>
      <c:catAx>
        <c:axId val="18303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3036160"/>
        <c:crosses val="autoZero"/>
        <c:auto val="1"/>
        <c:lblAlgn val="ctr"/>
        <c:lblOffset val="100"/>
        <c:noMultiLvlLbl val="0"/>
      </c:catAx>
      <c:valAx>
        <c:axId val="183036160"/>
        <c:scaling>
          <c:orientation val="minMax"/>
          <c:max val="25000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3034624"/>
        <c:crosses val="autoZero"/>
        <c:crossBetween val="midCat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67454649389764054"/>
          <c:y val="0.11210324149471194"/>
          <c:w val="0.32545350610235946"/>
          <c:h val="0.67765207066993871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Liabilities, 1929-1945 (share)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59180106589803039"/>
          <c:h val="0.82841232530471487"/>
        </c:manualLayout>
      </c:layout>
      <c:areaChart>
        <c:grouping val="percentStacked"/>
        <c:varyColors val="0"/>
        <c:ser>
          <c:idx val="0"/>
          <c:order val="0"/>
          <c:tx>
            <c:strRef>
              <c:f>'Balance sheet Chosen Ginko shi'!$A$22</c:f>
              <c:strCache>
                <c:ptCount val="1"/>
                <c:pt idx="0">
                  <c:v>   Notes (bank notes)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shi'!$W$22:$AM$22</c:f>
              <c:numCache>
                <c:formatCode>#,##0</c:formatCode>
                <c:ptCount val="17"/>
                <c:pt idx="0">
                  <c:v>118701945</c:v>
                </c:pt>
                <c:pt idx="1">
                  <c:v>90615165</c:v>
                </c:pt>
                <c:pt idx="2">
                  <c:v>100909791</c:v>
                </c:pt>
                <c:pt idx="3">
                  <c:v>124622525</c:v>
                </c:pt>
                <c:pt idx="4">
                  <c:v>148176012</c:v>
                </c:pt>
                <c:pt idx="5">
                  <c:v>192457937</c:v>
                </c:pt>
                <c:pt idx="6">
                  <c:v>220777273</c:v>
                </c:pt>
                <c:pt idx="7">
                  <c:v>210653861</c:v>
                </c:pt>
                <c:pt idx="8">
                  <c:v>279501840</c:v>
                </c:pt>
                <c:pt idx="9">
                  <c:v>321977813</c:v>
                </c:pt>
                <c:pt idx="10">
                  <c:v>443987608</c:v>
                </c:pt>
                <c:pt idx="11">
                  <c:v>580533508</c:v>
                </c:pt>
                <c:pt idx="12">
                  <c:v>741606684</c:v>
                </c:pt>
                <c:pt idx="13">
                  <c:v>908646165</c:v>
                </c:pt>
                <c:pt idx="14">
                  <c:v>995955015</c:v>
                </c:pt>
                <c:pt idx="15">
                  <c:v>2256058029</c:v>
                </c:pt>
                <c:pt idx="16">
                  <c:v>3574418246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5-4C63-BD29-65DEFB56A457}"/>
            </c:ext>
          </c:extLst>
        </c:ser>
        <c:ser>
          <c:idx val="3"/>
          <c:order val="1"/>
          <c:tx>
            <c:strRef>
              <c:f>'Balance sheet Chosen Ginko shi'!$A$23</c:f>
              <c:strCache>
                <c:ptCount val="1"/>
                <c:pt idx="0">
                  <c:v>   Deposits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shi'!$W$23:$AM$23</c:f>
              <c:numCache>
                <c:formatCode>#,##0</c:formatCode>
                <c:ptCount val="17"/>
                <c:pt idx="0">
                  <c:v>103948052</c:v>
                </c:pt>
                <c:pt idx="1">
                  <c:v>97785970</c:v>
                </c:pt>
                <c:pt idx="2">
                  <c:v>111462998</c:v>
                </c:pt>
                <c:pt idx="3">
                  <c:v>193932707</c:v>
                </c:pt>
                <c:pt idx="4">
                  <c:v>215105319</c:v>
                </c:pt>
                <c:pt idx="5">
                  <c:v>228193449</c:v>
                </c:pt>
                <c:pt idx="6">
                  <c:v>292122354</c:v>
                </c:pt>
                <c:pt idx="7">
                  <c:v>411142376</c:v>
                </c:pt>
                <c:pt idx="8">
                  <c:v>293943646</c:v>
                </c:pt>
                <c:pt idx="9">
                  <c:v>539653609</c:v>
                </c:pt>
                <c:pt idx="10">
                  <c:v>881656182</c:v>
                </c:pt>
                <c:pt idx="11">
                  <c:v>1073968154</c:v>
                </c:pt>
                <c:pt idx="12">
                  <c:v>1611830864</c:v>
                </c:pt>
                <c:pt idx="13">
                  <c:v>2306559805</c:v>
                </c:pt>
                <c:pt idx="14">
                  <c:v>3263603740</c:v>
                </c:pt>
                <c:pt idx="15">
                  <c:v>8353599403</c:v>
                </c:pt>
                <c:pt idx="16">
                  <c:v>14124305728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5-4C63-BD29-65DEFB56A457}"/>
            </c:ext>
          </c:extLst>
        </c:ser>
        <c:ser>
          <c:idx val="6"/>
          <c:order val="2"/>
          <c:tx>
            <c:strRef>
              <c:f>'Balance sheet Chosen Ginko shi'!$A$24</c:f>
              <c:strCache>
                <c:ptCount val="1"/>
                <c:pt idx="0">
                  <c:v>   Owed to various creditors (no sector breakdown)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shi'!$W$24:$AM$24</c:f>
              <c:numCache>
                <c:formatCode>#,##0</c:formatCode>
                <c:ptCount val="17"/>
                <c:pt idx="0">
                  <c:v>210844237</c:v>
                </c:pt>
                <c:pt idx="1">
                  <c:v>202318863</c:v>
                </c:pt>
                <c:pt idx="2">
                  <c:v>200029860</c:v>
                </c:pt>
                <c:pt idx="3">
                  <c:v>191344124</c:v>
                </c:pt>
                <c:pt idx="4">
                  <c:v>213984486</c:v>
                </c:pt>
                <c:pt idx="5">
                  <c:v>274645917</c:v>
                </c:pt>
                <c:pt idx="6">
                  <c:v>221386786</c:v>
                </c:pt>
                <c:pt idx="7">
                  <c:v>232044717</c:v>
                </c:pt>
                <c:pt idx="8">
                  <c:v>253584079</c:v>
                </c:pt>
                <c:pt idx="9">
                  <c:v>165517130</c:v>
                </c:pt>
                <c:pt idx="10">
                  <c:v>193878388</c:v>
                </c:pt>
                <c:pt idx="11">
                  <c:v>237671709</c:v>
                </c:pt>
                <c:pt idx="12">
                  <c:v>156295711</c:v>
                </c:pt>
                <c:pt idx="13">
                  <c:v>154147832</c:v>
                </c:pt>
                <c:pt idx="14">
                  <c:v>163106020</c:v>
                </c:pt>
                <c:pt idx="15">
                  <c:v>982021911</c:v>
                </c:pt>
                <c:pt idx="16">
                  <c:v>6958890416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5-4C63-BD29-65DEFB56A457}"/>
            </c:ext>
          </c:extLst>
        </c:ser>
        <c:ser>
          <c:idx val="7"/>
          <c:order val="3"/>
          <c:tx>
            <c:strRef>
              <c:f>'Balance sheet Chosen Ginko shi'!$A$25</c:f>
              <c:strCache>
                <c:ptCount val="1"/>
                <c:pt idx="0">
                  <c:v>   Capital and surplus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shi'!$W$25:$AM$25</c:f>
              <c:numCache>
                <c:formatCode>#,##0</c:formatCode>
                <c:ptCount val="17"/>
                <c:pt idx="0">
                  <c:v>43378242</c:v>
                </c:pt>
                <c:pt idx="1">
                  <c:v>44139429</c:v>
                </c:pt>
                <c:pt idx="2">
                  <c:v>44912171</c:v>
                </c:pt>
                <c:pt idx="3">
                  <c:v>45710136</c:v>
                </c:pt>
                <c:pt idx="4">
                  <c:v>46513817</c:v>
                </c:pt>
                <c:pt idx="5">
                  <c:v>47325320</c:v>
                </c:pt>
                <c:pt idx="6">
                  <c:v>48133584</c:v>
                </c:pt>
                <c:pt idx="7">
                  <c:v>48937052</c:v>
                </c:pt>
                <c:pt idx="8">
                  <c:v>49738878</c:v>
                </c:pt>
                <c:pt idx="9">
                  <c:v>50740799</c:v>
                </c:pt>
                <c:pt idx="10">
                  <c:v>52261898</c:v>
                </c:pt>
                <c:pt idx="11">
                  <c:v>54863143</c:v>
                </c:pt>
                <c:pt idx="12">
                  <c:v>59984485</c:v>
                </c:pt>
                <c:pt idx="13">
                  <c:v>66112217</c:v>
                </c:pt>
                <c:pt idx="14">
                  <c:v>68612828</c:v>
                </c:pt>
                <c:pt idx="15">
                  <c:v>77439308</c:v>
                </c:pt>
                <c:pt idx="16">
                  <c:v>121436236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F5-4C63-BD29-65DEFB56A457}"/>
            </c:ext>
          </c:extLst>
        </c:ser>
        <c:ser>
          <c:idx val="9"/>
          <c:order val="4"/>
          <c:tx>
            <c:strRef>
              <c:f>'Balance sheet Chosen Ginko shi'!$A$26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shi'!$W$26:$AM$26</c:f>
              <c:numCache>
                <c:formatCode>#,##0</c:formatCode>
                <c:ptCount val="17"/>
                <c:pt idx="0">
                  <c:v>82358871</c:v>
                </c:pt>
                <c:pt idx="1">
                  <c:v>77744920</c:v>
                </c:pt>
                <c:pt idx="2">
                  <c:v>74938043</c:v>
                </c:pt>
                <c:pt idx="3">
                  <c:v>77691649</c:v>
                </c:pt>
                <c:pt idx="4">
                  <c:v>93320372</c:v>
                </c:pt>
                <c:pt idx="5">
                  <c:v>93005713</c:v>
                </c:pt>
                <c:pt idx="6">
                  <c:v>94250701</c:v>
                </c:pt>
                <c:pt idx="7">
                  <c:v>96245250</c:v>
                </c:pt>
                <c:pt idx="8">
                  <c:v>99402216</c:v>
                </c:pt>
                <c:pt idx="9">
                  <c:v>95341112</c:v>
                </c:pt>
                <c:pt idx="10">
                  <c:v>92422489</c:v>
                </c:pt>
                <c:pt idx="11">
                  <c:v>106319967</c:v>
                </c:pt>
                <c:pt idx="12">
                  <c:v>89855385</c:v>
                </c:pt>
                <c:pt idx="13">
                  <c:v>98008089</c:v>
                </c:pt>
                <c:pt idx="14">
                  <c:v>23546139</c:v>
                </c:pt>
                <c:pt idx="15">
                  <c:v>46940062</c:v>
                </c:pt>
                <c:pt idx="16">
                  <c:v>113072849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F5-4C63-BD29-65DEFB56A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144448"/>
        <c:axId val="183145984"/>
      </c:areaChart>
      <c:catAx>
        <c:axId val="1831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3145984"/>
        <c:crosses val="autoZero"/>
        <c:auto val="1"/>
        <c:lblAlgn val="ctr"/>
        <c:lblOffset val="100"/>
        <c:noMultiLvlLbl val="0"/>
      </c:catAx>
      <c:valAx>
        <c:axId val="183145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3144448"/>
        <c:crosses val="autoZero"/>
        <c:crossBetween val="midCat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67450409268890221"/>
          <c:y val="0.10230554464779594"/>
          <c:w val="0.32283252953151187"/>
          <c:h val="0.69572318960549229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Assets, 1940-1945 (million Japanese yen)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59180106589803039"/>
          <c:h val="0.82841232530471487"/>
        </c:manualLayout>
      </c:layout>
      <c:areaChart>
        <c:grouping val="stacked"/>
        <c:varyColors val="0"/>
        <c:ser>
          <c:idx val="0"/>
          <c:order val="0"/>
          <c:tx>
            <c:strRef>
              <c:f>'Balance sheet Chosen Ginko shi'!$A$6</c:f>
              <c:strCache>
                <c:ptCount val="1"/>
                <c:pt idx="0">
                  <c:v>Foreign assets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shi'!$AH$6:$AM$6</c:f>
              <c:numCache>
                <c:formatCode>#,##0</c:formatCode>
                <c:ptCount val="6"/>
                <c:pt idx="0">
                  <c:v>305689694</c:v>
                </c:pt>
                <c:pt idx="1">
                  <c:v>64990864</c:v>
                </c:pt>
                <c:pt idx="2">
                  <c:v>89143346</c:v>
                </c:pt>
                <c:pt idx="3">
                  <c:v>114435024</c:v>
                </c:pt>
                <c:pt idx="4">
                  <c:v>364568657</c:v>
                </c:pt>
                <c:pt idx="5">
                  <c:v>617167591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6-450A-9C82-15B908D9C109}"/>
            </c:ext>
          </c:extLst>
        </c:ser>
        <c:ser>
          <c:idx val="3"/>
          <c:order val="1"/>
          <c:tx>
            <c:strRef>
              <c:f>'Balance sheet Chosen Ginko shi'!$A$11</c:f>
              <c:strCache>
                <c:ptCount val="1"/>
                <c:pt idx="0">
                  <c:v>   Owed by government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shi'!$AH$11:$AM$11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6-450A-9C82-15B908D9C109}"/>
            </c:ext>
          </c:extLst>
        </c:ser>
        <c:ser>
          <c:idx val="4"/>
          <c:order val="2"/>
          <c:tx>
            <c:strRef>
              <c:f>'Balance sheet Chosen Ginko shi'!$A$12</c:f>
              <c:strCache>
                <c:ptCount val="1"/>
                <c:pt idx="0">
                  <c:v>   Owed by financial institutions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shi'!$AH$12:$AM$12</c:f>
              <c:numCache>
                <c:formatCode>#,##0</c:formatCode>
                <c:ptCount val="6"/>
                <c:pt idx="0">
                  <c:v>35772369</c:v>
                </c:pt>
                <c:pt idx="1">
                  <c:v>237154802</c:v>
                </c:pt>
                <c:pt idx="2">
                  <c:v>282979949</c:v>
                </c:pt>
                <c:pt idx="3">
                  <c:v>240350731</c:v>
                </c:pt>
                <c:pt idx="4">
                  <c:v>617514243</c:v>
                </c:pt>
                <c:pt idx="5">
                  <c:v>1399012192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86-450A-9C82-15B908D9C109}"/>
            </c:ext>
          </c:extLst>
        </c:ser>
        <c:ser>
          <c:idx val="5"/>
          <c:order val="3"/>
          <c:tx>
            <c:strRef>
              <c:f>'Balance sheet Chosen Ginko shi'!$A$13</c:f>
              <c:strCache>
                <c:ptCount val="1"/>
                <c:pt idx="0">
                  <c:v>   Owed by nonfinancial private sector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shi'!$AH$13:$AM$13</c:f>
              <c:numCache>
                <c:formatCode>#,##0</c:formatCode>
                <c:ptCount val="6"/>
                <c:pt idx="0">
                  <c:v>1102733552</c:v>
                </c:pt>
                <c:pt idx="1">
                  <c:v>1286263670</c:v>
                </c:pt>
                <c:pt idx="2">
                  <c:v>1576553849</c:v>
                </c:pt>
                <c:pt idx="3">
                  <c:v>2353044509</c:v>
                </c:pt>
                <c:pt idx="4">
                  <c:v>7814937517</c:v>
                </c:pt>
                <c:pt idx="5">
                  <c:v>19424223206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86-450A-9C82-15B908D9C109}"/>
            </c:ext>
          </c:extLst>
        </c:ser>
        <c:ser>
          <c:idx val="6"/>
          <c:order val="4"/>
          <c:tx>
            <c:strRef>
              <c:f>'Balance sheet Chosen Ginko shi'!$A$14</c:f>
              <c:strCache>
                <c:ptCount val="1"/>
                <c:pt idx="0">
                  <c:v>   Securities (no sector breakdown)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shi'!$AH$14:$AM$14</c:f>
              <c:numCache>
                <c:formatCode>#,##0</c:formatCode>
                <c:ptCount val="6"/>
                <c:pt idx="0">
                  <c:v>594661636</c:v>
                </c:pt>
                <c:pt idx="1">
                  <c:v>1056305057</c:v>
                </c:pt>
                <c:pt idx="2">
                  <c:v>1572851286</c:v>
                </c:pt>
                <c:pt idx="3">
                  <c:v>1794232882</c:v>
                </c:pt>
                <c:pt idx="4">
                  <c:v>2903243187</c:v>
                </c:pt>
                <c:pt idx="5">
                  <c:v>3399989272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6-450A-9C82-15B908D9C109}"/>
            </c:ext>
          </c:extLst>
        </c:ser>
        <c:ser>
          <c:idx val="7"/>
          <c:order val="5"/>
          <c:tx>
            <c:strRef>
              <c:f>'Balance sheet Chosen Ginko shi'!$A$15</c:f>
              <c:strCache>
                <c:ptCount val="1"/>
                <c:pt idx="0">
                  <c:v>   Owed by shareholders (uncalled capital)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shi'!$AH$15:$AM$15</c:f>
              <c:numCache>
                <c:formatCode>#,##0</c:formatCode>
                <c:ptCount val="6"/>
                <c:pt idx="0">
                  <c:v>5000000</c:v>
                </c:pt>
                <c:pt idx="1">
                  <c:v>5000000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86-450A-9C82-15B908D9C109}"/>
            </c:ext>
          </c:extLst>
        </c:ser>
        <c:ser>
          <c:idx val="9"/>
          <c:order val="6"/>
          <c:tx>
            <c:strRef>
              <c:f>'Balance sheet Chosen Ginko shi'!$A$16</c:f>
              <c:strCache>
                <c:ptCount val="1"/>
                <c:pt idx="0">
                  <c:v>   Other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shi'!$AH$16:$AM$16</c:f>
              <c:numCache>
                <c:formatCode>#,##0</c:formatCode>
                <c:ptCount val="6"/>
                <c:pt idx="0">
                  <c:v>9499230</c:v>
                </c:pt>
                <c:pt idx="1">
                  <c:v>9858736</c:v>
                </c:pt>
                <c:pt idx="2">
                  <c:v>11945678</c:v>
                </c:pt>
                <c:pt idx="3">
                  <c:v>12760596</c:v>
                </c:pt>
                <c:pt idx="4">
                  <c:v>15795109</c:v>
                </c:pt>
                <c:pt idx="5">
                  <c:v>21731214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86-450A-9C82-15B908D9C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31616"/>
        <c:axId val="183233152"/>
      </c:areaChart>
      <c:catAx>
        <c:axId val="18323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3233152"/>
        <c:crosses val="autoZero"/>
        <c:auto val="1"/>
        <c:lblAlgn val="ctr"/>
        <c:lblOffset val="100"/>
        <c:noMultiLvlLbl val="0"/>
      </c:catAx>
      <c:valAx>
        <c:axId val="183233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3231616"/>
        <c:crosses val="autoZero"/>
        <c:crossBetween val="midCat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71806878029429533"/>
          <c:y val="9.0533786401813018E-2"/>
          <c:w val="0.27673794911792515"/>
          <c:h val="0.86970130868898499"/>
        </c:manualLayout>
      </c:layout>
      <c:overlay val="0"/>
      <c:txPr>
        <a:bodyPr/>
        <a:lstStyle/>
        <a:p>
          <a:pPr>
            <a:defRPr sz="18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Assets, 1940-1945 (share)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59180106589803039"/>
          <c:h val="0.82841232530471487"/>
        </c:manualLayout>
      </c:layout>
      <c:areaChart>
        <c:grouping val="percentStacked"/>
        <c:varyColors val="0"/>
        <c:ser>
          <c:idx val="0"/>
          <c:order val="0"/>
          <c:tx>
            <c:strRef>
              <c:f>'Balance sheet Chosen Ginko shi'!$A$6</c:f>
              <c:strCache>
                <c:ptCount val="1"/>
                <c:pt idx="0">
                  <c:v>Foreign assets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shi'!$AH$6:$AM$6</c:f>
              <c:numCache>
                <c:formatCode>#,##0</c:formatCode>
                <c:ptCount val="6"/>
                <c:pt idx="0">
                  <c:v>305689694</c:v>
                </c:pt>
                <c:pt idx="1">
                  <c:v>64990864</c:v>
                </c:pt>
                <c:pt idx="2">
                  <c:v>89143346</c:v>
                </c:pt>
                <c:pt idx="3">
                  <c:v>114435024</c:v>
                </c:pt>
                <c:pt idx="4">
                  <c:v>364568657</c:v>
                </c:pt>
                <c:pt idx="5">
                  <c:v>617167591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0-4E48-86B4-25F7DEB27637}"/>
            </c:ext>
          </c:extLst>
        </c:ser>
        <c:ser>
          <c:idx val="3"/>
          <c:order val="1"/>
          <c:tx>
            <c:strRef>
              <c:f>'Balance sheet Chosen Ginko shi'!$A$11</c:f>
              <c:strCache>
                <c:ptCount val="1"/>
                <c:pt idx="0">
                  <c:v>   Owed by government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shi'!$AH$11:$AM$11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20-4E48-86B4-25F7DEB27637}"/>
            </c:ext>
          </c:extLst>
        </c:ser>
        <c:ser>
          <c:idx val="4"/>
          <c:order val="2"/>
          <c:tx>
            <c:strRef>
              <c:f>'Balance sheet Chosen Ginko shi'!$A$12</c:f>
              <c:strCache>
                <c:ptCount val="1"/>
                <c:pt idx="0">
                  <c:v>   Owed by financial institutions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shi'!$AH$12:$AM$12</c:f>
              <c:numCache>
                <c:formatCode>#,##0</c:formatCode>
                <c:ptCount val="6"/>
                <c:pt idx="0">
                  <c:v>35772369</c:v>
                </c:pt>
                <c:pt idx="1">
                  <c:v>237154802</c:v>
                </c:pt>
                <c:pt idx="2">
                  <c:v>282979949</c:v>
                </c:pt>
                <c:pt idx="3">
                  <c:v>240350731</c:v>
                </c:pt>
                <c:pt idx="4">
                  <c:v>617514243</c:v>
                </c:pt>
                <c:pt idx="5">
                  <c:v>1399012192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20-4E48-86B4-25F7DEB27637}"/>
            </c:ext>
          </c:extLst>
        </c:ser>
        <c:ser>
          <c:idx val="5"/>
          <c:order val="3"/>
          <c:tx>
            <c:strRef>
              <c:f>'Balance sheet Chosen Ginko shi'!$A$13</c:f>
              <c:strCache>
                <c:ptCount val="1"/>
                <c:pt idx="0">
                  <c:v>   Owed by nonfinancial private sector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shi'!$AH$13:$AM$13</c:f>
              <c:numCache>
                <c:formatCode>#,##0</c:formatCode>
                <c:ptCount val="6"/>
                <c:pt idx="0">
                  <c:v>1102733552</c:v>
                </c:pt>
                <c:pt idx="1">
                  <c:v>1286263670</c:v>
                </c:pt>
                <c:pt idx="2">
                  <c:v>1576553849</c:v>
                </c:pt>
                <c:pt idx="3">
                  <c:v>2353044509</c:v>
                </c:pt>
                <c:pt idx="4">
                  <c:v>7814937517</c:v>
                </c:pt>
                <c:pt idx="5">
                  <c:v>19424223206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20-4E48-86B4-25F7DEB27637}"/>
            </c:ext>
          </c:extLst>
        </c:ser>
        <c:ser>
          <c:idx val="6"/>
          <c:order val="4"/>
          <c:tx>
            <c:strRef>
              <c:f>'Balance sheet Chosen Ginko shi'!$A$14</c:f>
              <c:strCache>
                <c:ptCount val="1"/>
                <c:pt idx="0">
                  <c:v>   Securities (no sector breakdown)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shi'!$AH$14:$AM$14</c:f>
              <c:numCache>
                <c:formatCode>#,##0</c:formatCode>
                <c:ptCount val="6"/>
                <c:pt idx="0">
                  <c:v>594661636</c:v>
                </c:pt>
                <c:pt idx="1">
                  <c:v>1056305057</c:v>
                </c:pt>
                <c:pt idx="2">
                  <c:v>1572851286</c:v>
                </c:pt>
                <c:pt idx="3">
                  <c:v>1794232882</c:v>
                </c:pt>
                <c:pt idx="4">
                  <c:v>2903243187</c:v>
                </c:pt>
                <c:pt idx="5">
                  <c:v>3399989272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20-4E48-86B4-25F7DEB27637}"/>
            </c:ext>
          </c:extLst>
        </c:ser>
        <c:ser>
          <c:idx val="7"/>
          <c:order val="5"/>
          <c:tx>
            <c:strRef>
              <c:f>'Balance sheet Chosen Ginko shi'!$A$15</c:f>
              <c:strCache>
                <c:ptCount val="1"/>
                <c:pt idx="0">
                  <c:v>   Owed by shareholders (uncalled capital)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shi'!$AH$15:$AM$15</c:f>
              <c:numCache>
                <c:formatCode>#,##0</c:formatCode>
                <c:ptCount val="6"/>
                <c:pt idx="0">
                  <c:v>5000000</c:v>
                </c:pt>
                <c:pt idx="1">
                  <c:v>5000000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20-4E48-86B4-25F7DEB27637}"/>
            </c:ext>
          </c:extLst>
        </c:ser>
        <c:ser>
          <c:idx val="9"/>
          <c:order val="6"/>
          <c:tx>
            <c:strRef>
              <c:f>'Balance sheet Chosen Ginko shi'!$A$16</c:f>
              <c:strCache>
                <c:ptCount val="1"/>
                <c:pt idx="0">
                  <c:v>   Other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shi'!$AH$16:$AM$16</c:f>
              <c:numCache>
                <c:formatCode>#,##0</c:formatCode>
                <c:ptCount val="6"/>
                <c:pt idx="0">
                  <c:v>9499230</c:v>
                </c:pt>
                <c:pt idx="1">
                  <c:v>9858736</c:v>
                </c:pt>
                <c:pt idx="2">
                  <c:v>11945678</c:v>
                </c:pt>
                <c:pt idx="3">
                  <c:v>12760596</c:v>
                </c:pt>
                <c:pt idx="4">
                  <c:v>15795109</c:v>
                </c:pt>
                <c:pt idx="5">
                  <c:v>21731214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20-4E48-86B4-25F7DEB27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56032"/>
        <c:axId val="183357824"/>
      </c:areaChart>
      <c:catAx>
        <c:axId val="18335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3357824"/>
        <c:crosses val="autoZero"/>
        <c:auto val="1"/>
        <c:lblAlgn val="ctr"/>
        <c:lblOffset val="100"/>
        <c:noMultiLvlLbl val="0"/>
      </c:catAx>
      <c:valAx>
        <c:axId val="183357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3356032"/>
        <c:crosses val="autoZero"/>
        <c:crossBetween val="midCat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70087417538017927"/>
          <c:y val="0.10626791189261398"/>
          <c:w val="0.28699159922219147"/>
          <c:h val="0.71398890744152899"/>
        </c:manualLayout>
      </c:layout>
      <c:overlay val="0"/>
      <c:txPr>
        <a:bodyPr/>
        <a:lstStyle/>
        <a:p>
          <a:pPr>
            <a:defRPr sz="18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Total</a:t>
            </a:r>
            <a:r>
              <a:rPr lang="en-US" sz="2400" baseline="0"/>
              <a:t> Assets / Liabilities</a:t>
            </a:r>
            <a:r>
              <a:rPr lang="en-US" sz="2400"/>
              <a:t>, 1909-1945 (billion</a:t>
            </a:r>
            <a:r>
              <a:rPr lang="en-US" sz="2400" baseline="0"/>
              <a:t> Japanese yen</a:t>
            </a:r>
            <a:r>
              <a:rPr lang="en-US" sz="2400"/>
              <a:t>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7415760834773703E-2"/>
          <c:y val="2.4965594825847547E-2"/>
          <c:w val="0.92132245594266915"/>
          <c:h val="0.81827656289441331"/>
        </c:manualLayout>
      </c:layout>
      <c:areaChart>
        <c:grouping val="stacked"/>
        <c:varyColors val="0"/>
        <c:ser>
          <c:idx val="9"/>
          <c:order val="0"/>
          <c:tx>
            <c:v>Total Asset and Liability change</c:v>
          </c:tx>
          <c:spPr>
            <a:solidFill>
              <a:schemeClr val="accent2"/>
            </a:solidFill>
            <a:ln w="25400">
              <a:noFill/>
            </a:ln>
          </c:spPr>
          <c:cat>
            <c:strRef>
              <c:f>'Balance sheet Chosen Ginko shi'!$C$3:$AM$3</c:f>
              <c:strCache>
                <c:ptCount val="37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  <c:pt idx="11">
                  <c:v>1920</c:v>
                </c:pt>
                <c:pt idx="12">
                  <c:v>1921</c:v>
                </c:pt>
                <c:pt idx="13">
                  <c:v>1922</c:v>
                </c:pt>
                <c:pt idx="14">
                  <c:v>1923</c:v>
                </c:pt>
                <c:pt idx="15">
                  <c:v>1924</c:v>
                </c:pt>
                <c:pt idx="16">
                  <c:v>1925</c:v>
                </c:pt>
                <c:pt idx="17">
                  <c:v>1926</c:v>
                </c:pt>
                <c:pt idx="18">
                  <c:v>1927</c:v>
                </c:pt>
                <c:pt idx="19">
                  <c:v>1928</c:v>
                </c:pt>
                <c:pt idx="20">
                  <c:v>1929</c:v>
                </c:pt>
                <c:pt idx="21">
                  <c:v>1930</c:v>
                </c:pt>
                <c:pt idx="22">
                  <c:v>1931</c:v>
                </c:pt>
                <c:pt idx="23">
                  <c:v>1932</c:v>
                </c:pt>
                <c:pt idx="24">
                  <c:v>1933</c:v>
                </c:pt>
                <c:pt idx="25">
                  <c:v>1934</c:v>
                </c:pt>
                <c:pt idx="26">
                  <c:v>1935</c:v>
                </c:pt>
                <c:pt idx="27">
                  <c:v>1936</c:v>
                </c:pt>
                <c:pt idx="28">
                  <c:v>1937</c:v>
                </c:pt>
                <c:pt idx="29">
                  <c:v>1938</c:v>
                </c:pt>
                <c:pt idx="30">
                  <c:v>1939</c:v>
                </c:pt>
                <c:pt idx="31">
                  <c:v>1940</c:v>
                </c:pt>
                <c:pt idx="32">
                  <c:v>1941</c:v>
                </c:pt>
                <c:pt idx="33">
                  <c:v>1942</c:v>
                </c:pt>
                <c:pt idx="34">
                  <c:v>1943 September</c:v>
                </c:pt>
                <c:pt idx="35">
                  <c:v>1944 September</c:v>
                </c:pt>
                <c:pt idx="36">
                  <c:v>1945 March</c:v>
                </c:pt>
              </c:strCache>
            </c:strRef>
          </c:cat>
          <c:val>
            <c:numRef>
              <c:f>'Balance sheet Chosen Ginko shi'!$C$17:$AM$17</c:f>
              <c:numCache>
                <c:formatCode>#,##0</c:formatCode>
                <c:ptCount val="37"/>
                <c:pt idx="0">
                  <c:v>40376477</c:v>
                </c:pt>
                <c:pt idx="1">
                  <c:v>43684032</c:v>
                </c:pt>
                <c:pt idx="2">
                  <c:v>46417294</c:v>
                </c:pt>
                <c:pt idx="3">
                  <c:v>55105385</c:v>
                </c:pt>
                <c:pt idx="4">
                  <c:v>62155042</c:v>
                </c:pt>
                <c:pt idx="5">
                  <c:v>57799694</c:v>
                </c:pt>
                <c:pt idx="6">
                  <c:v>70144220</c:v>
                </c:pt>
                <c:pt idx="7">
                  <c:v>98955682</c:v>
                </c:pt>
                <c:pt idx="8">
                  <c:v>191161717</c:v>
                </c:pt>
                <c:pt idx="9">
                  <c:v>413061135</c:v>
                </c:pt>
                <c:pt idx="10">
                  <c:v>590067364</c:v>
                </c:pt>
                <c:pt idx="11">
                  <c:v>507038150</c:v>
                </c:pt>
                <c:pt idx="12">
                  <c:v>600701745</c:v>
                </c:pt>
                <c:pt idx="13">
                  <c:v>565001470</c:v>
                </c:pt>
                <c:pt idx="14">
                  <c:v>660207078</c:v>
                </c:pt>
                <c:pt idx="15">
                  <c:v>644225523</c:v>
                </c:pt>
                <c:pt idx="16">
                  <c:v>547008511</c:v>
                </c:pt>
                <c:pt idx="17">
                  <c:v>560511089</c:v>
                </c:pt>
                <c:pt idx="18">
                  <c:v>527395946</c:v>
                </c:pt>
                <c:pt idx="19">
                  <c:v>559939211</c:v>
                </c:pt>
                <c:pt idx="20">
                  <c:v>559231347</c:v>
                </c:pt>
                <c:pt idx="21">
                  <c:v>512604347</c:v>
                </c:pt>
                <c:pt idx="22">
                  <c:v>532252863</c:v>
                </c:pt>
                <c:pt idx="23">
                  <c:v>633301141</c:v>
                </c:pt>
                <c:pt idx="24">
                  <c:v>717100006</c:v>
                </c:pt>
                <c:pt idx="25">
                  <c:v>835628336</c:v>
                </c:pt>
                <c:pt idx="26">
                  <c:v>876670698</c:v>
                </c:pt>
                <c:pt idx="27">
                  <c:v>999023256</c:v>
                </c:pt>
                <c:pt idx="28">
                  <c:v>976170659</c:v>
                </c:pt>
                <c:pt idx="29">
                  <c:v>1173230463</c:v>
                </c:pt>
                <c:pt idx="30">
                  <c:v>1664206565</c:v>
                </c:pt>
                <c:pt idx="31">
                  <c:v>2053356481</c:v>
                </c:pt>
                <c:pt idx="32">
                  <c:v>2659573129</c:v>
                </c:pt>
                <c:pt idx="33">
                  <c:v>3533474108</c:v>
                </c:pt>
                <c:pt idx="34">
                  <c:v>4514823742</c:v>
                </c:pt>
                <c:pt idx="35">
                  <c:v>11716058713</c:v>
                </c:pt>
                <c:pt idx="36">
                  <c:v>24892123475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C6-40E8-BCA0-DA80098B8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41600"/>
        <c:axId val="183643136"/>
      </c:areaChart>
      <c:catAx>
        <c:axId val="1836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36431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83643136"/>
        <c:scaling>
          <c:orientation val="minMax"/>
          <c:max val="25000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3641600"/>
        <c:crosses val="autoZero"/>
        <c:crossBetween val="midCat"/>
        <c:dispUnits>
          <c:builtInUnit val="billions"/>
        </c:dispUnits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Total</a:t>
            </a:r>
            <a:r>
              <a:rPr lang="en-US" sz="2400" baseline="0"/>
              <a:t> Assets / Liabilities</a:t>
            </a:r>
            <a:r>
              <a:rPr lang="en-US" sz="2400"/>
              <a:t>, 1909-1945 (million </a:t>
            </a:r>
            <a:r>
              <a:rPr lang="en-US" sz="2400" baseline="0"/>
              <a:t>yen, log scale</a:t>
            </a:r>
            <a:r>
              <a:rPr lang="en-US" sz="2400"/>
              <a:t>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92132245594266915"/>
          <c:h val="0.81827656289441331"/>
        </c:manualLayout>
      </c:layout>
      <c:areaChart>
        <c:grouping val="stacked"/>
        <c:varyColors val="0"/>
        <c:ser>
          <c:idx val="9"/>
          <c:order val="0"/>
          <c:tx>
            <c:v>Total Asset and Liability change</c:v>
          </c:tx>
          <c:spPr>
            <a:solidFill>
              <a:schemeClr val="accent2"/>
            </a:solidFill>
            <a:ln w="25400">
              <a:noFill/>
            </a:ln>
          </c:spPr>
          <c:cat>
            <c:strRef>
              <c:f>'Balance sheet Chosen Ginko shi'!$C$3:$AM$3</c:f>
              <c:strCache>
                <c:ptCount val="37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  <c:pt idx="11">
                  <c:v>1920</c:v>
                </c:pt>
                <c:pt idx="12">
                  <c:v>1921</c:v>
                </c:pt>
                <c:pt idx="13">
                  <c:v>1922</c:v>
                </c:pt>
                <c:pt idx="14">
                  <c:v>1923</c:v>
                </c:pt>
                <c:pt idx="15">
                  <c:v>1924</c:v>
                </c:pt>
                <c:pt idx="16">
                  <c:v>1925</c:v>
                </c:pt>
                <c:pt idx="17">
                  <c:v>1926</c:v>
                </c:pt>
                <c:pt idx="18">
                  <c:v>1927</c:v>
                </c:pt>
                <c:pt idx="19">
                  <c:v>1928</c:v>
                </c:pt>
                <c:pt idx="20">
                  <c:v>1929</c:v>
                </c:pt>
                <c:pt idx="21">
                  <c:v>1930</c:v>
                </c:pt>
                <c:pt idx="22">
                  <c:v>1931</c:v>
                </c:pt>
                <c:pt idx="23">
                  <c:v>1932</c:v>
                </c:pt>
                <c:pt idx="24">
                  <c:v>1933</c:v>
                </c:pt>
                <c:pt idx="25">
                  <c:v>1934</c:v>
                </c:pt>
                <c:pt idx="26">
                  <c:v>1935</c:v>
                </c:pt>
                <c:pt idx="27">
                  <c:v>1936</c:v>
                </c:pt>
                <c:pt idx="28">
                  <c:v>1937</c:v>
                </c:pt>
                <c:pt idx="29">
                  <c:v>1938</c:v>
                </c:pt>
                <c:pt idx="30">
                  <c:v>1939</c:v>
                </c:pt>
                <c:pt idx="31">
                  <c:v>1940</c:v>
                </c:pt>
                <c:pt idx="32">
                  <c:v>1941</c:v>
                </c:pt>
                <c:pt idx="33">
                  <c:v>1942</c:v>
                </c:pt>
                <c:pt idx="34">
                  <c:v>1943 September</c:v>
                </c:pt>
                <c:pt idx="35">
                  <c:v>1944 September</c:v>
                </c:pt>
                <c:pt idx="36">
                  <c:v>1945 March</c:v>
                </c:pt>
              </c:strCache>
            </c:strRef>
          </c:cat>
          <c:val>
            <c:numRef>
              <c:f>'Balance sheet Chosen Ginko shi'!$C$17:$AM$17</c:f>
              <c:numCache>
                <c:formatCode>#,##0</c:formatCode>
                <c:ptCount val="37"/>
                <c:pt idx="0">
                  <c:v>40376477</c:v>
                </c:pt>
                <c:pt idx="1">
                  <c:v>43684032</c:v>
                </c:pt>
                <c:pt idx="2">
                  <c:v>46417294</c:v>
                </c:pt>
                <c:pt idx="3">
                  <c:v>55105385</c:v>
                </c:pt>
                <c:pt idx="4">
                  <c:v>62155042</c:v>
                </c:pt>
                <c:pt idx="5">
                  <c:v>57799694</c:v>
                </c:pt>
                <c:pt idx="6">
                  <c:v>70144220</c:v>
                </c:pt>
                <c:pt idx="7">
                  <c:v>98955682</c:v>
                </c:pt>
                <c:pt idx="8">
                  <c:v>191161717</c:v>
                </c:pt>
                <c:pt idx="9">
                  <c:v>413061135</c:v>
                </c:pt>
                <c:pt idx="10">
                  <c:v>590067364</c:v>
                </c:pt>
                <c:pt idx="11">
                  <c:v>507038150</c:v>
                </c:pt>
                <c:pt idx="12">
                  <c:v>600701745</c:v>
                </c:pt>
                <c:pt idx="13">
                  <c:v>565001470</c:v>
                </c:pt>
                <c:pt idx="14">
                  <c:v>660207078</c:v>
                </c:pt>
                <c:pt idx="15">
                  <c:v>644225523</c:v>
                </c:pt>
                <c:pt idx="16">
                  <c:v>547008511</c:v>
                </c:pt>
                <c:pt idx="17">
                  <c:v>560511089</c:v>
                </c:pt>
                <c:pt idx="18">
                  <c:v>527395946</c:v>
                </c:pt>
                <c:pt idx="19">
                  <c:v>559939211</c:v>
                </c:pt>
                <c:pt idx="20">
                  <c:v>559231347</c:v>
                </c:pt>
                <c:pt idx="21">
                  <c:v>512604347</c:v>
                </c:pt>
                <c:pt idx="22">
                  <c:v>532252863</c:v>
                </c:pt>
                <c:pt idx="23">
                  <c:v>633301141</c:v>
                </c:pt>
                <c:pt idx="24">
                  <c:v>717100006</c:v>
                </c:pt>
                <c:pt idx="25">
                  <c:v>835628336</c:v>
                </c:pt>
                <c:pt idx="26">
                  <c:v>876670698</c:v>
                </c:pt>
                <c:pt idx="27">
                  <c:v>999023256</c:v>
                </c:pt>
                <c:pt idx="28">
                  <c:v>976170659</c:v>
                </c:pt>
                <c:pt idx="29">
                  <c:v>1173230463</c:v>
                </c:pt>
                <c:pt idx="30">
                  <c:v>1664206565</c:v>
                </c:pt>
                <c:pt idx="31">
                  <c:v>2053356481</c:v>
                </c:pt>
                <c:pt idx="32">
                  <c:v>2659573129</c:v>
                </c:pt>
                <c:pt idx="33">
                  <c:v>3533474108</c:v>
                </c:pt>
                <c:pt idx="34">
                  <c:v>4514823742</c:v>
                </c:pt>
                <c:pt idx="35">
                  <c:v>11716058713</c:v>
                </c:pt>
                <c:pt idx="36">
                  <c:v>24892123475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C6-40E8-BCA0-DA80098B8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72192"/>
        <c:axId val="183682176"/>
      </c:areaChart>
      <c:catAx>
        <c:axId val="18367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36821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83682176"/>
        <c:scaling>
          <c:logBase val="10"/>
          <c:orientation val="minMax"/>
          <c:max val="100000000000"/>
          <c:min val="10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3672192"/>
        <c:crosses val="autoZero"/>
        <c:crossBetween val="midCat"/>
        <c:majorUnit val="10"/>
        <c:minorUnit val="10"/>
        <c:dispUnits>
          <c:builtInUnit val="millions"/>
        </c:dispUnits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Assets, 1909-1919 (million Japanese yen)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91603044885685314"/>
          <c:h val="0.68846015712599917"/>
        </c:manualLayout>
      </c:layout>
      <c:areaChart>
        <c:grouping val="stacked"/>
        <c:varyColors val="0"/>
        <c:ser>
          <c:idx val="0"/>
          <c:order val="0"/>
          <c:tx>
            <c:strRef>
              <c:f>'Balance sheet Chosen Ginko shi'!$A$6</c:f>
              <c:strCache>
                <c:ptCount val="1"/>
                <c:pt idx="0">
                  <c:v>Foreign assets</c:v>
                </c:pt>
              </c:strCache>
            </c:strRef>
          </c:tx>
          <c:spPr>
            <a:ln w="25400">
              <a:noFill/>
            </a:ln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shi'!$C$6:$M$6</c:f>
              <c:numCache>
                <c:formatCode>#,##0</c:formatCode>
                <c:ptCount val="11"/>
                <c:pt idx="0">
                  <c:v>6475679</c:v>
                </c:pt>
                <c:pt idx="1">
                  <c:v>8101997</c:v>
                </c:pt>
                <c:pt idx="2">
                  <c:v>10119399</c:v>
                </c:pt>
                <c:pt idx="3">
                  <c:v>10089919</c:v>
                </c:pt>
                <c:pt idx="4">
                  <c:v>10614192</c:v>
                </c:pt>
                <c:pt idx="5">
                  <c:v>8988147</c:v>
                </c:pt>
                <c:pt idx="6">
                  <c:v>13412722</c:v>
                </c:pt>
                <c:pt idx="7">
                  <c:v>18882546</c:v>
                </c:pt>
                <c:pt idx="8">
                  <c:v>30744410</c:v>
                </c:pt>
                <c:pt idx="9">
                  <c:v>57553548</c:v>
                </c:pt>
                <c:pt idx="10">
                  <c:v>75926360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F-4DF1-A55A-007348E0D72D}"/>
            </c:ext>
          </c:extLst>
        </c:ser>
        <c:ser>
          <c:idx val="3"/>
          <c:order val="1"/>
          <c:tx>
            <c:strRef>
              <c:f>'Balance sheet Chosen Ginko shi'!$A$11</c:f>
              <c:strCache>
                <c:ptCount val="1"/>
                <c:pt idx="0">
                  <c:v>   Owed by government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shi'!$C$11:$M$11</c:f>
              <c:numCache>
                <c:formatCode>#,##0</c:formatCode>
                <c:ptCount val="11"/>
                <c:pt idx="0">
                  <c:v>7979910</c:v>
                </c:pt>
                <c:pt idx="1">
                  <c:v>7329354</c:v>
                </c:pt>
                <c:pt idx="2">
                  <c:v>4594677</c:v>
                </c:pt>
                <c:pt idx="3">
                  <c:v>10094677</c:v>
                </c:pt>
                <c:pt idx="4">
                  <c:v>7500000</c:v>
                </c:pt>
                <c:pt idx="5">
                  <c:v>7500000</c:v>
                </c:pt>
                <c:pt idx="6">
                  <c:v>7500000</c:v>
                </c:pt>
                <c:pt idx="7">
                  <c:v>7500000</c:v>
                </c:pt>
                <c:pt idx="8">
                  <c:v>7500000</c:v>
                </c:pt>
                <c:pt idx="9">
                  <c:v>5500000</c:v>
                </c:pt>
                <c:pt idx="10">
                  <c:v>5500000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9F-4DF1-A55A-007348E0D72D}"/>
            </c:ext>
          </c:extLst>
        </c:ser>
        <c:ser>
          <c:idx val="4"/>
          <c:order val="2"/>
          <c:tx>
            <c:strRef>
              <c:f>'Balance sheet Chosen Ginko shi'!$A$12</c:f>
              <c:strCache>
                <c:ptCount val="1"/>
                <c:pt idx="0">
                  <c:v>   Owed by financial institutions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shi'!$C$12:$M$12</c:f>
              <c:numCache>
                <c:formatCode>#,##0</c:formatCode>
                <c:ptCount val="11"/>
                <c:pt idx="0">
                  <c:v>7895062</c:v>
                </c:pt>
                <c:pt idx="1">
                  <c:v>333284</c:v>
                </c:pt>
                <c:pt idx="2">
                  <c:v>1018163</c:v>
                </c:pt>
                <c:pt idx="3">
                  <c:v>1588859</c:v>
                </c:pt>
                <c:pt idx="4">
                  <c:v>1057514</c:v>
                </c:pt>
                <c:pt idx="5">
                  <c:v>1017756</c:v>
                </c:pt>
                <c:pt idx="6">
                  <c:v>2747934</c:v>
                </c:pt>
                <c:pt idx="7">
                  <c:v>4603056</c:v>
                </c:pt>
                <c:pt idx="8">
                  <c:v>3936045</c:v>
                </c:pt>
                <c:pt idx="9">
                  <c:v>32502408</c:v>
                </c:pt>
                <c:pt idx="10">
                  <c:v>7119503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9F-4DF1-A55A-007348E0D72D}"/>
            </c:ext>
          </c:extLst>
        </c:ser>
        <c:ser>
          <c:idx val="5"/>
          <c:order val="3"/>
          <c:tx>
            <c:strRef>
              <c:f>'Balance sheet Chosen Ginko shi'!$A$13</c:f>
              <c:strCache>
                <c:ptCount val="1"/>
                <c:pt idx="0">
                  <c:v>   Owed by nonfinancial private sector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shi'!$C$13:$M$13</c:f>
              <c:numCache>
                <c:formatCode>#,##0</c:formatCode>
                <c:ptCount val="11"/>
                <c:pt idx="0">
                  <c:v>8579146</c:v>
                </c:pt>
                <c:pt idx="1">
                  <c:v>16583846</c:v>
                </c:pt>
                <c:pt idx="2">
                  <c:v>17748391</c:v>
                </c:pt>
                <c:pt idx="3">
                  <c:v>22834185</c:v>
                </c:pt>
                <c:pt idx="4">
                  <c:v>30586644</c:v>
                </c:pt>
                <c:pt idx="5">
                  <c:v>29742464</c:v>
                </c:pt>
                <c:pt idx="6">
                  <c:v>35294403</c:v>
                </c:pt>
                <c:pt idx="7">
                  <c:v>53882437</c:v>
                </c:pt>
                <c:pt idx="8">
                  <c:v>115724258</c:v>
                </c:pt>
                <c:pt idx="9">
                  <c:v>281718487</c:v>
                </c:pt>
                <c:pt idx="10">
                  <c:v>474660749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9F-4DF1-A55A-007348E0D72D}"/>
            </c:ext>
          </c:extLst>
        </c:ser>
        <c:ser>
          <c:idx val="6"/>
          <c:order val="4"/>
          <c:tx>
            <c:strRef>
              <c:f>'Balance sheet Chosen Ginko shi'!$A$14</c:f>
              <c:strCache>
                <c:ptCount val="1"/>
                <c:pt idx="0">
                  <c:v>   Securities (no sector breakdown)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shi'!$C$14:$M$14</c:f>
              <c:numCache>
                <c:formatCode>#,##0</c:formatCode>
                <c:ptCount val="11"/>
                <c:pt idx="0">
                  <c:v>150000</c:v>
                </c:pt>
                <c:pt idx="1">
                  <c:v>1865245</c:v>
                </c:pt>
                <c:pt idx="2">
                  <c:v>5549317</c:v>
                </c:pt>
                <c:pt idx="3">
                  <c:v>5342232</c:v>
                </c:pt>
                <c:pt idx="4">
                  <c:v>7149229</c:v>
                </c:pt>
                <c:pt idx="5">
                  <c:v>7383381</c:v>
                </c:pt>
                <c:pt idx="6">
                  <c:v>7591176</c:v>
                </c:pt>
                <c:pt idx="7">
                  <c:v>10078513</c:v>
                </c:pt>
                <c:pt idx="8">
                  <c:v>15537153</c:v>
                </c:pt>
                <c:pt idx="9">
                  <c:v>16720198</c:v>
                </c:pt>
                <c:pt idx="10">
                  <c:v>21911108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9F-4DF1-A55A-007348E0D72D}"/>
            </c:ext>
          </c:extLst>
        </c:ser>
        <c:ser>
          <c:idx val="7"/>
          <c:order val="5"/>
          <c:tx>
            <c:strRef>
              <c:f>'Balance sheet Chosen Ginko shi'!$A$15</c:f>
              <c:strCache>
                <c:ptCount val="1"/>
                <c:pt idx="0">
                  <c:v>   Owed by shareholders (uncalled capital)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shi'!$C$15:$M$15</c:f>
              <c:numCache>
                <c:formatCode>#,##0</c:formatCode>
                <c:ptCount val="11"/>
                <c:pt idx="0">
                  <c:v>7500000</c:v>
                </c:pt>
                <c:pt idx="1">
                  <c:v>7500000</c:v>
                </c:pt>
                <c:pt idx="2">
                  <c:v>5000000</c:v>
                </c:pt>
                <c:pt idx="3">
                  <c:v>2500000</c:v>
                </c:pt>
                <c:pt idx="4">
                  <c:v>2500000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5000000</c:v>
                </c:pt>
                <c:pt idx="9">
                  <c:v>15000000</c:v>
                </c:pt>
                <c:pt idx="10">
                  <c:v>55000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9F-4DF1-A55A-007348E0D72D}"/>
            </c:ext>
          </c:extLst>
        </c:ser>
        <c:ser>
          <c:idx val="9"/>
          <c:order val="6"/>
          <c:tx>
            <c:strRef>
              <c:f>'Balance sheet Chosen Ginko shi'!$A$16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shi'!$C$16:$M$16</c:f>
              <c:numCache>
                <c:formatCode>#,##0</c:formatCode>
                <c:ptCount val="11"/>
                <c:pt idx="0">
                  <c:v>1796680</c:v>
                </c:pt>
                <c:pt idx="1">
                  <c:v>1970306</c:v>
                </c:pt>
                <c:pt idx="2">
                  <c:v>2387347</c:v>
                </c:pt>
                <c:pt idx="3">
                  <c:v>2655513</c:v>
                </c:pt>
                <c:pt idx="4">
                  <c:v>2747463</c:v>
                </c:pt>
                <c:pt idx="5">
                  <c:v>3167946</c:v>
                </c:pt>
                <c:pt idx="6">
                  <c:v>3597985</c:v>
                </c:pt>
                <c:pt idx="7">
                  <c:v>4009130</c:v>
                </c:pt>
                <c:pt idx="8">
                  <c:v>12719851</c:v>
                </c:pt>
                <c:pt idx="9">
                  <c:v>4066494</c:v>
                </c:pt>
                <c:pt idx="10">
                  <c:v>4894644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9F-4DF1-A55A-007348E0D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190848"/>
        <c:axId val="182192384"/>
      </c:areaChart>
      <c:catAx>
        <c:axId val="18219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2192384"/>
        <c:crosses val="autoZero"/>
        <c:auto val="1"/>
        <c:lblAlgn val="ctr"/>
        <c:lblOffset val="100"/>
        <c:noMultiLvlLbl val="0"/>
      </c:catAx>
      <c:valAx>
        <c:axId val="182192384"/>
        <c:scaling>
          <c:orientation val="minMax"/>
          <c:max val="600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2190848"/>
        <c:crosses val="autoZero"/>
        <c:crossBetween val="midCat"/>
        <c:dispUnits>
          <c:builtInUnit val="millions"/>
        </c:dispUnits>
      </c:valAx>
    </c:plotArea>
    <c:legend>
      <c:legendPos val="b"/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Assets, 1909-1919 (share)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92020046779175924"/>
          <c:h val="0.67820961956538206"/>
        </c:manualLayout>
      </c:layout>
      <c:areaChart>
        <c:grouping val="percentStacked"/>
        <c:varyColors val="0"/>
        <c:ser>
          <c:idx val="0"/>
          <c:order val="0"/>
          <c:tx>
            <c:strRef>
              <c:f>'Balance sheet Chosen Ginko shi'!$A$6</c:f>
              <c:strCache>
                <c:ptCount val="1"/>
                <c:pt idx="0">
                  <c:v>Foreign assets</c:v>
                </c:pt>
              </c:strCache>
            </c:strRef>
          </c:tx>
          <c:spPr>
            <a:ln w="25400">
              <a:noFill/>
            </a:ln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shi'!$C$6:$M$6</c:f>
              <c:numCache>
                <c:formatCode>#,##0</c:formatCode>
                <c:ptCount val="11"/>
                <c:pt idx="0">
                  <c:v>6475679</c:v>
                </c:pt>
                <c:pt idx="1">
                  <c:v>8101997</c:v>
                </c:pt>
                <c:pt idx="2">
                  <c:v>10119399</c:v>
                </c:pt>
                <c:pt idx="3">
                  <c:v>10089919</c:v>
                </c:pt>
                <c:pt idx="4">
                  <c:v>10614192</c:v>
                </c:pt>
                <c:pt idx="5">
                  <c:v>8988147</c:v>
                </c:pt>
                <c:pt idx="6">
                  <c:v>13412722</c:v>
                </c:pt>
                <c:pt idx="7">
                  <c:v>18882546</c:v>
                </c:pt>
                <c:pt idx="8">
                  <c:v>30744410</c:v>
                </c:pt>
                <c:pt idx="9">
                  <c:v>57553548</c:v>
                </c:pt>
                <c:pt idx="10">
                  <c:v>75926360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D-4B62-B14E-1967A74CECE5}"/>
            </c:ext>
          </c:extLst>
        </c:ser>
        <c:ser>
          <c:idx val="3"/>
          <c:order val="1"/>
          <c:tx>
            <c:strRef>
              <c:f>'Balance sheet Chosen Ginko shi'!$A$11</c:f>
              <c:strCache>
                <c:ptCount val="1"/>
                <c:pt idx="0">
                  <c:v>   Owed by government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shi'!$C$11:$M$11</c:f>
              <c:numCache>
                <c:formatCode>#,##0</c:formatCode>
                <c:ptCount val="11"/>
                <c:pt idx="0">
                  <c:v>7979910</c:v>
                </c:pt>
                <c:pt idx="1">
                  <c:v>7329354</c:v>
                </c:pt>
                <c:pt idx="2">
                  <c:v>4594677</c:v>
                </c:pt>
                <c:pt idx="3">
                  <c:v>10094677</c:v>
                </c:pt>
                <c:pt idx="4">
                  <c:v>7500000</c:v>
                </c:pt>
                <c:pt idx="5">
                  <c:v>7500000</c:v>
                </c:pt>
                <c:pt idx="6">
                  <c:v>7500000</c:v>
                </c:pt>
                <c:pt idx="7">
                  <c:v>7500000</c:v>
                </c:pt>
                <c:pt idx="8">
                  <c:v>7500000</c:v>
                </c:pt>
                <c:pt idx="9">
                  <c:v>5500000</c:v>
                </c:pt>
                <c:pt idx="10">
                  <c:v>5500000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DD-4B62-B14E-1967A74CECE5}"/>
            </c:ext>
          </c:extLst>
        </c:ser>
        <c:ser>
          <c:idx val="4"/>
          <c:order val="2"/>
          <c:tx>
            <c:strRef>
              <c:f>'Balance sheet Chosen Ginko shi'!$A$12</c:f>
              <c:strCache>
                <c:ptCount val="1"/>
                <c:pt idx="0">
                  <c:v>   Owed by financial institutions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shi'!$C$12:$M$12</c:f>
              <c:numCache>
                <c:formatCode>#,##0</c:formatCode>
                <c:ptCount val="11"/>
                <c:pt idx="0">
                  <c:v>7895062</c:v>
                </c:pt>
                <c:pt idx="1">
                  <c:v>333284</c:v>
                </c:pt>
                <c:pt idx="2">
                  <c:v>1018163</c:v>
                </c:pt>
                <c:pt idx="3">
                  <c:v>1588859</c:v>
                </c:pt>
                <c:pt idx="4">
                  <c:v>1057514</c:v>
                </c:pt>
                <c:pt idx="5">
                  <c:v>1017756</c:v>
                </c:pt>
                <c:pt idx="6">
                  <c:v>2747934</c:v>
                </c:pt>
                <c:pt idx="7">
                  <c:v>4603056</c:v>
                </c:pt>
                <c:pt idx="8">
                  <c:v>3936045</c:v>
                </c:pt>
                <c:pt idx="9">
                  <c:v>32502408</c:v>
                </c:pt>
                <c:pt idx="10">
                  <c:v>7119503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DD-4B62-B14E-1967A74CECE5}"/>
            </c:ext>
          </c:extLst>
        </c:ser>
        <c:ser>
          <c:idx val="5"/>
          <c:order val="3"/>
          <c:tx>
            <c:strRef>
              <c:f>'Balance sheet Chosen Ginko shi'!$A$13</c:f>
              <c:strCache>
                <c:ptCount val="1"/>
                <c:pt idx="0">
                  <c:v>   Owed by nonfinancial private sector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shi'!$C$13:$M$13</c:f>
              <c:numCache>
                <c:formatCode>#,##0</c:formatCode>
                <c:ptCount val="11"/>
                <c:pt idx="0">
                  <c:v>8579146</c:v>
                </c:pt>
                <c:pt idx="1">
                  <c:v>16583846</c:v>
                </c:pt>
                <c:pt idx="2">
                  <c:v>17748391</c:v>
                </c:pt>
                <c:pt idx="3">
                  <c:v>22834185</c:v>
                </c:pt>
                <c:pt idx="4">
                  <c:v>30586644</c:v>
                </c:pt>
                <c:pt idx="5">
                  <c:v>29742464</c:v>
                </c:pt>
                <c:pt idx="6">
                  <c:v>35294403</c:v>
                </c:pt>
                <c:pt idx="7">
                  <c:v>53882437</c:v>
                </c:pt>
                <c:pt idx="8">
                  <c:v>115724258</c:v>
                </c:pt>
                <c:pt idx="9">
                  <c:v>281718487</c:v>
                </c:pt>
                <c:pt idx="10">
                  <c:v>474660749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DD-4B62-B14E-1967A74CECE5}"/>
            </c:ext>
          </c:extLst>
        </c:ser>
        <c:ser>
          <c:idx val="6"/>
          <c:order val="4"/>
          <c:tx>
            <c:strRef>
              <c:f>'Balance sheet Chosen Ginko shi'!$A$14</c:f>
              <c:strCache>
                <c:ptCount val="1"/>
                <c:pt idx="0">
                  <c:v>   Securities (no sector breakdown)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shi'!$C$14:$M$14</c:f>
              <c:numCache>
                <c:formatCode>#,##0</c:formatCode>
                <c:ptCount val="11"/>
                <c:pt idx="0">
                  <c:v>150000</c:v>
                </c:pt>
                <c:pt idx="1">
                  <c:v>1865245</c:v>
                </c:pt>
                <c:pt idx="2">
                  <c:v>5549317</c:v>
                </c:pt>
                <c:pt idx="3">
                  <c:v>5342232</c:v>
                </c:pt>
                <c:pt idx="4">
                  <c:v>7149229</c:v>
                </c:pt>
                <c:pt idx="5">
                  <c:v>7383381</c:v>
                </c:pt>
                <c:pt idx="6">
                  <c:v>7591176</c:v>
                </c:pt>
                <c:pt idx="7">
                  <c:v>10078513</c:v>
                </c:pt>
                <c:pt idx="8">
                  <c:v>15537153</c:v>
                </c:pt>
                <c:pt idx="9">
                  <c:v>16720198</c:v>
                </c:pt>
                <c:pt idx="10">
                  <c:v>21911108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D-4B62-B14E-1967A74CECE5}"/>
            </c:ext>
          </c:extLst>
        </c:ser>
        <c:ser>
          <c:idx val="7"/>
          <c:order val="5"/>
          <c:tx>
            <c:strRef>
              <c:f>'Balance sheet Chosen Ginko shi'!$A$15</c:f>
              <c:strCache>
                <c:ptCount val="1"/>
                <c:pt idx="0">
                  <c:v>   Owed by shareholders (uncalled capital)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shi'!$C$15:$M$15</c:f>
              <c:numCache>
                <c:formatCode>#,##0</c:formatCode>
                <c:ptCount val="11"/>
                <c:pt idx="0">
                  <c:v>7500000</c:v>
                </c:pt>
                <c:pt idx="1">
                  <c:v>7500000</c:v>
                </c:pt>
                <c:pt idx="2">
                  <c:v>5000000</c:v>
                </c:pt>
                <c:pt idx="3">
                  <c:v>2500000</c:v>
                </c:pt>
                <c:pt idx="4">
                  <c:v>2500000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5000000</c:v>
                </c:pt>
                <c:pt idx="9">
                  <c:v>15000000</c:v>
                </c:pt>
                <c:pt idx="10">
                  <c:v>55000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DD-4B62-B14E-1967A74CECE5}"/>
            </c:ext>
          </c:extLst>
        </c:ser>
        <c:ser>
          <c:idx val="9"/>
          <c:order val="6"/>
          <c:tx>
            <c:strRef>
              <c:f>'Balance sheet Chosen Ginko shi'!$A$16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shi'!$C$16:$M$16</c:f>
              <c:numCache>
                <c:formatCode>#,##0</c:formatCode>
                <c:ptCount val="11"/>
                <c:pt idx="0">
                  <c:v>1796680</c:v>
                </c:pt>
                <c:pt idx="1">
                  <c:v>1970306</c:v>
                </c:pt>
                <c:pt idx="2">
                  <c:v>2387347</c:v>
                </c:pt>
                <c:pt idx="3">
                  <c:v>2655513</c:v>
                </c:pt>
                <c:pt idx="4">
                  <c:v>2747463</c:v>
                </c:pt>
                <c:pt idx="5">
                  <c:v>3167946</c:v>
                </c:pt>
                <c:pt idx="6">
                  <c:v>3597985</c:v>
                </c:pt>
                <c:pt idx="7">
                  <c:v>4009130</c:v>
                </c:pt>
                <c:pt idx="8">
                  <c:v>12719851</c:v>
                </c:pt>
                <c:pt idx="9">
                  <c:v>4066494</c:v>
                </c:pt>
                <c:pt idx="10">
                  <c:v>4894644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DD-4B62-B14E-1967A74CE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245632"/>
        <c:axId val="182386688"/>
      </c:areaChart>
      <c:catAx>
        <c:axId val="18224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2386688"/>
        <c:crosses val="autoZero"/>
        <c:auto val="1"/>
        <c:lblAlgn val="ctr"/>
        <c:lblOffset val="100"/>
        <c:noMultiLvlLbl val="0"/>
      </c:catAx>
      <c:valAx>
        <c:axId val="18238668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2245632"/>
        <c:crosses val="autoZero"/>
        <c:crossBetween val="midCat"/>
        <c:majorUnit val="0.1"/>
        <c:dispUnits>
          <c:builtInUnit val="millions"/>
        </c:dispUnits>
      </c:valAx>
    </c:plotArea>
    <c:legend>
      <c:legendPos val="b"/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Assets, 1920-1928 (million Japanese yen)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92593899338950825"/>
          <c:h val="0.66985446879229793"/>
        </c:manualLayout>
      </c:layout>
      <c:areaChart>
        <c:grouping val="stacked"/>
        <c:varyColors val="0"/>
        <c:ser>
          <c:idx val="0"/>
          <c:order val="0"/>
          <c:tx>
            <c:strRef>
              <c:f>'Balance sheet Chosen Ginko shi'!$A$6</c:f>
              <c:strCache>
                <c:ptCount val="1"/>
                <c:pt idx="0">
                  <c:v>Foreign assets</c:v>
                </c:pt>
              </c:strCache>
            </c:strRef>
          </c:tx>
          <c:spPr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shi'!$N$6:$V$6</c:f>
              <c:numCache>
                <c:formatCode>#,##0</c:formatCode>
                <c:ptCount val="9"/>
                <c:pt idx="0">
                  <c:v>70310301</c:v>
                </c:pt>
                <c:pt idx="1">
                  <c:v>54124786</c:v>
                </c:pt>
                <c:pt idx="2">
                  <c:v>40963795</c:v>
                </c:pt>
                <c:pt idx="3">
                  <c:v>43289004</c:v>
                </c:pt>
                <c:pt idx="4">
                  <c:v>49827456</c:v>
                </c:pt>
                <c:pt idx="5">
                  <c:v>48804594</c:v>
                </c:pt>
                <c:pt idx="6">
                  <c:v>45052000</c:v>
                </c:pt>
                <c:pt idx="7">
                  <c:v>66468302</c:v>
                </c:pt>
                <c:pt idx="8">
                  <c:v>87193657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9-48C9-ACD6-DB53A27F0232}"/>
            </c:ext>
          </c:extLst>
        </c:ser>
        <c:ser>
          <c:idx val="3"/>
          <c:order val="1"/>
          <c:tx>
            <c:strRef>
              <c:f>'Balance sheet Chosen Ginko shi'!$A$11</c:f>
              <c:strCache>
                <c:ptCount val="1"/>
                <c:pt idx="0">
                  <c:v>   Owed by government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shi'!$N$11:$V$11</c:f>
              <c:numCache>
                <c:formatCode>#,##0</c:formatCode>
                <c:ptCount val="9"/>
                <c:pt idx="0">
                  <c:v>5500000</c:v>
                </c:pt>
                <c:pt idx="1">
                  <c:v>10500000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89-48C9-ACD6-DB53A27F0232}"/>
            </c:ext>
          </c:extLst>
        </c:ser>
        <c:ser>
          <c:idx val="4"/>
          <c:order val="2"/>
          <c:tx>
            <c:strRef>
              <c:f>'Balance sheet Chosen Ginko shi'!$A$12</c:f>
              <c:strCache>
                <c:ptCount val="1"/>
                <c:pt idx="0">
                  <c:v>   Owed by financial institutions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shi'!$N$12:$V$12</c:f>
              <c:numCache>
                <c:formatCode>#,##0</c:formatCode>
                <c:ptCount val="9"/>
                <c:pt idx="0">
                  <c:v>6526042</c:v>
                </c:pt>
                <c:pt idx="1">
                  <c:v>3872434</c:v>
                </c:pt>
                <c:pt idx="2">
                  <c:v>3342962</c:v>
                </c:pt>
                <c:pt idx="3">
                  <c:v>8428272</c:v>
                </c:pt>
                <c:pt idx="4">
                  <c:v>5448573</c:v>
                </c:pt>
                <c:pt idx="5">
                  <c:v>7518431</c:v>
                </c:pt>
                <c:pt idx="6">
                  <c:v>6847228</c:v>
                </c:pt>
                <c:pt idx="7">
                  <c:v>6286047</c:v>
                </c:pt>
                <c:pt idx="8">
                  <c:v>5097741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89-48C9-ACD6-DB53A27F0232}"/>
            </c:ext>
          </c:extLst>
        </c:ser>
        <c:ser>
          <c:idx val="5"/>
          <c:order val="3"/>
          <c:tx>
            <c:strRef>
              <c:f>'Balance sheet Chosen Ginko shi'!$A$13</c:f>
              <c:strCache>
                <c:ptCount val="1"/>
                <c:pt idx="0">
                  <c:v>   Owed by nonfinancial private sector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shi'!$N$13:$V$13</c:f>
              <c:numCache>
                <c:formatCode>#,##0</c:formatCode>
                <c:ptCount val="9"/>
                <c:pt idx="0">
                  <c:v>359671481</c:v>
                </c:pt>
                <c:pt idx="1">
                  <c:v>449753711</c:v>
                </c:pt>
                <c:pt idx="2">
                  <c:v>424218018</c:v>
                </c:pt>
                <c:pt idx="3">
                  <c:v>505982019</c:v>
                </c:pt>
                <c:pt idx="4">
                  <c:v>473264600</c:v>
                </c:pt>
                <c:pt idx="5">
                  <c:v>400260612</c:v>
                </c:pt>
                <c:pt idx="6">
                  <c:v>402856133</c:v>
                </c:pt>
                <c:pt idx="7">
                  <c:v>333658156</c:v>
                </c:pt>
                <c:pt idx="8">
                  <c:v>331673477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89-48C9-ACD6-DB53A27F0232}"/>
            </c:ext>
          </c:extLst>
        </c:ser>
        <c:ser>
          <c:idx val="6"/>
          <c:order val="4"/>
          <c:tx>
            <c:strRef>
              <c:f>'Balance sheet Chosen Ginko shi'!$A$14</c:f>
              <c:strCache>
                <c:ptCount val="1"/>
                <c:pt idx="0">
                  <c:v>   Securities (no sector breakdown)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shi'!$N$14:$V$14</c:f>
              <c:numCache>
                <c:formatCode>#,##0</c:formatCode>
                <c:ptCount val="9"/>
                <c:pt idx="0">
                  <c:v>27579556</c:v>
                </c:pt>
                <c:pt idx="1">
                  <c:v>40914198</c:v>
                </c:pt>
                <c:pt idx="2">
                  <c:v>54275709</c:v>
                </c:pt>
                <c:pt idx="3">
                  <c:v>60154873</c:v>
                </c:pt>
                <c:pt idx="4">
                  <c:v>72647873</c:v>
                </c:pt>
                <c:pt idx="5">
                  <c:v>62345315</c:v>
                </c:pt>
                <c:pt idx="6">
                  <c:v>79312287</c:v>
                </c:pt>
                <c:pt idx="7">
                  <c:v>94537265</c:v>
                </c:pt>
                <c:pt idx="8">
                  <c:v>109534050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89-48C9-ACD6-DB53A27F0232}"/>
            </c:ext>
          </c:extLst>
        </c:ser>
        <c:ser>
          <c:idx val="7"/>
          <c:order val="5"/>
          <c:tx>
            <c:strRef>
              <c:f>'Balance sheet Chosen Ginko shi'!$A$15</c:f>
              <c:strCache>
                <c:ptCount val="1"/>
                <c:pt idx="0">
                  <c:v>   Owed by shareholders (uncalled capital)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shi'!$N$15:$V$15</c:f>
              <c:numCache>
                <c:formatCode>#,##0</c:formatCode>
                <c:ptCount val="9"/>
                <c:pt idx="0">
                  <c:v>30000000</c:v>
                </c:pt>
                <c:pt idx="1">
                  <c:v>30000000</c:v>
                </c:pt>
                <c:pt idx="2">
                  <c:v>30000000</c:v>
                </c:pt>
                <c:pt idx="3">
                  <c:v>30000000</c:v>
                </c:pt>
                <c:pt idx="4">
                  <c:v>30000000</c:v>
                </c:pt>
                <c:pt idx="5">
                  <c:v>15000000</c:v>
                </c:pt>
                <c:pt idx="6">
                  <c:v>15000000</c:v>
                </c:pt>
                <c:pt idx="7">
                  <c:v>15000000</c:v>
                </c:pt>
                <c:pt idx="8">
                  <c:v>15000000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89-48C9-ACD6-DB53A27F0232}"/>
            </c:ext>
          </c:extLst>
        </c:ser>
        <c:ser>
          <c:idx val="9"/>
          <c:order val="6"/>
          <c:tx>
            <c:strRef>
              <c:f>'Balance sheet Chosen Ginko shi'!$A$16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shi'!$N$16:$V$16</c:f>
              <c:numCache>
                <c:formatCode>#,##0</c:formatCode>
                <c:ptCount val="9"/>
                <c:pt idx="0">
                  <c:v>7450770</c:v>
                </c:pt>
                <c:pt idx="1">
                  <c:v>11536616</c:v>
                </c:pt>
                <c:pt idx="2">
                  <c:v>12200986</c:v>
                </c:pt>
                <c:pt idx="3">
                  <c:v>12352910</c:v>
                </c:pt>
                <c:pt idx="4">
                  <c:v>13037021</c:v>
                </c:pt>
                <c:pt idx="5">
                  <c:v>13079559</c:v>
                </c:pt>
                <c:pt idx="6">
                  <c:v>11443441</c:v>
                </c:pt>
                <c:pt idx="7">
                  <c:v>11446176</c:v>
                </c:pt>
                <c:pt idx="8">
                  <c:v>11440286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89-48C9-ACD6-DB53A27F0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34912"/>
        <c:axId val="182940800"/>
      </c:areaChart>
      <c:catAx>
        <c:axId val="18293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2940800"/>
        <c:crosses val="autoZero"/>
        <c:auto val="1"/>
        <c:lblAlgn val="ctr"/>
        <c:lblOffset val="100"/>
        <c:noMultiLvlLbl val="0"/>
      </c:catAx>
      <c:valAx>
        <c:axId val="182940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82934912"/>
        <c:crosses val="autoZero"/>
        <c:crossBetween val="midCat"/>
        <c:dispUnits>
          <c:builtInUnit val="millions"/>
        </c:dispUnits>
      </c:valAx>
    </c:plotArea>
    <c:legend>
      <c:legendPos val="b"/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Assets, 1909-1919 (share)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59180106589803039"/>
          <c:h val="0.82841232530471487"/>
        </c:manualLayout>
      </c:layout>
      <c:areaChart>
        <c:grouping val="percentStacked"/>
        <c:varyColors val="0"/>
        <c:ser>
          <c:idx val="0"/>
          <c:order val="0"/>
          <c:tx>
            <c:strRef>
              <c:f>'Balance sheet Chosen Ginko shi'!$A$6</c:f>
              <c:strCache>
                <c:ptCount val="1"/>
                <c:pt idx="0">
                  <c:v>Foreign assets</c:v>
                </c:pt>
              </c:strCache>
            </c:strRef>
          </c:tx>
          <c:spPr>
            <a:ln w="25400">
              <a:noFill/>
            </a:ln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shi'!$C$6:$M$6</c:f>
              <c:numCache>
                <c:formatCode>#,##0</c:formatCode>
                <c:ptCount val="11"/>
                <c:pt idx="0">
                  <c:v>6475679</c:v>
                </c:pt>
                <c:pt idx="1">
                  <c:v>8101997</c:v>
                </c:pt>
                <c:pt idx="2">
                  <c:v>10119399</c:v>
                </c:pt>
                <c:pt idx="3">
                  <c:v>10089919</c:v>
                </c:pt>
                <c:pt idx="4">
                  <c:v>10614192</c:v>
                </c:pt>
                <c:pt idx="5">
                  <c:v>8988147</c:v>
                </c:pt>
                <c:pt idx="6">
                  <c:v>13412722</c:v>
                </c:pt>
                <c:pt idx="7">
                  <c:v>18882546</c:v>
                </c:pt>
                <c:pt idx="8">
                  <c:v>30744410</c:v>
                </c:pt>
                <c:pt idx="9">
                  <c:v>57553548</c:v>
                </c:pt>
                <c:pt idx="10">
                  <c:v>75926360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A-4D88-A18B-7BEA407B5A1B}"/>
            </c:ext>
          </c:extLst>
        </c:ser>
        <c:ser>
          <c:idx val="3"/>
          <c:order val="1"/>
          <c:tx>
            <c:strRef>
              <c:f>'Balance sheet Chosen Ginko shi'!$A$11</c:f>
              <c:strCache>
                <c:ptCount val="1"/>
                <c:pt idx="0">
                  <c:v>   Owed by government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shi'!$C$11:$M$11</c:f>
              <c:numCache>
                <c:formatCode>#,##0</c:formatCode>
                <c:ptCount val="11"/>
                <c:pt idx="0">
                  <c:v>7979910</c:v>
                </c:pt>
                <c:pt idx="1">
                  <c:v>7329354</c:v>
                </c:pt>
                <c:pt idx="2">
                  <c:v>4594677</c:v>
                </c:pt>
                <c:pt idx="3">
                  <c:v>10094677</c:v>
                </c:pt>
                <c:pt idx="4">
                  <c:v>7500000</c:v>
                </c:pt>
                <c:pt idx="5">
                  <c:v>7500000</c:v>
                </c:pt>
                <c:pt idx="6">
                  <c:v>7500000</c:v>
                </c:pt>
                <c:pt idx="7">
                  <c:v>7500000</c:v>
                </c:pt>
                <c:pt idx="8">
                  <c:v>7500000</c:v>
                </c:pt>
                <c:pt idx="9">
                  <c:v>5500000</c:v>
                </c:pt>
                <c:pt idx="10">
                  <c:v>5500000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FA-4D88-A18B-7BEA407B5A1B}"/>
            </c:ext>
          </c:extLst>
        </c:ser>
        <c:ser>
          <c:idx val="4"/>
          <c:order val="2"/>
          <c:tx>
            <c:strRef>
              <c:f>'Balance sheet Chosen Ginko shi'!$A$12</c:f>
              <c:strCache>
                <c:ptCount val="1"/>
                <c:pt idx="0">
                  <c:v>   Owed by financial institutions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shi'!$C$12:$M$12</c:f>
              <c:numCache>
                <c:formatCode>#,##0</c:formatCode>
                <c:ptCount val="11"/>
                <c:pt idx="0">
                  <c:v>7895062</c:v>
                </c:pt>
                <c:pt idx="1">
                  <c:v>333284</c:v>
                </c:pt>
                <c:pt idx="2">
                  <c:v>1018163</c:v>
                </c:pt>
                <c:pt idx="3">
                  <c:v>1588859</c:v>
                </c:pt>
                <c:pt idx="4">
                  <c:v>1057514</c:v>
                </c:pt>
                <c:pt idx="5">
                  <c:v>1017756</c:v>
                </c:pt>
                <c:pt idx="6">
                  <c:v>2747934</c:v>
                </c:pt>
                <c:pt idx="7">
                  <c:v>4603056</c:v>
                </c:pt>
                <c:pt idx="8">
                  <c:v>3936045</c:v>
                </c:pt>
                <c:pt idx="9">
                  <c:v>32502408</c:v>
                </c:pt>
                <c:pt idx="10">
                  <c:v>7119503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FA-4D88-A18B-7BEA407B5A1B}"/>
            </c:ext>
          </c:extLst>
        </c:ser>
        <c:ser>
          <c:idx val="5"/>
          <c:order val="3"/>
          <c:tx>
            <c:strRef>
              <c:f>'Balance sheet Chosen Ginko shi'!$A$13</c:f>
              <c:strCache>
                <c:ptCount val="1"/>
                <c:pt idx="0">
                  <c:v>   Owed by nonfinancial private sector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shi'!$C$13:$M$13</c:f>
              <c:numCache>
                <c:formatCode>#,##0</c:formatCode>
                <c:ptCount val="11"/>
                <c:pt idx="0">
                  <c:v>8579146</c:v>
                </c:pt>
                <c:pt idx="1">
                  <c:v>16583846</c:v>
                </c:pt>
                <c:pt idx="2">
                  <c:v>17748391</c:v>
                </c:pt>
                <c:pt idx="3">
                  <c:v>22834185</c:v>
                </c:pt>
                <c:pt idx="4">
                  <c:v>30586644</c:v>
                </c:pt>
                <c:pt idx="5">
                  <c:v>29742464</c:v>
                </c:pt>
                <c:pt idx="6">
                  <c:v>35294403</c:v>
                </c:pt>
                <c:pt idx="7">
                  <c:v>53882437</c:v>
                </c:pt>
                <c:pt idx="8">
                  <c:v>115724258</c:v>
                </c:pt>
                <c:pt idx="9">
                  <c:v>281718487</c:v>
                </c:pt>
                <c:pt idx="10">
                  <c:v>474660749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FA-4D88-A18B-7BEA407B5A1B}"/>
            </c:ext>
          </c:extLst>
        </c:ser>
        <c:ser>
          <c:idx val="6"/>
          <c:order val="4"/>
          <c:tx>
            <c:strRef>
              <c:f>'Balance sheet Chosen Ginko shi'!$A$14</c:f>
              <c:strCache>
                <c:ptCount val="1"/>
                <c:pt idx="0">
                  <c:v>   Securities (no sector breakdown)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shi'!$C$14:$M$14</c:f>
              <c:numCache>
                <c:formatCode>#,##0</c:formatCode>
                <c:ptCount val="11"/>
                <c:pt idx="0">
                  <c:v>150000</c:v>
                </c:pt>
                <c:pt idx="1">
                  <c:v>1865245</c:v>
                </c:pt>
                <c:pt idx="2">
                  <c:v>5549317</c:v>
                </c:pt>
                <c:pt idx="3">
                  <c:v>5342232</c:v>
                </c:pt>
                <c:pt idx="4">
                  <c:v>7149229</c:v>
                </c:pt>
                <c:pt idx="5">
                  <c:v>7383381</c:v>
                </c:pt>
                <c:pt idx="6">
                  <c:v>7591176</c:v>
                </c:pt>
                <c:pt idx="7">
                  <c:v>10078513</c:v>
                </c:pt>
                <c:pt idx="8">
                  <c:v>15537153</c:v>
                </c:pt>
                <c:pt idx="9">
                  <c:v>16720198</c:v>
                </c:pt>
                <c:pt idx="10">
                  <c:v>21911108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FA-4D88-A18B-7BEA407B5A1B}"/>
            </c:ext>
          </c:extLst>
        </c:ser>
        <c:ser>
          <c:idx val="7"/>
          <c:order val="5"/>
          <c:tx>
            <c:strRef>
              <c:f>'Balance sheet Chosen Ginko shi'!$A$15</c:f>
              <c:strCache>
                <c:ptCount val="1"/>
                <c:pt idx="0">
                  <c:v>   Owed by shareholders (uncalled capital)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shi'!$C$15:$M$15</c:f>
              <c:numCache>
                <c:formatCode>#,##0</c:formatCode>
                <c:ptCount val="11"/>
                <c:pt idx="0">
                  <c:v>7500000</c:v>
                </c:pt>
                <c:pt idx="1">
                  <c:v>7500000</c:v>
                </c:pt>
                <c:pt idx="2">
                  <c:v>5000000</c:v>
                </c:pt>
                <c:pt idx="3">
                  <c:v>2500000</c:v>
                </c:pt>
                <c:pt idx="4">
                  <c:v>2500000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5000000</c:v>
                </c:pt>
                <c:pt idx="9">
                  <c:v>15000000</c:v>
                </c:pt>
                <c:pt idx="10">
                  <c:v>55000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FA-4D88-A18B-7BEA407B5A1B}"/>
            </c:ext>
          </c:extLst>
        </c:ser>
        <c:ser>
          <c:idx val="9"/>
          <c:order val="6"/>
          <c:tx>
            <c:strRef>
              <c:f>'Balance sheet Chosen Ginko shi'!$A$16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shi'!$C$16:$M$16</c:f>
              <c:numCache>
                <c:formatCode>#,##0</c:formatCode>
                <c:ptCount val="11"/>
                <c:pt idx="0">
                  <c:v>1796680</c:v>
                </c:pt>
                <c:pt idx="1">
                  <c:v>1970306</c:v>
                </c:pt>
                <c:pt idx="2">
                  <c:v>2387347</c:v>
                </c:pt>
                <c:pt idx="3">
                  <c:v>2655513</c:v>
                </c:pt>
                <c:pt idx="4">
                  <c:v>2747463</c:v>
                </c:pt>
                <c:pt idx="5">
                  <c:v>3167946</c:v>
                </c:pt>
                <c:pt idx="6">
                  <c:v>3597985</c:v>
                </c:pt>
                <c:pt idx="7">
                  <c:v>4009130</c:v>
                </c:pt>
                <c:pt idx="8">
                  <c:v>12719851</c:v>
                </c:pt>
                <c:pt idx="9">
                  <c:v>4066494</c:v>
                </c:pt>
                <c:pt idx="10">
                  <c:v>4894644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FA-4D88-A18B-7BEA407B5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245632"/>
        <c:axId val="182386688"/>
      </c:areaChart>
      <c:catAx>
        <c:axId val="18224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2386688"/>
        <c:crosses val="autoZero"/>
        <c:auto val="1"/>
        <c:lblAlgn val="ctr"/>
        <c:lblOffset val="100"/>
        <c:noMultiLvlLbl val="0"/>
      </c:catAx>
      <c:valAx>
        <c:axId val="18238668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2245632"/>
        <c:crosses val="autoZero"/>
        <c:crossBetween val="midCat"/>
        <c:majorUnit val="0.1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65061305938389125"/>
          <c:y val="9.4467359837556622E-2"/>
          <c:w val="0.34111219760005845"/>
          <c:h val="0.86687180254522656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Liabilities, 1909-1919 (million</a:t>
            </a:r>
            <a:r>
              <a:rPr lang="en-US" sz="2400" baseline="0"/>
              <a:t> Japanese yen</a:t>
            </a:r>
            <a:r>
              <a:rPr lang="en-US" sz="2400"/>
              <a:t>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93380103039985152"/>
          <c:h val="0.68167183021740307"/>
        </c:manualLayout>
      </c:layout>
      <c:areaChart>
        <c:grouping val="stacked"/>
        <c:varyColors val="0"/>
        <c:ser>
          <c:idx val="0"/>
          <c:order val="0"/>
          <c:tx>
            <c:strRef>
              <c:f>'Balance sheet Chosen Ginko shi'!$A$22</c:f>
              <c:strCache>
                <c:ptCount val="1"/>
                <c:pt idx="0">
                  <c:v>   Notes (bank notes)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shi'!$C$22:$M$22</c:f>
              <c:numCache>
                <c:formatCode>#,##0</c:formatCode>
                <c:ptCount val="11"/>
                <c:pt idx="0">
                  <c:v>13439700</c:v>
                </c:pt>
                <c:pt idx="1">
                  <c:v>20163900</c:v>
                </c:pt>
                <c:pt idx="2">
                  <c:v>25006540</c:v>
                </c:pt>
                <c:pt idx="3">
                  <c:v>25550400</c:v>
                </c:pt>
                <c:pt idx="4">
                  <c:v>25693260</c:v>
                </c:pt>
                <c:pt idx="5">
                  <c:v>21850370</c:v>
                </c:pt>
                <c:pt idx="6">
                  <c:v>34387520</c:v>
                </c:pt>
                <c:pt idx="7">
                  <c:v>46627080</c:v>
                </c:pt>
                <c:pt idx="8">
                  <c:v>67364949</c:v>
                </c:pt>
                <c:pt idx="9">
                  <c:v>115523670</c:v>
                </c:pt>
                <c:pt idx="10">
                  <c:v>163600055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0-4DB1-A849-DE86F59BB7A4}"/>
            </c:ext>
          </c:extLst>
        </c:ser>
        <c:ser>
          <c:idx val="3"/>
          <c:order val="1"/>
          <c:tx>
            <c:strRef>
              <c:f>'Balance sheet Chosen Ginko shi'!$A$23</c:f>
              <c:strCache>
                <c:ptCount val="1"/>
                <c:pt idx="0">
                  <c:v>   Deposits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shi'!$C$23:$M$23</c:f>
              <c:numCache>
                <c:formatCode>#,##0</c:formatCode>
                <c:ptCount val="11"/>
                <c:pt idx="0">
                  <c:v>14256823</c:v>
                </c:pt>
                <c:pt idx="1">
                  <c:v>10960650</c:v>
                </c:pt>
                <c:pt idx="2">
                  <c:v>6978281</c:v>
                </c:pt>
                <c:pt idx="3">
                  <c:v>14169877</c:v>
                </c:pt>
                <c:pt idx="4">
                  <c:v>20801924</c:v>
                </c:pt>
                <c:pt idx="5">
                  <c:v>17598503</c:v>
                </c:pt>
                <c:pt idx="6">
                  <c:v>18588600</c:v>
                </c:pt>
                <c:pt idx="7">
                  <c:v>33033409</c:v>
                </c:pt>
                <c:pt idx="8">
                  <c:v>88413372</c:v>
                </c:pt>
                <c:pt idx="9">
                  <c:v>218960149</c:v>
                </c:pt>
                <c:pt idx="10">
                  <c:v>194300800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0-4DB1-A849-DE86F59BB7A4}"/>
            </c:ext>
          </c:extLst>
        </c:ser>
        <c:ser>
          <c:idx val="6"/>
          <c:order val="2"/>
          <c:tx>
            <c:strRef>
              <c:f>'Balance sheet Chosen Ginko shi'!$A$24</c:f>
              <c:strCache>
                <c:ptCount val="1"/>
                <c:pt idx="0">
                  <c:v>   Owed to various creditors (no sector breakdown)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shi'!$C$24:$M$24</c:f>
              <c:numCache>
                <c:formatCode>#,##0</c:formatCode>
                <c:ptCount val="11"/>
                <c:pt idx="0">
                  <c:v>717867</c:v>
                </c:pt>
                <c:pt idx="1">
                  <c:v>646253</c:v>
                </c:pt>
                <c:pt idx="2">
                  <c:v>2574925</c:v>
                </c:pt>
                <c:pt idx="3">
                  <c:v>3373596</c:v>
                </c:pt>
                <c:pt idx="4">
                  <c:v>3036230</c:v>
                </c:pt>
                <c:pt idx="5">
                  <c:v>4989380</c:v>
                </c:pt>
                <c:pt idx="6">
                  <c:v>3060338</c:v>
                </c:pt>
                <c:pt idx="7">
                  <c:v>4020430</c:v>
                </c:pt>
                <c:pt idx="8">
                  <c:v>4525119</c:v>
                </c:pt>
                <c:pt idx="9">
                  <c:v>5440593</c:v>
                </c:pt>
                <c:pt idx="10">
                  <c:v>143450246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30-4DB1-A849-DE86F59BB7A4}"/>
            </c:ext>
          </c:extLst>
        </c:ser>
        <c:ser>
          <c:idx val="7"/>
          <c:order val="3"/>
          <c:tx>
            <c:strRef>
              <c:f>'Balance sheet Chosen Ginko shi'!$A$25</c:f>
              <c:strCache>
                <c:ptCount val="1"/>
                <c:pt idx="0">
                  <c:v>   Capital and surplus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shi'!$C$25:$M$25</c:f>
              <c:numCache>
                <c:formatCode>#,##0</c:formatCode>
                <c:ptCount val="11"/>
                <c:pt idx="0">
                  <c:v>10000000</c:v>
                </c:pt>
                <c:pt idx="1">
                  <c:v>10047169</c:v>
                </c:pt>
                <c:pt idx="2">
                  <c:v>10156700</c:v>
                </c:pt>
                <c:pt idx="3">
                  <c:v>10274873</c:v>
                </c:pt>
                <c:pt idx="4">
                  <c:v>10400174</c:v>
                </c:pt>
                <c:pt idx="5">
                  <c:v>10748727</c:v>
                </c:pt>
                <c:pt idx="6">
                  <c:v>10933950</c:v>
                </c:pt>
                <c:pt idx="7">
                  <c:v>11218970</c:v>
                </c:pt>
                <c:pt idx="8">
                  <c:v>22840130</c:v>
                </c:pt>
                <c:pt idx="9">
                  <c:v>45381466</c:v>
                </c:pt>
                <c:pt idx="10">
                  <c:v>47340573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30-4DB1-A849-DE86F59BB7A4}"/>
            </c:ext>
          </c:extLst>
        </c:ser>
        <c:ser>
          <c:idx val="9"/>
          <c:order val="4"/>
          <c:tx>
            <c:strRef>
              <c:f>'Balance sheet Chosen Ginko shi'!$A$26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shi'!$C$26:$M$26</c:f>
              <c:numCache>
                <c:formatCode>#,##0</c:formatCode>
                <c:ptCount val="11"/>
                <c:pt idx="0">
                  <c:v>1962087</c:v>
                </c:pt>
                <c:pt idx="1">
                  <c:v>1866060</c:v>
                </c:pt>
                <c:pt idx="2">
                  <c:v>1700848</c:v>
                </c:pt>
                <c:pt idx="3">
                  <c:v>1736639</c:v>
                </c:pt>
                <c:pt idx="4">
                  <c:v>2223454</c:v>
                </c:pt>
                <c:pt idx="5">
                  <c:v>2612714</c:v>
                </c:pt>
                <c:pt idx="6">
                  <c:v>3173812</c:v>
                </c:pt>
                <c:pt idx="7">
                  <c:v>4055793</c:v>
                </c:pt>
                <c:pt idx="8">
                  <c:v>8018147</c:v>
                </c:pt>
                <c:pt idx="9">
                  <c:v>27755257</c:v>
                </c:pt>
                <c:pt idx="10">
                  <c:v>41375690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30-4DB1-A849-DE86F59BB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425472"/>
        <c:axId val="182427008"/>
      </c:areaChart>
      <c:catAx>
        <c:axId val="18242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2427008"/>
        <c:crosses val="autoZero"/>
        <c:auto val="1"/>
        <c:lblAlgn val="ctr"/>
        <c:lblOffset val="100"/>
        <c:noMultiLvlLbl val="0"/>
      </c:catAx>
      <c:valAx>
        <c:axId val="182427008"/>
        <c:scaling>
          <c:orientation val="minMax"/>
          <c:max val="600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2425472"/>
        <c:crosses val="autoZero"/>
        <c:crossBetween val="midCat"/>
        <c:dispUnits>
          <c:builtInUnit val="millions"/>
        </c:dispUnits>
      </c:valAx>
    </c:plotArea>
    <c:legend>
      <c:legendPos val="b"/>
      <c:layout>
        <c:manualLayout>
          <c:xMode val="edge"/>
          <c:yMode val="edge"/>
          <c:x val="0.11870021614082041"/>
          <c:y val="0.89626156641730959"/>
          <c:w val="0.75568873215779853"/>
          <c:h val="4.3516934306486448E-2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Liabilities, 1909-1919 (share)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92899969579096842"/>
          <c:h val="0.68227482685300678"/>
        </c:manualLayout>
      </c:layout>
      <c:areaChart>
        <c:grouping val="percentStacked"/>
        <c:varyColors val="0"/>
        <c:ser>
          <c:idx val="0"/>
          <c:order val="0"/>
          <c:tx>
            <c:strRef>
              <c:f>'Balance sheet Chosen Ginko shi'!$A$22</c:f>
              <c:strCache>
                <c:ptCount val="1"/>
                <c:pt idx="0">
                  <c:v>   Notes (bank notes)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shi'!$C$22:$M$22</c:f>
              <c:numCache>
                <c:formatCode>#,##0</c:formatCode>
                <c:ptCount val="11"/>
                <c:pt idx="0">
                  <c:v>13439700</c:v>
                </c:pt>
                <c:pt idx="1">
                  <c:v>20163900</c:v>
                </c:pt>
                <c:pt idx="2">
                  <c:v>25006540</c:v>
                </c:pt>
                <c:pt idx="3">
                  <c:v>25550400</c:v>
                </c:pt>
                <c:pt idx="4">
                  <c:v>25693260</c:v>
                </c:pt>
                <c:pt idx="5">
                  <c:v>21850370</c:v>
                </c:pt>
                <c:pt idx="6">
                  <c:v>34387520</c:v>
                </c:pt>
                <c:pt idx="7">
                  <c:v>46627080</c:v>
                </c:pt>
                <c:pt idx="8">
                  <c:v>67364949</c:v>
                </c:pt>
                <c:pt idx="9">
                  <c:v>115523670</c:v>
                </c:pt>
                <c:pt idx="10">
                  <c:v>163600055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6-47B9-8567-1593AFEAB75C}"/>
            </c:ext>
          </c:extLst>
        </c:ser>
        <c:ser>
          <c:idx val="3"/>
          <c:order val="1"/>
          <c:tx>
            <c:strRef>
              <c:f>'Balance sheet Chosen Ginko shi'!$A$23</c:f>
              <c:strCache>
                <c:ptCount val="1"/>
                <c:pt idx="0">
                  <c:v>   Deposits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shi'!$C$23:$M$23</c:f>
              <c:numCache>
                <c:formatCode>#,##0</c:formatCode>
                <c:ptCount val="11"/>
                <c:pt idx="0">
                  <c:v>14256823</c:v>
                </c:pt>
                <c:pt idx="1">
                  <c:v>10960650</c:v>
                </c:pt>
                <c:pt idx="2">
                  <c:v>6978281</c:v>
                </c:pt>
                <c:pt idx="3">
                  <c:v>14169877</c:v>
                </c:pt>
                <c:pt idx="4">
                  <c:v>20801924</c:v>
                </c:pt>
                <c:pt idx="5">
                  <c:v>17598503</c:v>
                </c:pt>
                <c:pt idx="6">
                  <c:v>18588600</c:v>
                </c:pt>
                <c:pt idx="7">
                  <c:v>33033409</c:v>
                </c:pt>
                <c:pt idx="8">
                  <c:v>88413372</c:v>
                </c:pt>
                <c:pt idx="9">
                  <c:v>218960149</c:v>
                </c:pt>
                <c:pt idx="10">
                  <c:v>194300800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6-47B9-8567-1593AFEAB75C}"/>
            </c:ext>
          </c:extLst>
        </c:ser>
        <c:ser>
          <c:idx val="6"/>
          <c:order val="2"/>
          <c:tx>
            <c:strRef>
              <c:f>'Balance sheet Chosen Ginko shi'!$A$24</c:f>
              <c:strCache>
                <c:ptCount val="1"/>
                <c:pt idx="0">
                  <c:v>   Owed to various creditors (no sector breakdown)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shi'!$C$24:$M$24</c:f>
              <c:numCache>
                <c:formatCode>#,##0</c:formatCode>
                <c:ptCount val="11"/>
                <c:pt idx="0">
                  <c:v>717867</c:v>
                </c:pt>
                <c:pt idx="1">
                  <c:v>646253</c:v>
                </c:pt>
                <c:pt idx="2">
                  <c:v>2574925</c:v>
                </c:pt>
                <c:pt idx="3">
                  <c:v>3373596</c:v>
                </c:pt>
                <c:pt idx="4">
                  <c:v>3036230</c:v>
                </c:pt>
                <c:pt idx="5">
                  <c:v>4989380</c:v>
                </c:pt>
                <c:pt idx="6">
                  <c:v>3060338</c:v>
                </c:pt>
                <c:pt idx="7">
                  <c:v>4020430</c:v>
                </c:pt>
                <c:pt idx="8">
                  <c:v>4525119</c:v>
                </c:pt>
                <c:pt idx="9">
                  <c:v>5440593</c:v>
                </c:pt>
                <c:pt idx="10">
                  <c:v>143450246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86-47B9-8567-1593AFEAB75C}"/>
            </c:ext>
          </c:extLst>
        </c:ser>
        <c:ser>
          <c:idx val="7"/>
          <c:order val="3"/>
          <c:tx>
            <c:strRef>
              <c:f>'Balance sheet Chosen Ginko shi'!$A$25</c:f>
              <c:strCache>
                <c:ptCount val="1"/>
                <c:pt idx="0">
                  <c:v>   Capital and surplus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shi'!$C$25:$M$25</c:f>
              <c:numCache>
                <c:formatCode>#,##0</c:formatCode>
                <c:ptCount val="11"/>
                <c:pt idx="0">
                  <c:v>10000000</c:v>
                </c:pt>
                <c:pt idx="1">
                  <c:v>10047169</c:v>
                </c:pt>
                <c:pt idx="2">
                  <c:v>10156700</c:v>
                </c:pt>
                <c:pt idx="3">
                  <c:v>10274873</c:v>
                </c:pt>
                <c:pt idx="4">
                  <c:v>10400174</c:v>
                </c:pt>
                <c:pt idx="5">
                  <c:v>10748727</c:v>
                </c:pt>
                <c:pt idx="6">
                  <c:v>10933950</c:v>
                </c:pt>
                <c:pt idx="7">
                  <c:v>11218970</c:v>
                </c:pt>
                <c:pt idx="8">
                  <c:v>22840130</c:v>
                </c:pt>
                <c:pt idx="9">
                  <c:v>45381466</c:v>
                </c:pt>
                <c:pt idx="10">
                  <c:v>47340573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86-47B9-8567-1593AFEAB75C}"/>
            </c:ext>
          </c:extLst>
        </c:ser>
        <c:ser>
          <c:idx val="9"/>
          <c:order val="4"/>
          <c:tx>
            <c:strRef>
              <c:f>'Balance sheet Chosen Ginko shi'!$A$26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shi'!$C$26:$M$26</c:f>
              <c:numCache>
                <c:formatCode>#,##0</c:formatCode>
                <c:ptCount val="11"/>
                <c:pt idx="0">
                  <c:v>1962087</c:v>
                </c:pt>
                <c:pt idx="1">
                  <c:v>1866060</c:v>
                </c:pt>
                <c:pt idx="2">
                  <c:v>1700848</c:v>
                </c:pt>
                <c:pt idx="3">
                  <c:v>1736639</c:v>
                </c:pt>
                <c:pt idx="4">
                  <c:v>2223454</c:v>
                </c:pt>
                <c:pt idx="5">
                  <c:v>2612714</c:v>
                </c:pt>
                <c:pt idx="6">
                  <c:v>3173812</c:v>
                </c:pt>
                <c:pt idx="7">
                  <c:v>4055793</c:v>
                </c:pt>
                <c:pt idx="8">
                  <c:v>8018147</c:v>
                </c:pt>
                <c:pt idx="9">
                  <c:v>27755257</c:v>
                </c:pt>
                <c:pt idx="10">
                  <c:v>41375690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86-47B9-8567-1593AFEAB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547584"/>
        <c:axId val="182549120"/>
      </c:areaChart>
      <c:catAx>
        <c:axId val="18254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2549120"/>
        <c:crosses val="autoZero"/>
        <c:auto val="1"/>
        <c:lblAlgn val="ctr"/>
        <c:lblOffset val="100"/>
        <c:noMultiLvlLbl val="0"/>
      </c:catAx>
      <c:valAx>
        <c:axId val="182549120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2547584"/>
        <c:crosses val="autoZero"/>
        <c:crossBetween val="midCat"/>
        <c:majorUnit val="0.1"/>
        <c:dispUnits>
          <c:builtInUnit val="millions"/>
        </c:dispUnits>
      </c:valAx>
    </c:plotArea>
    <c:legend>
      <c:legendPos val="b"/>
      <c:layout>
        <c:manualLayout>
          <c:xMode val="edge"/>
          <c:yMode val="edge"/>
          <c:x val="0.11809986436953818"/>
          <c:y val="0.89897966135471485"/>
          <c:w val="0.7556492708022774"/>
          <c:h val="4.3584783584951929E-2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Assets, 1920-1928 (share)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92231040448982193"/>
          <c:h val="0.6920742656825345"/>
        </c:manualLayout>
      </c:layout>
      <c:areaChart>
        <c:grouping val="percentStacked"/>
        <c:varyColors val="0"/>
        <c:ser>
          <c:idx val="0"/>
          <c:order val="0"/>
          <c:tx>
            <c:strRef>
              <c:f>'Balance sheet Chosen Ginko shi'!$A$6</c:f>
              <c:strCache>
                <c:ptCount val="1"/>
                <c:pt idx="0">
                  <c:v>Foreign assets</c:v>
                </c:pt>
              </c:strCache>
            </c:strRef>
          </c:tx>
          <c:spPr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shi'!$N$6:$V$6</c:f>
              <c:numCache>
                <c:formatCode>#,##0</c:formatCode>
                <c:ptCount val="9"/>
                <c:pt idx="0">
                  <c:v>70310301</c:v>
                </c:pt>
                <c:pt idx="1">
                  <c:v>54124786</c:v>
                </c:pt>
                <c:pt idx="2">
                  <c:v>40963795</c:v>
                </c:pt>
                <c:pt idx="3">
                  <c:v>43289004</c:v>
                </c:pt>
                <c:pt idx="4">
                  <c:v>49827456</c:v>
                </c:pt>
                <c:pt idx="5">
                  <c:v>48804594</c:v>
                </c:pt>
                <c:pt idx="6">
                  <c:v>45052000</c:v>
                </c:pt>
                <c:pt idx="7">
                  <c:v>66468302</c:v>
                </c:pt>
                <c:pt idx="8">
                  <c:v>87193657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7-4F6A-8D03-D77979EBE64C}"/>
            </c:ext>
          </c:extLst>
        </c:ser>
        <c:ser>
          <c:idx val="3"/>
          <c:order val="1"/>
          <c:tx>
            <c:strRef>
              <c:f>'Balance sheet Chosen Ginko shi'!$A$11</c:f>
              <c:strCache>
                <c:ptCount val="1"/>
                <c:pt idx="0">
                  <c:v>   Owed by government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shi'!$N$11:$V$11</c:f>
              <c:numCache>
                <c:formatCode>#,##0</c:formatCode>
                <c:ptCount val="9"/>
                <c:pt idx="0">
                  <c:v>5500000</c:v>
                </c:pt>
                <c:pt idx="1">
                  <c:v>10500000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7-4F6A-8D03-D77979EBE64C}"/>
            </c:ext>
          </c:extLst>
        </c:ser>
        <c:ser>
          <c:idx val="4"/>
          <c:order val="2"/>
          <c:tx>
            <c:strRef>
              <c:f>'Balance sheet Chosen Ginko shi'!$A$12</c:f>
              <c:strCache>
                <c:ptCount val="1"/>
                <c:pt idx="0">
                  <c:v>   Owed by financial institutions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shi'!$N$12:$V$12</c:f>
              <c:numCache>
                <c:formatCode>#,##0</c:formatCode>
                <c:ptCount val="9"/>
                <c:pt idx="0">
                  <c:v>6526042</c:v>
                </c:pt>
                <c:pt idx="1">
                  <c:v>3872434</c:v>
                </c:pt>
                <c:pt idx="2">
                  <c:v>3342962</c:v>
                </c:pt>
                <c:pt idx="3">
                  <c:v>8428272</c:v>
                </c:pt>
                <c:pt idx="4">
                  <c:v>5448573</c:v>
                </c:pt>
                <c:pt idx="5">
                  <c:v>7518431</c:v>
                </c:pt>
                <c:pt idx="6">
                  <c:v>6847228</c:v>
                </c:pt>
                <c:pt idx="7">
                  <c:v>6286047</c:v>
                </c:pt>
                <c:pt idx="8">
                  <c:v>5097741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47-4F6A-8D03-D77979EBE64C}"/>
            </c:ext>
          </c:extLst>
        </c:ser>
        <c:ser>
          <c:idx val="5"/>
          <c:order val="3"/>
          <c:tx>
            <c:strRef>
              <c:f>'Balance sheet Chosen Ginko shi'!$A$13</c:f>
              <c:strCache>
                <c:ptCount val="1"/>
                <c:pt idx="0">
                  <c:v>   Owed by nonfinancial private sector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shi'!$N$13:$V$13</c:f>
              <c:numCache>
                <c:formatCode>#,##0</c:formatCode>
                <c:ptCount val="9"/>
                <c:pt idx="0">
                  <c:v>359671481</c:v>
                </c:pt>
                <c:pt idx="1">
                  <c:v>449753711</c:v>
                </c:pt>
                <c:pt idx="2">
                  <c:v>424218018</c:v>
                </c:pt>
                <c:pt idx="3">
                  <c:v>505982019</c:v>
                </c:pt>
                <c:pt idx="4">
                  <c:v>473264600</c:v>
                </c:pt>
                <c:pt idx="5">
                  <c:v>400260612</c:v>
                </c:pt>
                <c:pt idx="6">
                  <c:v>402856133</c:v>
                </c:pt>
                <c:pt idx="7">
                  <c:v>333658156</c:v>
                </c:pt>
                <c:pt idx="8">
                  <c:v>331673477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47-4F6A-8D03-D77979EBE64C}"/>
            </c:ext>
          </c:extLst>
        </c:ser>
        <c:ser>
          <c:idx val="6"/>
          <c:order val="4"/>
          <c:tx>
            <c:strRef>
              <c:f>'Balance sheet Chosen Ginko shi'!$A$14</c:f>
              <c:strCache>
                <c:ptCount val="1"/>
                <c:pt idx="0">
                  <c:v>   Securities (no sector breakdown)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shi'!$N$14:$V$14</c:f>
              <c:numCache>
                <c:formatCode>#,##0</c:formatCode>
                <c:ptCount val="9"/>
                <c:pt idx="0">
                  <c:v>27579556</c:v>
                </c:pt>
                <c:pt idx="1">
                  <c:v>40914198</c:v>
                </c:pt>
                <c:pt idx="2">
                  <c:v>54275709</c:v>
                </c:pt>
                <c:pt idx="3">
                  <c:v>60154873</c:v>
                </c:pt>
                <c:pt idx="4">
                  <c:v>72647873</c:v>
                </c:pt>
                <c:pt idx="5">
                  <c:v>62345315</c:v>
                </c:pt>
                <c:pt idx="6">
                  <c:v>79312287</c:v>
                </c:pt>
                <c:pt idx="7">
                  <c:v>94537265</c:v>
                </c:pt>
                <c:pt idx="8">
                  <c:v>109534050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47-4F6A-8D03-D77979EBE64C}"/>
            </c:ext>
          </c:extLst>
        </c:ser>
        <c:ser>
          <c:idx val="7"/>
          <c:order val="5"/>
          <c:tx>
            <c:strRef>
              <c:f>'Balance sheet Chosen Ginko shi'!$A$15</c:f>
              <c:strCache>
                <c:ptCount val="1"/>
                <c:pt idx="0">
                  <c:v>   Owed by shareholders (uncalled capital)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shi'!$N$15:$V$15</c:f>
              <c:numCache>
                <c:formatCode>#,##0</c:formatCode>
                <c:ptCount val="9"/>
                <c:pt idx="0">
                  <c:v>30000000</c:v>
                </c:pt>
                <c:pt idx="1">
                  <c:v>30000000</c:v>
                </c:pt>
                <c:pt idx="2">
                  <c:v>30000000</c:v>
                </c:pt>
                <c:pt idx="3">
                  <c:v>30000000</c:v>
                </c:pt>
                <c:pt idx="4">
                  <c:v>30000000</c:v>
                </c:pt>
                <c:pt idx="5">
                  <c:v>15000000</c:v>
                </c:pt>
                <c:pt idx="6">
                  <c:v>15000000</c:v>
                </c:pt>
                <c:pt idx="7">
                  <c:v>15000000</c:v>
                </c:pt>
                <c:pt idx="8">
                  <c:v>15000000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47-4F6A-8D03-D77979EBE64C}"/>
            </c:ext>
          </c:extLst>
        </c:ser>
        <c:ser>
          <c:idx val="9"/>
          <c:order val="6"/>
          <c:tx>
            <c:strRef>
              <c:f>'Balance sheet Chosen Ginko shi'!$A$16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shi'!$N$16:$V$16</c:f>
              <c:numCache>
                <c:formatCode>#,##0</c:formatCode>
                <c:ptCount val="9"/>
                <c:pt idx="0">
                  <c:v>7450770</c:v>
                </c:pt>
                <c:pt idx="1">
                  <c:v>11536616</c:v>
                </c:pt>
                <c:pt idx="2">
                  <c:v>12200986</c:v>
                </c:pt>
                <c:pt idx="3">
                  <c:v>12352910</c:v>
                </c:pt>
                <c:pt idx="4">
                  <c:v>13037021</c:v>
                </c:pt>
                <c:pt idx="5">
                  <c:v>13079559</c:v>
                </c:pt>
                <c:pt idx="6">
                  <c:v>11443441</c:v>
                </c:pt>
                <c:pt idx="7">
                  <c:v>11446176</c:v>
                </c:pt>
                <c:pt idx="8">
                  <c:v>11440286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47-4F6A-8D03-D77979EBE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56384"/>
        <c:axId val="182674560"/>
      </c:areaChart>
      <c:catAx>
        <c:axId val="18265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2674560"/>
        <c:crosses val="autoZero"/>
        <c:auto val="1"/>
        <c:lblAlgn val="ctr"/>
        <c:lblOffset val="100"/>
        <c:noMultiLvlLbl val="0"/>
      </c:catAx>
      <c:valAx>
        <c:axId val="182674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2656384"/>
        <c:crosses val="autoZero"/>
        <c:crossBetween val="midCat"/>
        <c:dispUnits>
          <c:builtInUnit val="millions"/>
        </c:dispUnits>
      </c:valAx>
    </c:plotArea>
    <c:legend>
      <c:legendPos val="b"/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Liabilities, 1920-1928 (million</a:t>
            </a:r>
            <a:r>
              <a:rPr lang="en-US" sz="2400" baseline="0"/>
              <a:t> Japanese yen</a:t>
            </a:r>
            <a:r>
              <a:rPr lang="en-US" sz="2400"/>
              <a:t>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92692094600953723"/>
          <c:h val="0.67557015833436262"/>
        </c:manualLayout>
      </c:layout>
      <c:areaChart>
        <c:grouping val="stacked"/>
        <c:varyColors val="0"/>
        <c:ser>
          <c:idx val="0"/>
          <c:order val="0"/>
          <c:tx>
            <c:strRef>
              <c:f>'Balance sheet Chosen Ginko shi'!$A$22</c:f>
              <c:strCache>
                <c:ptCount val="1"/>
                <c:pt idx="0">
                  <c:v>   Notes (bank notes)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shi'!$N$22:$V$22</c:f>
              <c:numCache>
                <c:formatCode>#,##0</c:formatCode>
                <c:ptCount val="9"/>
                <c:pt idx="0">
                  <c:v>115612165</c:v>
                </c:pt>
                <c:pt idx="1">
                  <c:v>137611559</c:v>
                </c:pt>
                <c:pt idx="2">
                  <c:v>101658245</c:v>
                </c:pt>
                <c:pt idx="3">
                  <c:v>110750511</c:v>
                </c:pt>
                <c:pt idx="4">
                  <c:v>129564325</c:v>
                </c:pt>
                <c:pt idx="5">
                  <c:v>120898098</c:v>
                </c:pt>
                <c:pt idx="6">
                  <c:v>111278652</c:v>
                </c:pt>
                <c:pt idx="7">
                  <c:v>124863873</c:v>
                </c:pt>
                <c:pt idx="8">
                  <c:v>132778502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1-4354-B21A-A5256064948A}"/>
            </c:ext>
          </c:extLst>
        </c:ser>
        <c:ser>
          <c:idx val="3"/>
          <c:order val="1"/>
          <c:tx>
            <c:strRef>
              <c:f>'Balance sheet Chosen Ginko shi'!$A$23</c:f>
              <c:strCache>
                <c:ptCount val="1"/>
                <c:pt idx="0">
                  <c:v>   Deposits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shi'!$N$23:$V$23</c:f>
              <c:numCache>
                <c:formatCode>#,##0</c:formatCode>
                <c:ptCount val="9"/>
                <c:pt idx="0">
                  <c:v>171734853</c:v>
                </c:pt>
                <c:pt idx="1">
                  <c:v>162947962</c:v>
                </c:pt>
                <c:pt idx="2">
                  <c:v>160557157</c:v>
                </c:pt>
                <c:pt idx="3">
                  <c:v>163149391</c:v>
                </c:pt>
                <c:pt idx="4">
                  <c:v>204623572</c:v>
                </c:pt>
                <c:pt idx="5">
                  <c:v>132736546</c:v>
                </c:pt>
                <c:pt idx="6">
                  <c:v>135870754</c:v>
                </c:pt>
                <c:pt idx="7">
                  <c:v>197712705</c:v>
                </c:pt>
                <c:pt idx="8">
                  <c:v>149919045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1-4354-B21A-A5256064948A}"/>
            </c:ext>
          </c:extLst>
        </c:ser>
        <c:ser>
          <c:idx val="6"/>
          <c:order val="2"/>
          <c:tx>
            <c:strRef>
              <c:f>'Balance sheet Chosen Ginko shi'!$A$24</c:f>
              <c:strCache>
                <c:ptCount val="1"/>
                <c:pt idx="0">
                  <c:v>   Owed to various creditors (no sector breakdown)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shi'!$N$24:$V$24</c:f>
              <c:numCache>
                <c:formatCode>#,##0</c:formatCode>
                <c:ptCount val="9"/>
                <c:pt idx="0">
                  <c:v>116905742</c:v>
                </c:pt>
                <c:pt idx="1">
                  <c:v>182703163</c:v>
                </c:pt>
                <c:pt idx="2">
                  <c:v>193971273</c:v>
                </c:pt>
                <c:pt idx="3">
                  <c:v>276108561</c:v>
                </c:pt>
                <c:pt idx="4">
                  <c:v>211027225</c:v>
                </c:pt>
                <c:pt idx="5">
                  <c:v>235456751</c:v>
                </c:pt>
                <c:pt idx="6">
                  <c:v>189816655</c:v>
                </c:pt>
                <c:pt idx="7">
                  <c:v>80353829</c:v>
                </c:pt>
                <c:pt idx="8">
                  <c:v>140496963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81-4354-B21A-A5256064948A}"/>
            </c:ext>
          </c:extLst>
        </c:ser>
        <c:ser>
          <c:idx val="7"/>
          <c:order val="3"/>
          <c:tx>
            <c:strRef>
              <c:f>'Balance sheet Chosen Ginko shi'!$A$25</c:f>
              <c:strCache>
                <c:ptCount val="1"/>
                <c:pt idx="0">
                  <c:v>   Capital and surplus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shi'!$N$25:$V$25</c:f>
              <c:numCache>
                <c:formatCode>#,##0</c:formatCode>
                <c:ptCount val="9"/>
                <c:pt idx="0">
                  <c:v>91279018</c:v>
                </c:pt>
                <c:pt idx="1">
                  <c:v>93553252</c:v>
                </c:pt>
                <c:pt idx="2">
                  <c:v>93575055</c:v>
                </c:pt>
                <c:pt idx="3">
                  <c:v>92834530</c:v>
                </c:pt>
                <c:pt idx="4">
                  <c:v>93181661</c:v>
                </c:pt>
                <c:pt idx="5">
                  <c:v>41627336</c:v>
                </c:pt>
                <c:pt idx="6">
                  <c:v>41781950</c:v>
                </c:pt>
                <c:pt idx="7">
                  <c:v>42015048</c:v>
                </c:pt>
                <c:pt idx="8">
                  <c:v>42548679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81-4354-B21A-A5256064948A}"/>
            </c:ext>
          </c:extLst>
        </c:ser>
        <c:ser>
          <c:idx val="9"/>
          <c:order val="4"/>
          <c:tx>
            <c:strRef>
              <c:f>'Balance sheet Chosen Ginko shi'!$A$26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shi'!$N$26:$V$26</c:f>
              <c:numCache>
                <c:formatCode>#,##0</c:formatCode>
                <c:ptCount val="9"/>
                <c:pt idx="0">
                  <c:v>11506372</c:v>
                </c:pt>
                <c:pt idx="1">
                  <c:v>23885809</c:v>
                </c:pt>
                <c:pt idx="2">
                  <c:v>15239740</c:v>
                </c:pt>
                <c:pt idx="3">
                  <c:v>17364085</c:v>
                </c:pt>
                <c:pt idx="4">
                  <c:v>5828740</c:v>
                </c:pt>
                <c:pt idx="5">
                  <c:v>16289780</c:v>
                </c:pt>
                <c:pt idx="6">
                  <c:v>81763078</c:v>
                </c:pt>
                <c:pt idx="7">
                  <c:v>82450491</c:v>
                </c:pt>
                <c:pt idx="8">
                  <c:v>94196032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81-4354-B21A-A52560649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71936"/>
        <c:axId val="182873472"/>
      </c:areaChart>
      <c:catAx>
        <c:axId val="18287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2873472"/>
        <c:crosses val="autoZero"/>
        <c:auto val="1"/>
        <c:lblAlgn val="ctr"/>
        <c:lblOffset val="100"/>
        <c:noMultiLvlLbl val="0"/>
      </c:catAx>
      <c:valAx>
        <c:axId val="182873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2871936"/>
        <c:crosses val="autoZero"/>
        <c:crossBetween val="midCat"/>
        <c:dispUnits>
          <c:builtInUnit val="millions"/>
        </c:dispUnits>
      </c:valAx>
    </c:plotArea>
    <c:legend>
      <c:legendPos val="b"/>
      <c:layout>
        <c:manualLayout>
          <c:xMode val="edge"/>
          <c:yMode val="edge"/>
          <c:x val="0.11662879001861075"/>
          <c:y val="0.90329893978641096"/>
          <c:w val="0.75853834832587941"/>
          <c:h val="4.3584610066470769E-2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Liabilities, 1920-1928 (share)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92391917516441791"/>
          <c:h val="0.67706101179666733"/>
        </c:manualLayout>
      </c:layout>
      <c:areaChart>
        <c:grouping val="percentStacked"/>
        <c:varyColors val="0"/>
        <c:ser>
          <c:idx val="0"/>
          <c:order val="0"/>
          <c:tx>
            <c:strRef>
              <c:f>'Balance sheet Chosen Ginko shi'!$A$22</c:f>
              <c:strCache>
                <c:ptCount val="1"/>
                <c:pt idx="0">
                  <c:v>   Notes (bank notes)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shi'!$N$22:$V$22</c:f>
              <c:numCache>
                <c:formatCode>#,##0</c:formatCode>
                <c:ptCount val="9"/>
                <c:pt idx="0">
                  <c:v>115612165</c:v>
                </c:pt>
                <c:pt idx="1">
                  <c:v>137611559</c:v>
                </c:pt>
                <c:pt idx="2">
                  <c:v>101658245</c:v>
                </c:pt>
                <c:pt idx="3">
                  <c:v>110750511</c:v>
                </c:pt>
                <c:pt idx="4">
                  <c:v>129564325</c:v>
                </c:pt>
                <c:pt idx="5">
                  <c:v>120898098</c:v>
                </c:pt>
                <c:pt idx="6">
                  <c:v>111278652</c:v>
                </c:pt>
                <c:pt idx="7">
                  <c:v>124863873</c:v>
                </c:pt>
                <c:pt idx="8">
                  <c:v>132778502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E-416C-A020-2C87B6890326}"/>
            </c:ext>
          </c:extLst>
        </c:ser>
        <c:ser>
          <c:idx val="3"/>
          <c:order val="1"/>
          <c:tx>
            <c:strRef>
              <c:f>'Balance sheet Chosen Ginko shi'!$A$23</c:f>
              <c:strCache>
                <c:ptCount val="1"/>
                <c:pt idx="0">
                  <c:v>   Deposits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shi'!$N$23:$V$23</c:f>
              <c:numCache>
                <c:formatCode>#,##0</c:formatCode>
                <c:ptCount val="9"/>
                <c:pt idx="0">
                  <c:v>171734853</c:v>
                </c:pt>
                <c:pt idx="1">
                  <c:v>162947962</c:v>
                </c:pt>
                <c:pt idx="2">
                  <c:v>160557157</c:v>
                </c:pt>
                <c:pt idx="3">
                  <c:v>163149391</c:v>
                </c:pt>
                <c:pt idx="4">
                  <c:v>204623572</c:v>
                </c:pt>
                <c:pt idx="5">
                  <c:v>132736546</c:v>
                </c:pt>
                <c:pt idx="6">
                  <c:v>135870754</c:v>
                </c:pt>
                <c:pt idx="7">
                  <c:v>197712705</c:v>
                </c:pt>
                <c:pt idx="8">
                  <c:v>149919045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E-416C-A020-2C87B6890326}"/>
            </c:ext>
          </c:extLst>
        </c:ser>
        <c:ser>
          <c:idx val="6"/>
          <c:order val="2"/>
          <c:tx>
            <c:strRef>
              <c:f>'Balance sheet Chosen Ginko shi'!$A$24</c:f>
              <c:strCache>
                <c:ptCount val="1"/>
                <c:pt idx="0">
                  <c:v>   Owed to various creditors (no sector breakdown)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shi'!$N$24:$V$24</c:f>
              <c:numCache>
                <c:formatCode>#,##0</c:formatCode>
                <c:ptCount val="9"/>
                <c:pt idx="0">
                  <c:v>116905742</c:v>
                </c:pt>
                <c:pt idx="1">
                  <c:v>182703163</c:v>
                </c:pt>
                <c:pt idx="2">
                  <c:v>193971273</c:v>
                </c:pt>
                <c:pt idx="3">
                  <c:v>276108561</c:v>
                </c:pt>
                <c:pt idx="4">
                  <c:v>211027225</c:v>
                </c:pt>
                <c:pt idx="5">
                  <c:v>235456751</c:v>
                </c:pt>
                <c:pt idx="6">
                  <c:v>189816655</c:v>
                </c:pt>
                <c:pt idx="7">
                  <c:v>80353829</c:v>
                </c:pt>
                <c:pt idx="8">
                  <c:v>140496963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2E-416C-A020-2C87B6890326}"/>
            </c:ext>
          </c:extLst>
        </c:ser>
        <c:ser>
          <c:idx val="7"/>
          <c:order val="3"/>
          <c:tx>
            <c:strRef>
              <c:f>'Balance sheet Chosen Ginko shi'!$A$25</c:f>
              <c:strCache>
                <c:ptCount val="1"/>
                <c:pt idx="0">
                  <c:v>   Capital and surplus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shi'!$N$25:$V$25</c:f>
              <c:numCache>
                <c:formatCode>#,##0</c:formatCode>
                <c:ptCount val="9"/>
                <c:pt idx="0">
                  <c:v>91279018</c:v>
                </c:pt>
                <c:pt idx="1">
                  <c:v>93553252</c:v>
                </c:pt>
                <c:pt idx="2">
                  <c:v>93575055</c:v>
                </c:pt>
                <c:pt idx="3">
                  <c:v>92834530</c:v>
                </c:pt>
                <c:pt idx="4">
                  <c:v>93181661</c:v>
                </c:pt>
                <c:pt idx="5">
                  <c:v>41627336</c:v>
                </c:pt>
                <c:pt idx="6">
                  <c:v>41781950</c:v>
                </c:pt>
                <c:pt idx="7">
                  <c:v>42015048</c:v>
                </c:pt>
                <c:pt idx="8">
                  <c:v>42548679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2E-416C-A020-2C87B6890326}"/>
            </c:ext>
          </c:extLst>
        </c:ser>
        <c:ser>
          <c:idx val="9"/>
          <c:order val="4"/>
          <c:tx>
            <c:strRef>
              <c:f>'Balance sheet Chosen Ginko shi'!$A$26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shi'!$N$26:$V$26</c:f>
              <c:numCache>
                <c:formatCode>#,##0</c:formatCode>
                <c:ptCount val="9"/>
                <c:pt idx="0">
                  <c:v>11506372</c:v>
                </c:pt>
                <c:pt idx="1">
                  <c:v>23885809</c:v>
                </c:pt>
                <c:pt idx="2">
                  <c:v>15239740</c:v>
                </c:pt>
                <c:pt idx="3">
                  <c:v>17364085</c:v>
                </c:pt>
                <c:pt idx="4">
                  <c:v>5828740</c:v>
                </c:pt>
                <c:pt idx="5">
                  <c:v>16289780</c:v>
                </c:pt>
                <c:pt idx="6">
                  <c:v>81763078</c:v>
                </c:pt>
                <c:pt idx="7">
                  <c:v>82450491</c:v>
                </c:pt>
                <c:pt idx="8">
                  <c:v>94196032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2E-416C-A020-2C87B6890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712960"/>
        <c:axId val="182727040"/>
      </c:areaChart>
      <c:catAx>
        <c:axId val="1827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2727040"/>
        <c:crosses val="autoZero"/>
        <c:auto val="1"/>
        <c:lblAlgn val="ctr"/>
        <c:lblOffset val="100"/>
        <c:noMultiLvlLbl val="0"/>
      </c:catAx>
      <c:valAx>
        <c:axId val="182727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2712960"/>
        <c:crosses val="autoZero"/>
        <c:crossBetween val="midCat"/>
        <c:dispUnits>
          <c:builtInUnit val="millions"/>
        </c:dispUnits>
      </c:valAx>
    </c:plotArea>
    <c:legend>
      <c:legendPos val="b"/>
      <c:layout>
        <c:manualLayout>
          <c:xMode val="edge"/>
          <c:yMode val="edge"/>
          <c:x val="0.11822876874583869"/>
          <c:y val="0.90606011560588673"/>
          <c:w val="0.75614831875789301"/>
          <c:h val="4.3489428217570063E-2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Assets, 1929-1945 (million Japanese yen)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92786287309094939"/>
          <c:h val="0.67176555883881595"/>
        </c:manualLayout>
      </c:layout>
      <c:areaChart>
        <c:grouping val="stacked"/>
        <c:varyColors val="0"/>
        <c:ser>
          <c:idx val="0"/>
          <c:order val="0"/>
          <c:tx>
            <c:strRef>
              <c:f>'Balance sheet Chosen Ginko shi'!$A$6</c:f>
              <c:strCache>
                <c:ptCount val="1"/>
                <c:pt idx="0">
                  <c:v>Foreign assets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shi'!$W$6:$AM$6</c:f>
              <c:numCache>
                <c:formatCode>#,##0</c:formatCode>
                <c:ptCount val="17"/>
                <c:pt idx="0">
                  <c:v>66670905</c:v>
                </c:pt>
                <c:pt idx="1">
                  <c:v>45113501</c:v>
                </c:pt>
                <c:pt idx="2">
                  <c:v>42225183</c:v>
                </c:pt>
                <c:pt idx="3">
                  <c:v>83291112</c:v>
                </c:pt>
                <c:pt idx="4">
                  <c:v>108066764</c:v>
                </c:pt>
                <c:pt idx="5">
                  <c:v>122719129</c:v>
                </c:pt>
                <c:pt idx="6">
                  <c:v>181257237</c:v>
                </c:pt>
                <c:pt idx="7">
                  <c:v>137244948</c:v>
                </c:pt>
                <c:pt idx="8">
                  <c:v>179215315</c:v>
                </c:pt>
                <c:pt idx="9">
                  <c:v>211230990</c:v>
                </c:pt>
                <c:pt idx="10">
                  <c:v>253709256</c:v>
                </c:pt>
                <c:pt idx="11">
                  <c:v>305689694</c:v>
                </c:pt>
                <c:pt idx="12">
                  <c:v>64990864</c:v>
                </c:pt>
                <c:pt idx="13">
                  <c:v>89143346</c:v>
                </c:pt>
                <c:pt idx="14">
                  <c:v>114435024</c:v>
                </c:pt>
                <c:pt idx="15">
                  <c:v>364568657</c:v>
                </c:pt>
                <c:pt idx="16">
                  <c:v>617167591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C-46C7-BF5D-425BD8BEF215}"/>
            </c:ext>
          </c:extLst>
        </c:ser>
        <c:ser>
          <c:idx val="3"/>
          <c:order val="1"/>
          <c:tx>
            <c:strRef>
              <c:f>'Balance sheet Chosen Ginko shi'!$A$11</c:f>
              <c:strCache>
                <c:ptCount val="1"/>
                <c:pt idx="0">
                  <c:v>   Owed by government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shi'!$W$11:$AM$11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0C-46C7-BF5D-425BD8BEF215}"/>
            </c:ext>
          </c:extLst>
        </c:ser>
        <c:ser>
          <c:idx val="4"/>
          <c:order val="2"/>
          <c:tx>
            <c:strRef>
              <c:f>'Balance sheet Chosen Ginko shi'!$A$12</c:f>
              <c:strCache>
                <c:ptCount val="1"/>
                <c:pt idx="0">
                  <c:v>   Owed by financial institutions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shi'!$W$12:$AM$12</c:f>
              <c:numCache>
                <c:formatCode>#,##0</c:formatCode>
                <c:ptCount val="17"/>
                <c:pt idx="0">
                  <c:v>9868205</c:v>
                </c:pt>
                <c:pt idx="1">
                  <c:v>5620055</c:v>
                </c:pt>
                <c:pt idx="2">
                  <c:v>7239563</c:v>
                </c:pt>
                <c:pt idx="3">
                  <c:v>6572176</c:v>
                </c:pt>
                <c:pt idx="4">
                  <c:v>4682481</c:v>
                </c:pt>
                <c:pt idx="5">
                  <c:v>7050792</c:v>
                </c:pt>
                <c:pt idx="6">
                  <c:v>11820551</c:v>
                </c:pt>
                <c:pt idx="7">
                  <c:v>9634923</c:v>
                </c:pt>
                <c:pt idx="8">
                  <c:v>5277584</c:v>
                </c:pt>
                <c:pt idx="9">
                  <c:v>13321526</c:v>
                </c:pt>
                <c:pt idx="10">
                  <c:v>23286543</c:v>
                </c:pt>
                <c:pt idx="11">
                  <c:v>35772369</c:v>
                </c:pt>
                <c:pt idx="12">
                  <c:v>237154802</c:v>
                </c:pt>
                <c:pt idx="13">
                  <c:v>282979949</c:v>
                </c:pt>
                <c:pt idx="14">
                  <c:v>240350731</c:v>
                </c:pt>
                <c:pt idx="15">
                  <c:v>617514243</c:v>
                </c:pt>
                <c:pt idx="16">
                  <c:v>1399012192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0C-46C7-BF5D-425BD8BEF215}"/>
            </c:ext>
          </c:extLst>
        </c:ser>
        <c:ser>
          <c:idx val="5"/>
          <c:order val="3"/>
          <c:tx>
            <c:strRef>
              <c:f>'Balance sheet Chosen Ginko shi'!$A$13</c:f>
              <c:strCache>
                <c:ptCount val="1"/>
                <c:pt idx="0">
                  <c:v>   Owed by nonfinancial private sector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shi'!$W$13:$AM$13</c:f>
              <c:numCache>
                <c:formatCode>#,##0</c:formatCode>
                <c:ptCount val="17"/>
                <c:pt idx="0">
                  <c:v>342303729</c:v>
                </c:pt>
                <c:pt idx="1">
                  <c:v>329059068</c:v>
                </c:pt>
                <c:pt idx="2">
                  <c:v>364630626</c:v>
                </c:pt>
                <c:pt idx="3">
                  <c:v>423911371</c:v>
                </c:pt>
                <c:pt idx="4">
                  <c:v>439555431</c:v>
                </c:pt>
                <c:pt idx="5">
                  <c:v>519257601</c:v>
                </c:pt>
                <c:pt idx="6">
                  <c:v>517157353</c:v>
                </c:pt>
                <c:pt idx="7">
                  <c:v>600565648</c:v>
                </c:pt>
                <c:pt idx="8">
                  <c:v>546583697</c:v>
                </c:pt>
                <c:pt idx="9">
                  <c:v>642371302</c:v>
                </c:pt>
                <c:pt idx="10">
                  <c:v>860730228</c:v>
                </c:pt>
                <c:pt idx="11">
                  <c:v>1102733552</c:v>
                </c:pt>
                <c:pt idx="12">
                  <c:v>1286263670</c:v>
                </c:pt>
                <c:pt idx="13">
                  <c:v>1576553849</c:v>
                </c:pt>
                <c:pt idx="14">
                  <c:v>2353044509</c:v>
                </c:pt>
                <c:pt idx="15">
                  <c:v>7814937517</c:v>
                </c:pt>
                <c:pt idx="16">
                  <c:v>19424223206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0C-46C7-BF5D-425BD8BEF215}"/>
            </c:ext>
          </c:extLst>
        </c:ser>
        <c:ser>
          <c:idx val="6"/>
          <c:order val="4"/>
          <c:tx>
            <c:strRef>
              <c:f>'Balance sheet Chosen Ginko shi'!$A$14</c:f>
              <c:strCache>
                <c:ptCount val="1"/>
                <c:pt idx="0">
                  <c:v>   Securities (no sector breakdown)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shi'!$W$14:$AM$14</c:f>
              <c:numCache>
                <c:formatCode>#,##0</c:formatCode>
                <c:ptCount val="17"/>
                <c:pt idx="0">
                  <c:v>114070200</c:v>
                </c:pt>
                <c:pt idx="1">
                  <c:v>106459605</c:v>
                </c:pt>
                <c:pt idx="2">
                  <c:v>91801350</c:v>
                </c:pt>
                <c:pt idx="3">
                  <c:v>93341808</c:v>
                </c:pt>
                <c:pt idx="4">
                  <c:v>138664538</c:v>
                </c:pt>
                <c:pt idx="5">
                  <c:v>160634783</c:v>
                </c:pt>
                <c:pt idx="6">
                  <c:v>140736981</c:v>
                </c:pt>
                <c:pt idx="7">
                  <c:v>225943250</c:v>
                </c:pt>
                <c:pt idx="8">
                  <c:v>221527805</c:v>
                </c:pt>
                <c:pt idx="9">
                  <c:v>282488504</c:v>
                </c:pt>
                <c:pt idx="10">
                  <c:v>502430438</c:v>
                </c:pt>
                <c:pt idx="11">
                  <c:v>594661636</c:v>
                </c:pt>
                <c:pt idx="12">
                  <c:v>1056305057</c:v>
                </c:pt>
                <c:pt idx="13">
                  <c:v>1572851286</c:v>
                </c:pt>
                <c:pt idx="14">
                  <c:v>1794232882</c:v>
                </c:pt>
                <c:pt idx="15">
                  <c:v>2903243187</c:v>
                </c:pt>
                <c:pt idx="16">
                  <c:v>3399989272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0C-46C7-BF5D-425BD8BEF215}"/>
            </c:ext>
          </c:extLst>
        </c:ser>
        <c:ser>
          <c:idx val="7"/>
          <c:order val="5"/>
          <c:tx>
            <c:strRef>
              <c:f>'Balance sheet Chosen Ginko shi'!$A$15</c:f>
              <c:strCache>
                <c:ptCount val="1"/>
                <c:pt idx="0">
                  <c:v>   Owed by shareholders (uncalled capital)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shi'!$W$15:$AM$15</c:f>
              <c:numCache>
                <c:formatCode>#,##0</c:formatCode>
                <c:ptCount val="17"/>
                <c:pt idx="0">
                  <c:v>15000000</c:v>
                </c:pt>
                <c:pt idx="1">
                  <c:v>15000000</c:v>
                </c:pt>
                <c:pt idx="2">
                  <c:v>15000000</c:v>
                </c:pt>
                <c:pt idx="3">
                  <c:v>15000000</c:v>
                </c:pt>
                <c:pt idx="4">
                  <c:v>15000000</c:v>
                </c:pt>
                <c:pt idx="5">
                  <c:v>15000000</c:v>
                </c:pt>
                <c:pt idx="6">
                  <c:v>15000000</c:v>
                </c:pt>
                <c:pt idx="7">
                  <c:v>15000000</c:v>
                </c:pt>
                <c:pt idx="8">
                  <c:v>15000000</c:v>
                </c:pt>
                <c:pt idx="9">
                  <c:v>15000000</c:v>
                </c:pt>
                <c:pt idx="10">
                  <c:v>15000000</c:v>
                </c:pt>
                <c:pt idx="11">
                  <c:v>5000000</c:v>
                </c:pt>
                <c:pt idx="12">
                  <c:v>5000000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0C-46C7-BF5D-425BD8BEF215}"/>
            </c:ext>
          </c:extLst>
        </c:ser>
        <c:ser>
          <c:idx val="9"/>
          <c:order val="6"/>
          <c:tx>
            <c:strRef>
              <c:f>'Balance sheet Chosen Ginko shi'!$A$16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shi'!$W$16:$AM$16</c:f>
              <c:numCache>
                <c:formatCode>#,##0</c:formatCode>
                <c:ptCount val="17"/>
                <c:pt idx="0">
                  <c:v>11318308</c:v>
                </c:pt>
                <c:pt idx="1">
                  <c:v>11352118</c:v>
                </c:pt>
                <c:pt idx="2">
                  <c:v>11356141</c:v>
                </c:pt>
                <c:pt idx="3">
                  <c:v>11184674</c:v>
                </c:pt>
                <c:pt idx="4">
                  <c:v>11130792</c:v>
                </c:pt>
                <c:pt idx="5">
                  <c:v>10966031</c:v>
                </c:pt>
                <c:pt idx="6">
                  <c:v>10698576</c:v>
                </c:pt>
                <c:pt idx="7">
                  <c:v>10634487</c:v>
                </c:pt>
                <c:pt idx="8">
                  <c:v>8566258</c:v>
                </c:pt>
                <c:pt idx="9">
                  <c:v>8818141</c:v>
                </c:pt>
                <c:pt idx="10">
                  <c:v>9050100</c:v>
                </c:pt>
                <c:pt idx="11">
                  <c:v>9499230</c:v>
                </c:pt>
                <c:pt idx="12">
                  <c:v>9858736</c:v>
                </c:pt>
                <c:pt idx="13">
                  <c:v>11945678</c:v>
                </c:pt>
                <c:pt idx="14">
                  <c:v>12760596</c:v>
                </c:pt>
                <c:pt idx="15">
                  <c:v>15795109</c:v>
                </c:pt>
                <c:pt idx="16">
                  <c:v>21731214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0C-46C7-BF5D-425BD8BEF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775168"/>
        <c:axId val="182789248"/>
      </c:areaChart>
      <c:catAx>
        <c:axId val="1827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2789248"/>
        <c:crosses val="autoZero"/>
        <c:auto val="1"/>
        <c:lblAlgn val="ctr"/>
        <c:lblOffset val="100"/>
        <c:noMultiLvlLbl val="0"/>
      </c:catAx>
      <c:valAx>
        <c:axId val="182789248"/>
        <c:scaling>
          <c:orientation val="minMax"/>
          <c:max val="25000000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2775168"/>
        <c:crosses val="autoZero"/>
        <c:crossBetween val="midCat"/>
        <c:dispUnits>
          <c:builtInUnit val="millions"/>
        </c:dispUnits>
      </c:valAx>
    </c:plotArea>
    <c:legend>
      <c:legendPos val="b"/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Assets, 1929-1945 (share)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92786282795731612"/>
          <c:h val="0.67706101179666733"/>
        </c:manualLayout>
      </c:layout>
      <c:areaChart>
        <c:grouping val="percentStacked"/>
        <c:varyColors val="0"/>
        <c:ser>
          <c:idx val="0"/>
          <c:order val="0"/>
          <c:tx>
            <c:strRef>
              <c:f>'Balance sheet Chosen Ginko shi'!$A$6</c:f>
              <c:strCache>
                <c:ptCount val="1"/>
                <c:pt idx="0">
                  <c:v>Foreign assets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shi'!$W$6:$AM$6</c:f>
              <c:numCache>
                <c:formatCode>#,##0</c:formatCode>
                <c:ptCount val="17"/>
                <c:pt idx="0">
                  <c:v>66670905</c:v>
                </c:pt>
                <c:pt idx="1">
                  <c:v>45113501</c:v>
                </c:pt>
                <c:pt idx="2">
                  <c:v>42225183</c:v>
                </c:pt>
                <c:pt idx="3">
                  <c:v>83291112</c:v>
                </c:pt>
                <c:pt idx="4">
                  <c:v>108066764</c:v>
                </c:pt>
                <c:pt idx="5">
                  <c:v>122719129</c:v>
                </c:pt>
                <c:pt idx="6">
                  <c:v>181257237</c:v>
                </c:pt>
                <c:pt idx="7">
                  <c:v>137244948</c:v>
                </c:pt>
                <c:pt idx="8">
                  <c:v>179215315</c:v>
                </c:pt>
                <c:pt idx="9">
                  <c:v>211230990</c:v>
                </c:pt>
                <c:pt idx="10">
                  <c:v>253709256</c:v>
                </c:pt>
                <c:pt idx="11">
                  <c:v>305689694</c:v>
                </c:pt>
                <c:pt idx="12">
                  <c:v>64990864</c:v>
                </c:pt>
                <c:pt idx="13">
                  <c:v>89143346</c:v>
                </c:pt>
                <c:pt idx="14">
                  <c:v>114435024</c:v>
                </c:pt>
                <c:pt idx="15">
                  <c:v>364568657</c:v>
                </c:pt>
                <c:pt idx="16">
                  <c:v>617167591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5-4496-889B-510ED4B454BC}"/>
            </c:ext>
          </c:extLst>
        </c:ser>
        <c:ser>
          <c:idx val="3"/>
          <c:order val="1"/>
          <c:tx>
            <c:strRef>
              <c:f>'Balance sheet Chosen Ginko shi'!$A$11</c:f>
              <c:strCache>
                <c:ptCount val="1"/>
                <c:pt idx="0">
                  <c:v>   Owed by government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shi'!$W$11:$AM$11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55-4496-889B-510ED4B454BC}"/>
            </c:ext>
          </c:extLst>
        </c:ser>
        <c:ser>
          <c:idx val="4"/>
          <c:order val="2"/>
          <c:tx>
            <c:strRef>
              <c:f>'Balance sheet Chosen Ginko shi'!$A$12</c:f>
              <c:strCache>
                <c:ptCount val="1"/>
                <c:pt idx="0">
                  <c:v>   Owed by financial institutions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shi'!$W$12:$AM$12</c:f>
              <c:numCache>
                <c:formatCode>#,##0</c:formatCode>
                <c:ptCount val="17"/>
                <c:pt idx="0">
                  <c:v>9868205</c:v>
                </c:pt>
                <c:pt idx="1">
                  <c:v>5620055</c:v>
                </c:pt>
                <c:pt idx="2">
                  <c:v>7239563</c:v>
                </c:pt>
                <c:pt idx="3">
                  <c:v>6572176</c:v>
                </c:pt>
                <c:pt idx="4">
                  <c:v>4682481</c:v>
                </c:pt>
                <c:pt idx="5">
                  <c:v>7050792</c:v>
                </c:pt>
                <c:pt idx="6">
                  <c:v>11820551</c:v>
                </c:pt>
                <c:pt idx="7">
                  <c:v>9634923</c:v>
                </c:pt>
                <c:pt idx="8">
                  <c:v>5277584</c:v>
                </c:pt>
                <c:pt idx="9">
                  <c:v>13321526</c:v>
                </c:pt>
                <c:pt idx="10">
                  <c:v>23286543</c:v>
                </c:pt>
                <c:pt idx="11">
                  <c:v>35772369</c:v>
                </c:pt>
                <c:pt idx="12">
                  <c:v>237154802</c:v>
                </c:pt>
                <c:pt idx="13">
                  <c:v>282979949</c:v>
                </c:pt>
                <c:pt idx="14">
                  <c:v>240350731</c:v>
                </c:pt>
                <c:pt idx="15">
                  <c:v>617514243</c:v>
                </c:pt>
                <c:pt idx="16">
                  <c:v>1399012192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55-4496-889B-510ED4B454BC}"/>
            </c:ext>
          </c:extLst>
        </c:ser>
        <c:ser>
          <c:idx val="5"/>
          <c:order val="3"/>
          <c:tx>
            <c:strRef>
              <c:f>'Balance sheet Chosen Ginko shi'!$A$13</c:f>
              <c:strCache>
                <c:ptCount val="1"/>
                <c:pt idx="0">
                  <c:v>   Owed by nonfinancial private sector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shi'!$W$13:$AM$13</c:f>
              <c:numCache>
                <c:formatCode>#,##0</c:formatCode>
                <c:ptCount val="17"/>
                <c:pt idx="0">
                  <c:v>342303729</c:v>
                </c:pt>
                <c:pt idx="1">
                  <c:v>329059068</c:v>
                </c:pt>
                <c:pt idx="2">
                  <c:v>364630626</c:v>
                </c:pt>
                <c:pt idx="3">
                  <c:v>423911371</c:v>
                </c:pt>
                <c:pt idx="4">
                  <c:v>439555431</c:v>
                </c:pt>
                <c:pt idx="5">
                  <c:v>519257601</c:v>
                </c:pt>
                <c:pt idx="6">
                  <c:v>517157353</c:v>
                </c:pt>
                <c:pt idx="7">
                  <c:v>600565648</c:v>
                </c:pt>
                <c:pt idx="8">
                  <c:v>546583697</c:v>
                </c:pt>
                <c:pt idx="9">
                  <c:v>642371302</c:v>
                </c:pt>
                <c:pt idx="10">
                  <c:v>860730228</c:v>
                </c:pt>
                <c:pt idx="11">
                  <c:v>1102733552</c:v>
                </c:pt>
                <c:pt idx="12">
                  <c:v>1286263670</c:v>
                </c:pt>
                <c:pt idx="13">
                  <c:v>1576553849</c:v>
                </c:pt>
                <c:pt idx="14">
                  <c:v>2353044509</c:v>
                </c:pt>
                <c:pt idx="15">
                  <c:v>7814937517</c:v>
                </c:pt>
                <c:pt idx="16">
                  <c:v>19424223206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55-4496-889B-510ED4B454BC}"/>
            </c:ext>
          </c:extLst>
        </c:ser>
        <c:ser>
          <c:idx val="6"/>
          <c:order val="4"/>
          <c:tx>
            <c:strRef>
              <c:f>'Balance sheet Chosen Ginko shi'!$A$14</c:f>
              <c:strCache>
                <c:ptCount val="1"/>
                <c:pt idx="0">
                  <c:v>   Securities (no sector breakdown)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shi'!$W$14:$AM$14</c:f>
              <c:numCache>
                <c:formatCode>#,##0</c:formatCode>
                <c:ptCount val="17"/>
                <c:pt idx="0">
                  <c:v>114070200</c:v>
                </c:pt>
                <c:pt idx="1">
                  <c:v>106459605</c:v>
                </c:pt>
                <c:pt idx="2">
                  <c:v>91801350</c:v>
                </c:pt>
                <c:pt idx="3">
                  <c:v>93341808</c:v>
                </c:pt>
                <c:pt idx="4">
                  <c:v>138664538</c:v>
                </c:pt>
                <c:pt idx="5">
                  <c:v>160634783</c:v>
                </c:pt>
                <c:pt idx="6">
                  <c:v>140736981</c:v>
                </c:pt>
                <c:pt idx="7">
                  <c:v>225943250</c:v>
                </c:pt>
                <c:pt idx="8">
                  <c:v>221527805</c:v>
                </c:pt>
                <c:pt idx="9">
                  <c:v>282488504</c:v>
                </c:pt>
                <c:pt idx="10">
                  <c:v>502430438</c:v>
                </c:pt>
                <c:pt idx="11">
                  <c:v>594661636</c:v>
                </c:pt>
                <c:pt idx="12">
                  <c:v>1056305057</c:v>
                </c:pt>
                <c:pt idx="13">
                  <c:v>1572851286</c:v>
                </c:pt>
                <c:pt idx="14">
                  <c:v>1794232882</c:v>
                </c:pt>
                <c:pt idx="15">
                  <c:v>2903243187</c:v>
                </c:pt>
                <c:pt idx="16">
                  <c:v>3399989272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55-4496-889B-510ED4B454BC}"/>
            </c:ext>
          </c:extLst>
        </c:ser>
        <c:ser>
          <c:idx val="7"/>
          <c:order val="5"/>
          <c:tx>
            <c:strRef>
              <c:f>'Balance sheet Chosen Ginko shi'!$A$15</c:f>
              <c:strCache>
                <c:ptCount val="1"/>
                <c:pt idx="0">
                  <c:v>   Owed by shareholders (uncalled capital)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shi'!$W$15:$AM$15</c:f>
              <c:numCache>
                <c:formatCode>#,##0</c:formatCode>
                <c:ptCount val="17"/>
                <c:pt idx="0">
                  <c:v>15000000</c:v>
                </c:pt>
                <c:pt idx="1">
                  <c:v>15000000</c:v>
                </c:pt>
                <c:pt idx="2">
                  <c:v>15000000</c:v>
                </c:pt>
                <c:pt idx="3">
                  <c:v>15000000</c:v>
                </c:pt>
                <c:pt idx="4">
                  <c:v>15000000</c:v>
                </c:pt>
                <c:pt idx="5">
                  <c:v>15000000</c:v>
                </c:pt>
                <c:pt idx="6">
                  <c:v>15000000</c:v>
                </c:pt>
                <c:pt idx="7">
                  <c:v>15000000</c:v>
                </c:pt>
                <c:pt idx="8">
                  <c:v>15000000</c:v>
                </c:pt>
                <c:pt idx="9">
                  <c:v>15000000</c:v>
                </c:pt>
                <c:pt idx="10">
                  <c:v>15000000</c:v>
                </c:pt>
                <c:pt idx="11">
                  <c:v>5000000</c:v>
                </c:pt>
                <c:pt idx="12">
                  <c:v>5000000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55-4496-889B-510ED4B454BC}"/>
            </c:ext>
          </c:extLst>
        </c:ser>
        <c:ser>
          <c:idx val="9"/>
          <c:order val="6"/>
          <c:tx>
            <c:strRef>
              <c:f>'Balance sheet Chosen Ginko shi'!$A$16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shi'!$W$16:$AM$16</c:f>
              <c:numCache>
                <c:formatCode>#,##0</c:formatCode>
                <c:ptCount val="17"/>
                <c:pt idx="0">
                  <c:v>11318308</c:v>
                </c:pt>
                <c:pt idx="1">
                  <c:v>11352118</c:v>
                </c:pt>
                <c:pt idx="2">
                  <c:v>11356141</c:v>
                </c:pt>
                <c:pt idx="3">
                  <c:v>11184674</c:v>
                </c:pt>
                <c:pt idx="4">
                  <c:v>11130792</c:v>
                </c:pt>
                <c:pt idx="5">
                  <c:v>10966031</c:v>
                </c:pt>
                <c:pt idx="6">
                  <c:v>10698576</c:v>
                </c:pt>
                <c:pt idx="7">
                  <c:v>10634487</c:v>
                </c:pt>
                <c:pt idx="8">
                  <c:v>8566258</c:v>
                </c:pt>
                <c:pt idx="9">
                  <c:v>8818141</c:v>
                </c:pt>
                <c:pt idx="10">
                  <c:v>9050100</c:v>
                </c:pt>
                <c:pt idx="11">
                  <c:v>9499230</c:v>
                </c:pt>
                <c:pt idx="12">
                  <c:v>9858736</c:v>
                </c:pt>
                <c:pt idx="13">
                  <c:v>11945678</c:v>
                </c:pt>
                <c:pt idx="14">
                  <c:v>12760596</c:v>
                </c:pt>
                <c:pt idx="15">
                  <c:v>15795109</c:v>
                </c:pt>
                <c:pt idx="16">
                  <c:v>21731214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55-4496-889B-510ED4B45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94048"/>
        <c:axId val="182995584"/>
      </c:areaChart>
      <c:catAx>
        <c:axId val="1829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2995584"/>
        <c:crosses val="autoZero"/>
        <c:auto val="1"/>
        <c:lblAlgn val="ctr"/>
        <c:lblOffset val="100"/>
        <c:noMultiLvlLbl val="0"/>
      </c:catAx>
      <c:valAx>
        <c:axId val="18299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2994048"/>
        <c:crosses val="autoZero"/>
        <c:crossBetween val="midCat"/>
        <c:dispUnits>
          <c:builtInUnit val="millions"/>
        </c:dispUnits>
      </c:valAx>
    </c:plotArea>
    <c:legend>
      <c:legendPos val="b"/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Liabilities, 1929-1945 (million Japanese  yen)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93510000917119884"/>
          <c:h val="0.67417805206781589"/>
        </c:manualLayout>
      </c:layout>
      <c:areaChart>
        <c:grouping val="stacked"/>
        <c:varyColors val="0"/>
        <c:ser>
          <c:idx val="0"/>
          <c:order val="0"/>
          <c:tx>
            <c:strRef>
              <c:f>'Balance sheet Chosen Ginko shi'!$A$22</c:f>
              <c:strCache>
                <c:ptCount val="1"/>
                <c:pt idx="0">
                  <c:v>   Notes (bank notes)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shi'!$W$22:$AM$22</c:f>
              <c:numCache>
                <c:formatCode>#,##0</c:formatCode>
                <c:ptCount val="17"/>
                <c:pt idx="0">
                  <c:v>118701945</c:v>
                </c:pt>
                <c:pt idx="1">
                  <c:v>90615165</c:v>
                </c:pt>
                <c:pt idx="2">
                  <c:v>100909791</c:v>
                </c:pt>
                <c:pt idx="3">
                  <c:v>124622525</c:v>
                </c:pt>
                <c:pt idx="4">
                  <c:v>148176012</c:v>
                </c:pt>
                <c:pt idx="5">
                  <c:v>192457937</c:v>
                </c:pt>
                <c:pt idx="6">
                  <c:v>220777273</c:v>
                </c:pt>
                <c:pt idx="7">
                  <c:v>210653861</c:v>
                </c:pt>
                <c:pt idx="8">
                  <c:v>279501840</c:v>
                </c:pt>
                <c:pt idx="9">
                  <c:v>321977813</c:v>
                </c:pt>
                <c:pt idx="10">
                  <c:v>443987608</c:v>
                </c:pt>
                <c:pt idx="11">
                  <c:v>580533508</c:v>
                </c:pt>
                <c:pt idx="12">
                  <c:v>741606684</c:v>
                </c:pt>
                <c:pt idx="13">
                  <c:v>908646165</c:v>
                </c:pt>
                <c:pt idx="14">
                  <c:v>995955015</c:v>
                </c:pt>
                <c:pt idx="15">
                  <c:v>2256058029</c:v>
                </c:pt>
                <c:pt idx="16">
                  <c:v>3574418246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8-4CA3-9F59-F23513A2EE42}"/>
            </c:ext>
          </c:extLst>
        </c:ser>
        <c:ser>
          <c:idx val="3"/>
          <c:order val="1"/>
          <c:tx>
            <c:strRef>
              <c:f>'Balance sheet Chosen Ginko shi'!$A$23</c:f>
              <c:strCache>
                <c:ptCount val="1"/>
                <c:pt idx="0">
                  <c:v>   Deposits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shi'!$W$23:$AM$23</c:f>
              <c:numCache>
                <c:formatCode>#,##0</c:formatCode>
                <c:ptCount val="17"/>
                <c:pt idx="0">
                  <c:v>103948052</c:v>
                </c:pt>
                <c:pt idx="1">
                  <c:v>97785970</c:v>
                </c:pt>
                <c:pt idx="2">
                  <c:v>111462998</c:v>
                </c:pt>
                <c:pt idx="3">
                  <c:v>193932707</c:v>
                </c:pt>
                <c:pt idx="4">
                  <c:v>215105319</c:v>
                </c:pt>
                <c:pt idx="5">
                  <c:v>228193449</c:v>
                </c:pt>
                <c:pt idx="6">
                  <c:v>292122354</c:v>
                </c:pt>
                <c:pt idx="7">
                  <c:v>411142376</c:v>
                </c:pt>
                <c:pt idx="8">
                  <c:v>293943646</c:v>
                </c:pt>
                <c:pt idx="9">
                  <c:v>539653609</c:v>
                </c:pt>
                <c:pt idx="10">
                  <c:v>881656182</c:v>
                </c:pt>
                <c:pt idx="11">
                  <c:v>1073968154</c:v>
                </c:pt>
                <c:pt idx="12">
                  <c:v>1611830864</c:v>
                </c:pt>
                <c:pt idx="13">
                  <c:v>2306559805</c:v>
                </c:pt>
                <c:pt idx="14">
                  <c:v>3263603740</c:v>
                </c:pt>
                <c:pt idx="15">
                  <c:v>8353599403</c:v>
                </c:pt>
                <c:pt idx="16">
                  <c:v>14124305728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8-4CA3-9F59-F23513A2EE42}"/>
            </c:ext>
          </c:extLst>
        </c:ser>
        <c:ser>
          <c:idx val="6"/>
          <c:order val="2"/>
          <c:tx>
            <c:strRef>
              <c:f>'Balance sheet Chosen Ginko shi'!$A$24</c:f>
              <c:strCache>
                <c:ptCount val="1"/>
                <c:pt idx="0">
                  <c:v>   Owed to various creditors (no sector breakdown)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shi'!$W$24:$AM$24</c:f>
              <c:numCache>
                <c:formatCode>#,##0</c:formatCode>
                <c:ptCount val="17"/>
                <c:pt idx="0">
                  <c:v>210844237</c:v>
                </c:pt>
                <c:pt idx="1">
                  <c:v>202318863</c:v>
                </c:pt>
                <c:pt idx="2">
                  <c:v>200029860</c:v>
                </c:pt>
                <c:pt idx="3">
                  <c:v>191344124</c:v>
                </c:pt>
                <c:pt idx="4">
                  <c:v>213984486</c:v>
                </c:pt>
                <c:pt idx="5">
                  <c:v>274645917</c:v>
                </c:pt>
                <c:pt idx="6">
                  <c:v>221386786</c:v>
                </c:pt>
                <c:pt idx="7">
                  <c:v>232044717</c:v>
                </c:pt>
                <c:pt idx="8">
                  <c:v>253584079</c:v>
                </c:pt>
                <c:pt idx="9">
                  <c:v>165517130</c:v>
                </c:pt>
                <c:pt idx="10">
                  <c:v>193878388</c:v>
                </c:pt>
                <c:pt idx="11">
                  <c:v>237671709</c:v>
                </c:pt>
                <c:pt idx="12">
                  <c:v>156295711</c:v>
                </c:pt>
                <c:pt idx="13">
                  <c:v>154147832</c:v>
                </c:pt>
                <c:pt idx="14">
                  <c:v>163106020</c:v>
                </c:pt>
                <c:pt idx="15">
                  <c:v>982021911</c:v>
                </c:pt>
                <c:pt idx="16">
                  <c:v>6958890416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B8-4CA3-9F59-F23513A2EE42}"/>
            </c:ext>
          </c:extLst>
        </c:ser>
        <c:ser>
          <c:idx val="7"/>
          <c:order val="3"/>
          <c:tx>
            <c:strRef>
              <c:f>'Balance sheet Chosen Ginko shi'!$A$25</c:f>
              <c:strCache>
                <c:ptCount val="1"/>
                <c:pt idx="0">
                  <c:v>   Capital and surplus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shi'!$W$25:$AM$25</c:f>
              <c:numCache>
                <c:formatCode>#,##0</c:formatCode>
                <c:ptCount val="17"/>
                <c:pt idx="0">
                  <c:v>43378242</c:v>
                </c:pt>
                <c:pt idx="1">
                  <c:v>44139429</c:v>
                </c:pt>
                <c:pt idx="2">
                  <c:v>44912171</c:v>
                </c:pt>
                <c:pt idx="3">
                  <c:v>45710136</c:v>
                </c:pt>
                <c:pt idx="4">
                  <c:v>46513817</c:v>
                </c:pt>
                <c:pt idx="5">
                  <c:v>47325320</c:v>
                </c:pt>
                <c:pt idx="6">
                  <c:v>48133584</c:v>
                </c:pt>
                <c:pt idx="7">
                  <c:v>48937052</c:v>
                </c:pt>
                <c:pt idx="8">
                  <c:v>49738878</c:v>
                </c:pt>
                <c:pt idx="9">
                  <c:v>50740799</c:v>
                </c:pt>
                <c:pt idx="10">
                  <c:v>52261898</c:v>
                </c:pt>
                <c:pt idx="11">
                  <c:v>54863143</c:v>
                </c:pt>
                <c:pt idx="12">
                  <c:v>59984485</c:v>
                </c:pt>
                <c:pt idx="13">
                  <c:v>66112217</c:v>
                </c:pt>
                <c:pt idx="14">
                  <c:v>68612828</c:v>
                </c:pt>
                <c:pt idx="15">
                  <c:v>77439308</c:v>
                </c:pt>
                <c:pt idx="16">
                  <c:v>121436236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B8-4CA3-9F59-F23513A2EE42}"/>
            </c:ext>
          </c:extLst>
        </c:ser>
        <c:ser>
          <c:idx val="9"/>
          <c:order val="4"/>
          <c:tx>
            <c:strRef>
              <c:f>'Balance sheet Chosen Ginko shi'!$A$26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shi'!$W$26:$AM$26</c:f>
              <c:numCache>
                <c:formatCode>#,##0</c:formatCode>
                <c:ptCount val="17"/>
                <c:pt idx="0">
                  <c:v>82358871</c:v>
                </c:pt>
                <c:pt idx="1">
                  <c:v>77744920</c:v>
                </c:pt>
                <c:pt idx="2">
                  <c:v>74938043</c:v>
                </c:pt>
                <c:pt idx="3">
                  <c:v>77691649</c:v>
                </c:pt>
                <c:pt idx="4">
                  <c:v>93320372</c:v>
                </c:pt>
                <c:pt idx="5">
                  <c:v>93005713</c:v>
                </c:pt>
                <c:pt idx="6">
                  <c:v>94250701</c:v>
                </c:pt>
                <c:pt idx="7">
                  <c:v>96245250</c:v>
                </c:pt>
                <c:pt idx="8">
                  <c:v>99402216</c:v>
                </c:pt>
                <c:pt idx="9">
                  <c:v>95341112</c:v>
                </c:pt>
                <c:pt idx="10">
                  <c:v>92422489</c:v>
                </c:pt>
                <c:pt idx="11">
                  <c:v>106319967</c:v>
                </c:pt>
                <c:pt idx="12">
                  <c:v>89855385</c:v>
                </c:pt>
                <c:pt idx="13">
                  <c:v>98008089</c:v>
                </c:pt>
                <c:pt idx="14">
                  <c:v>23546139</c:v>
                </c:pt>
                <c:pt idx="15">
                  <c:v>46940062</c:v>
                </c:pt>
                <c:pt idx="16">
                  <c:v>113072849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B8-4CA3-9F59-F23513A2E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034624"/>
        <c:axId val="183036160"/>
      </c:areaChart>
      <c:catAx>
        <c:axId val="18303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3036160"/>
        <c:crosses val="autoZero"/>
        <c:auto val="1"/>
        <c:lblAlgn val="ctr"/>
        <c:lblOffset val="100"/>
        <c:noMultiLvlLbl val="0"/>
      </c:catAx>
      <c:valAx>
        <c:axId val="183036160"/>
        <c:scaling>
          <c:orientation val="minMax"/>
          <c:max val="25000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3034624"/>
        <c:crosses val="autoZero"/>
        <c:crossBetween val="midCat"/>
        <c:dispUnits>
          <c:builtInUnit val="millions"/>
        </c:dispUnits>
      </c:valAx>
    </c:plotArea>
    <c:legend>
      <c:legendPos val="b"/>
      <c:layout>
        <c:manualLayout>
          <c:xMode val="edge"/>
          <c:yMode val="edge"/>
          <c:x val="0.11551575427363009"/>
          <c:y val="0.9031772433851174"/>
          <c:w val="0.75907153569167096"/>
          <c:h val="4.3489423281549262E-2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Liabilities, 1929-1945 (share)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9226026099241359"/>
          <c:h val="0.68799444826847422"/>
        </c:manualLayout>
      </c:layout>
      <c:areaChart>
        <c:grouping val="percentStacked"/>
        <c:varyColors val="0"/>
        <c:ser>
          <c:idx val="0"/>
          <c:order val="0"/>
          <c:tx>
            <c:strRef>
              <c:f>'Balance sheet Chosen Ginko shi'!$A$22</c:f>
              <c:strCache>
                <c:ptCount val="1"/>
                <c:pt idx="0">
                  <c:v>   Notes (bank notes)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shi'!$W$22:$AM$22</c:f>
              <c:numCache>
                <c:formatCode>#,##0</c:formatCode>
                <c:ptCount val="17"/>
                <c:pt idx="0">
                  <c:v>118701945</c:v>
                </c:pt>
                <c:pt idx="1">
                  <c:v>90615165</c:v>
                </c:pt>
                <c:pt idx="2">
                  <c:v>100909791</c:v>
                </c:pt>
                <c:pt idx="3">
                  <c:v>124622525</c:v>
                </c:pt>
                <c:pt idx="4">
                  <c:v>148176012</c:v>
                </c:pt>
                <c:pt idx="5">
                  <c:v>192457937</c:v>
                </c:pt>
                <c:pt idx="6">
                  <c:v>220777273</c:v>
                </c:pt>
                <c:pt idx="7">
                  <c:v>210653861</c:v>
                </c:pt>
                <c:pt idx="8">
                  <c:v>279501840</c:v>
                </c:pt>
                <c:pt idx="9">
                  <c:v>321977813</c:v>
                </c:pt>
                <c:pt idx="10">
                  <c:v>443987608</c:v>
                </c:pt>
                <c:pt idx="11">
                  <c:v>580533508</c:v>
                </c:pt>
                <c:pt idx="12">
                  <c:v>741606684</c:v>
                </c:pt>
                <c:pt idx="13">
                  <c:v>908646165</c:v>
                </c:pt>
                <c:pt idx="14">
                  <c:v>995955015</c:v>
                </c:pt>
                <c:pt idx="15">
                  <c:v>2256058029</c:v>
                </c:pt>
                <c:pt idx="16">
                  <c:v>3574418246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A-43D3-A7EE-FDA3A5A96F0C}"/>
            </c:ext>
          </c:extLst>
        </c:ser>
        <c:ser>
          <c:idx val="3"/>
          <c:order val="1"/>
          <c:tx>
            <c:strRef>
              <c:f>'Balance sheet Chosen Ginko shi'!$A$23</c:f>
              <c:strCache>
                <c:ptCount val="1"/>
                <c:pt idx="0">
                  <c:v>   Deposits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shi'!$W$23:$AM$23</c:f>
              <c:numCache>
                <c:formatCode>#,##0</c:formatCode>
                <c:ptCount val="17"/>
                <c:pt idx="0">
                  <c:v>103948052</c:v>
                </c:pt>
                <c:pt idx="1">
                  <c:v>97785970</c:v>
                </c:pt>
                <c:pt idx="2">
                  <c:v>111462998</c:v>
                </c:pt>
                <c:pt idx="3">
                  <c:v>193932707</c:v>
                </c:pt>
                <c:pt idx="4">
                  <c:v>215105319</c:v>
                </c:pt>
                <c:pt idx="5">
                  <c:v>228193449</c:v>
                </c:pt>
                <c:pt idx="6">
                  <c:v>292122354</c:v>
                </c:pt>
                <c:pt idx="7">
                  <c:v>411142376</c:v>
                </c:pt>
                <c:pt idx="8">
                  <c:v>293943646</c:v>
                </c:pt>
                <c:pt idx="9">
                  <c:v>539653609</c:v>
                </c:pt>
                <c:pt idx="10">
                  <c:v>881656182</c:v>
                </c:pt>
                <c:pt idx="11">
                  <c:v>1073968154</c:v>
                </c:pt>
                <c:pt idx="12">
                  <c:v>1611830864</c:v>
                </c:pt>
                <c:pt idx="13">
                  <c:v>2306559805</c:v>
                </c:pt>
                <c:pt idx="14">
                  <c:v>3263603740</c:v>
                </c:pt>
                <c:pt idx="15">
                  <c:v>8353599403</c:v>
                </c:pt>
                <c:pt idx="16">
                  <c:v>14124305728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A-43D3-A7EE-FDA3A5A96F0C}"/>
            </c:ext>
          </c:extLst>
        </c:ser>
        <c:ser>
          <c:idx val="6"/>
          <c:order val="2"/>
          <c:tx>
            <c:strRef>
              <c:f>'Balance sheet Chosen Ginko shi'!$A$24</c:f>
              <c:strCache>
                <c:ptCount val="1"/>
                <c:pt idx="0">
                  <c:v>   Owed to various creditors (no sector breakdown)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shi'!$W$24:$AM$24</c:f>
              <c:numCache>
                <c:formatCode>#,##0</c:formatCode>
                <c:ptCount val="17"/>
                <c:pt idx="0">
                  <c:v>210844237</c:v>
                </c:pt>
                <c:pt idx="1">
                  <c:v>202318863</c:v>
                </c:pt>
                <c:pt idx="2">
                  <c:v>200029860</c:v>
                </c:pt>
                <c:pt idx="3">
                  <c:v>191344124</c:v>
                </c:pt>
                <c:pt idx="4">
                  <c:v>213984486</c:v>
                </c:pt>
                <c:pt idx="5">
                  <c:v>274645917</c:v>
                </c:pt>
                <c:pt idx="6">
                  <c:v>221386786</c:v>
                </c:pt>
                <c:pt idx="7">
                  <c:v>232044717</c:v>
                </c:pt>
                <c:pt idx="8">
                  <c:v>253584079</c:v>
                </c:pt>
                <c:pt idx="9">
                  <c:v>165517130</c:v>
                </c:pt>
                <c:pt idx="10">
                  <c:v>193878388</c:v>
                </c:pt>
                <c:pt idx="11">
                  <c:v>237671709</c:v>
                </c:pt>
                <c:pt idx="12">
                  <c:v>156295711</c:v>
                </c:pt>
                <c:pt idx="13">
                  <c:v>154147832</c:v>
                </c:pt>
                <c:pt idx="14">
                  <c:v>163106020</c:v>
                </c:pt>
                <c:pt idx="15">
                  <c:v>982021911</c:v>
                </c:pt>
                <c:pt idx="16">
                  <c:v>6958890416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A-43D3-A7EE-FDA3A5A96F0C}"/>
            </c:ext>
          </c:extLst>
        </c:ser>
        <c:ser>
          <c:idx val="7"/>
          <c:order val="3"/>
          <c:tx>
            <c:strRef>
              <c:f>'Balance sheet Chosen Ginko shi'!$A$25</c:f>
              <c:strCache>
                <c:ptCount val="1"/>
                <c:pt idx="0">
                  <c:v>   Capital and surplus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shi'!$W$25:$AM$25</c:f>
              <c:numCache>
                <c:formatCode>#,##0</c:formatCode>
                <c:ptCount val="17"/>
                <c:pt idx="0">
                  <c:v>43378242</c:v>
                </c:pt>
                <c:pt idx="1">
                  <c:v>44139429</c:v>
                </c:pt>
                <c:pt idx="2">
                  <c:v>44912171</c:v>
                </c:pt>
                <c:pt idx="3">
                  <c:v>45710136</c:v>
                </c:pt>
                <c:pt idx="4">
                  <c:v>46513817</c:v>
                </c:pt>
                <c:pt idx="5">
                  <c:v>47325320</c:v>
                </c:pt>
                <c:pt idx="6">
                  <c:v>48133584</c:v>
                </c:pt>
                <c:pt idx="7">
                  <c:v>48937052</c:v>
                </c:pt>
                <c:pt idx="8">
                  <c:v>49738878</c:v>
                </c:pt>
                <c:pt idx="9">
                  <c:v>50740799</c:v>
                </c:pt>
                <c:pt idx="10">
                  <c:v>52261898</c:v>
                </c:pt>
                <c:pt idx="11">
                  <c:v>54863143</c:v>
                </c:pt>
                <c:pt idx="12">
                  <c:v>59984485</c:v>
                </c:pt>
                <c:pt idx="13">
                  <c:v>66112217</c:v>
                </c:pt>
                <c:pt idx="14">
                  <c:v>68612828</c:v>
                </c:pt>
                <c:pt idx="15">
                  <c:v>77439308</c:v>
                </c:pt>
                <c:pt idx="16">
                  <c:v>121436236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4A-43D3-A7EE-FDA3A5A96F0C}"/>
            </c:ext>
          </c:extLst>
        </c:ser>
        <c:ser>
          <c:idx val="9"/>
          <c:order val="4"/>
          <c:tx>
            <c:strRef>
              <c:f>'Balance sheet Chosen Ginko shi'!$A$26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shi'!$W$26:$AM$26</c:f>
              <c:numCache>
                <c:formatCode>#,##0</c:formatCode>
                <c:ptCount val="17"/>
                <c:pt idx="0">
                  <c:v>82358871</c:v>
                </c:pt>
                <c:pt idx="1">
                  <c:v>77744920</c:v>
                </c:pt>
                <c:pt idx="2">
                  <c:v>74938043</c:v>
                </c:pt>
                <c:pt idx="3">
                  <c:v>77691649</c:v>
                </c:pt>
                <c:pt idx="4">
                  <c:v>93320372</c:v>
                </c:pt>
                <c:pt idx="5">
                  <c:v>93005713</c:v>
                </c:pt>
                <c:pt idx="6">
                  <c:v>94250701</c:v>
                </c:pt>
                <c:pt idx="7">
                  <c:v>96245250</c:v>
                </c:pt>
                <c:pt idx="8">
                  <c:v>99402216</c:v>
                </c:pt>
                <c:pt idx="9">
                  <c:v>95341112</c:v>
                </c:pt>
                <c:pt idx="10">
                  <c:v>92422489</c:v>
                </c:pt>
                <c:pt idx="11">
                  <c:v>106319967</c:v>
                </c:pt>
                <c:pt idx="12">
                  <c:v>89855385</c:v>
                </c:pt>
                <c:pt idx="13">
                  <c:v>98008089</c:v>
                </c:pt>
                <c:pt idx="14">
                  <c:v>23546139</c:v>
                </c:pt>
                <c:pt idx="15">
                  <c:v>46940062</c:v>
                </c:pt>
                <c:pt idx="16">
                  <c:v>113072849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4A-43D3-A7EE-FDA3A5A96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144448"/>
        <c:axId val="183145984"/>
      </c:areaChart>
      <c:catAx>
        <c:axId val="1831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3145984"/>
        <c:crosses val="autoZero"/>
        <c:auto val="1"/>
        <c:lblAlgn val="ctr"/>
        <c:lblOffset val="100"/>
        <c:noMultiLvlLbl val="0"/>
      </c:catAx>
      <c:valAx>
        <c:axId val="183145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3144448"/>
        <c:crosses val="autoZero"/>
        <c:crossBetween val="midCat"/>
        <c:dispUnits>
          <c:builtInUnit val="millions"/>
        </c:dispUnits>
      </c:valAx>
    </c:plotArea>
    <c:legend>
      <c:legendPos val="b"/>
      <c:layout>
        <c:manualLayout>
          <c:xMode val="edge"/>
          <c:yMode val="edge"/>
          <c:x val="0.12390773230626047"/>
          <c:y val="0.90662095431160072"/>
          <c:w val="0.75712021953517361"/>
          <c:h val="4.3229788185105707E-2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Assets, 1940-1945 (million Japanese yen)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9226026099241359"/>
          <c:h val="0.68426814215790599"/>
        </c:manualLayout>
      </c:layout>
      <c:areaChart>
        <c:grouping val="stacked"/>
        <c:varyColors val="0"/>
        <c:ser>
          <c:idx val="0"/>
          <c:order val="0"/>
          <c:tx>
            <c:strRef>
              <c:f>'Balance sheet Chosen Ginko shi'!$A$6</c:f>
              <c:strCache>
                <c:ptCount val="1"/>
                <c:pt idx="0">
                  <c:v>Foreign assets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shi'!$AH$6:$AM$6</c:f>
              <c:numCache>
                <c:formatCode>#,##0</c:formatCode>
                <c:ptCount val="6"/>
                <c:pt idx="0">
                  <c:v>305689694</c:v>
                </c:pt>
                <c:pt idx="1">
                  <c:v>64990864</c:v>
                </c:pt>
                <c:pt idx="2">
                  <c:v>89143346</c:v>
                </c:pt>
                <c:pt idx="3">
                  <c:v>114435024</c:v>
                </c:pt>
                <c:pt idx="4">
                  <c:v>364568657</c:v>
                </c:pt>
                <c:pt idx="5">
                  <c:v>617167591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E-45A5-A55A-45CB80249A44}"/>
            </c:ext>
          </c:extLst>
        </c:ser>
        <c:ser>
          <c:idx val="3"/>
          <c:order val="1"/>
          <c:tx>
            <c:strRef>
              <c:f>'Balance sheet Chosen Ginko shi'!$A$11</c:f>
              <c:strCache>
                <c:ptCount val="1"/>
                <c:pt idx="0">
                  <c:v>   Owed by government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shi'!$AH$11:$AM$11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9E-45A5-A55A-45CB80249A44}"/>
            </c:ext>
          </c:extLst>
        </c:ser>
        <c:ser>
          <c:idx val="4"/>
          <c:order val="2"/>
          <c:tx>
            <c:strRef>
              <c:f>'Balance sheet Chosen Ginko shi'!$A$12</c:f>
              <c:strCache>
                <c:ptCount val="1"/>
                <c:pt idx="0">
                  <c:v>   Owed by financial institutions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shi'!$AH$12:$AM$12</c:f>
              <c:numCache>
                <c:formatCode>#,##0</c:formatCode>
                <c:ptCount val="6"/>
                <c:pt idx="0">
                  <c:v>35772369</c:v>
                </c:pt>
                <c:pt idx="1">
                  <c:v>237154802</c:v>
                </c:pt>
                <c:pt idx="2">
                  <c:v>282979949</c:v>
                </c:pt>
                <c:pt idx="3">
                  <c:v>240350731</c:v>
                </c:pt>
                <c:pt idx="4">
                  <c:v>617514243</c:v>
                </c:pt>
                <c:pt idx="5">
                  <c:v>1399012192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9E-45A5-A55A-45CB80249A44}"/>
            </c:ext>
          </c:extLst>
        </c:ser>
        <c:ser>
          <c:idx val="5"/>
          <c:order val="3"/>
          <c:tx>
            <c:strRef>
              <c:f>'Balance sheet Chosen Ginko shi'!$A$13</c:f>
              <c:strCache>
                <c:ptCount val="1"/>
                <c:pt idx="0">
                  <c:v>   Owed by nonfinancial private sector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shi'!$AH$13:$AM$13</c:f>
              <c:numCache>
                <c:formatCode>#,##0</c:formatCode>
                <c:ptCount val="6"/>
                <c:pt idx="0">
                  <c:v>1102733552</c:v>
                </c:pt>
                <c:pt idx="1">
                  <c:v>1286263670</c:v>
                </c:pt>
                <c:pt idx="2">
                  <c:v>1576553849</c:v>
                </c:pt>
                <c:pt idx="3">
                  <c:v>2353044509</c:v>
                </c:pt>
                <c:pt idx="4">
                  <c:v>7814937517</c:v>
                </c:pt>
                <c:pt idx="5">
                  <c:v>19424223206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9E-45A5-A55A-45CB80249A44}"/>
            </c:ext>
          </c:extLst>
        </c:ser>
        <c:ser>
          <c:idx val="6"/>
          <c:order val="4"/>
          <c:tx>
            <c:strRef>
              <c:f>'Balance sheet Chosen Ginko shi'!$A$14</c:f>
              <c:strCache>
                <c:ptCount val="1"/>
                <c:pt idx="0">
                  <c:v>   Securities (no sector breakdown)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shi'!$AH$14:$AM$14</c:f>
              <c:numCache>
                <c:formatCode>#,##0</c:formatCode>
                <c:ptCount val="6"/>
                <c:pt idx="0">
                  <c:v>594661636</c:v>
                </c:pt>
                <c:pt idx="1">
                  <c:v>1056305057</c:v>
                </c:pt>
                <c:pt idx="2">
                  <c:v>1572851286</c:v>
                </c:pt>
                <c:pt idx="3">
                  <c:v>1794232882</c:v>
                </c:pt>
                <c:pt idx="4">
                  <c:v>2903243187</c:v>
                </c:pt>
                <c:pt idx="5">
                  <c:v>3399989272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9E-45A5-A55A-45CB80249A44}"/>
            </c:ext>
          </c:extLst>
        </c:ser>
        <c:ser>
          <c:idx val="7"/>
          <c:order val="5"/>
          <c:tx>
            <c:strRef>
              <c:f>'Balance sheet Chosen Ginko shi'!$A$15</c:f>
              <c:strCache>
                <c:ptCount val="1"/>
                <c:pt idx="0">
                  <c:v>   Owed by shareholders (uncalled capital)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shi'!$AH$15:$AM$15</c:f>
              <c:numCache>
                <c:formatCode>#,##0</c:formatCode>
                <c:ptCount val="6"/>
                <c:pt idx="0">
                  <c:v>5000000</c:v>
                </c:pt>
                <c:pt idx="1">
                  <c:v>5000000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9E-45A5-A55A-45CB80249A44}"/>
            </c:ext>
          </c:extLst>
        </c:ser>
        <c:ser>
          <c:idx val="9"/>
          <c:order val="6"/>
          <c:tx>
            <c:strRef>
              <c:f>'Balance sheet Chosen Ginko shi'!$A$16</c:f>
              <c:strCache>
                <c:ptCount val="1"/>
                <c:pt idx="0">
                  <c:v>   Other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shi'!$AH$16:$AM$16</c:f>
              <c:numCache>
                <c:formatCode>#,##0</c:formatCode>
                <c:ptCount val="6"/>
                <c:pt idx="0">
                  <c:v>9499230</c:v>
                </c:pt>
                <c:pt idx="1">
                  <c:v>9858736</c:v>
                </c:pt>
                <c:pt idx="2">
                  <c:v>11945678</c:v>
                </c:pt>
                <c:pt idx="3">
                  <c:v>12760596</c:v>
                </c:pt>
                <c:pt idx="4">
                  <c:v>15795109</c:v>
                </c:pt>
                <c:pt idx="5">
                  <c:v>21731214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9E-45A5-A55A-45CB80249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31616"/>
        <c:axId val="183233152"/>
      </c:areaChart>
      <c:catAx>
        <c:axId val="18323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3233152"/>
        <c:crosses val="autoZero"/>
        <c:auto val="1"/>
        <c:lblAlgn val="ctr"/>
        <c:lblOffset val="100"/>
        <c:noMultiLvlLbl val="0"/>
      </c:catAx>
      <c:valAx>
        <c:axId val="183233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3231616"/>
        <c:crosses val="autoZero"/>
        <c:crossBetween val="midCat"/>
        <c:dispUnits>
          <c:builtInUnit val="millions"/>
        </c:dispUnits>
      </c:valAx>
    </c:plotArea>
    <c:legend>
      <c:legendPos val="b"/>
      <c:layout>
        <c:manualLayout>
          <c:xMode val="edge"/>
          <c:yMode val="edge"/>
          <c:x val="9.5834003535558626E-2"/>
          <c:y val="0.88178681989075691"/>
          <c:w val="0.82067127616818858"/>
          <c:h val="7.7852819748882737E-2"/>
        </c:manualLayout>
      </c:layout>
      <c:overlay val="0"/>
      <c:txPr>
        <a:bodyPr/>
        <a:lstStyle/>
        <a:p>
          <a:pPr>
            <a:defRPr sz="18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Liabilities, 1909-1919 (million</a:t>
            </a:r>
            <a:r>
              <a:rPr lang="en-US" sz="2400" baseline="0"/>
              <a:t> Japanese yen</a:t>
            </a:r>
            <a:r>
              <a:rPr lang="en-US" sz="2400"/>
              <a:t>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59180106589803039"/>
          <c:h val="0.82841232530471487"/>
        </c:manualLayout>
      </c:layout>
      <c:areaChart>
        <c:grouping val="stacked"/>
        <c:varyColors val="0"/>
        <c:ser>
          <c:idx val="0"/>
          <c:order val="0"/>
          <c:tx>
            <c:strRef>
              <c:f>'Balance sheet Chosen Ginko shi'!$A$22</c:f>
              <c:strCache>
                <c:ptCount val="1"/>
                <c:pt idx="0">
                  <c:v>   Notes (bank notes)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shi'!$C$22:$M$22</c:f>
              <c:numCache>
                <c:formatCode>#,##0</c:formatCode>
                <c:ptCount val="11"/>
                <c:pt idx="0">
                  <c:v>13439700</c:v>
                </c:pt>
                <c:pt idx="1">
                  <c:v>20163900</c:v>
                </c:pt>
                <c:pt idx="2">
                  <c:v>25006540</c:v>
                </c:pt>
                <c:pt idx="3">
                  <c:v>25550400</c:v>
                </c:pt>
                <c:pt idx="4">
                  <c:v>25693260</c:v>
                </c:pt>
                <c:pt idx="5">
                  <c:v>21850370</c:v>
                </c:pt>
                <c:pt idx="6">
                  <c:v>34387520</c:v>
                </c:pt>
                <c:pt idx="7">
                  <c:v>46627080</c:v>
                </c:pt>
                <c:pt idx="8">
                  <c:v>67364949</c:v>
                </c:pt>
                <c:pt idx="9">
                  <c:v>115523670</c:v>
                </c:pt>
                <c:pt idx="10">
                  <c:v>163600055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7-40BC-84F3-0308C6C1DAF8}"/>
            </c:ext>
          </c:extLst>
        </c:ser>
        <c:ser>
          <c:idx val="3"/>
          <c:order val="1"/>
          <c:tx>
            <c:strRef>
              <c:f>'Balance sheet Chosen Ginko shi'!$A$23</c:f>
              <c:strCache>
                <c:ptCount val="1"/>
                <c:pt idx="0">
                  <c:v>   Deposits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shi'!$C$23:$M$23</c:f>
              <c:numCache>
                <c:formatCode>#,##0</c:formatCode>
                <c:ptCount val="11"/>
                <c:pt idx="0">
                  <c:v>14256823</c:v>
                </c:pt>
                <c:pt idx="1">
                  <c:v>10960650</c:v>
                </c:pt>
                <c:pt idx="2">
                  <c:v>6978281</c:v>
                </c:pt>
                <c:pt idx="3">
                  <c:v>14169877</c:v>
                </c:pt>
                <c:pt idx="4">
                  <c:v>20801924</c:v>
                </c:pt>
                <c:pt idx="5">
                  <c:v>17598503</c:v>
                </c:pt>
                <c:pt idx="6">
                  <c:v>18588600</c:v>
                </c:pt>
                <c:pt idx="7">
                  <c:v>33033409</c:v>
                </c:pt>
                <c:pt idx="8">
                  <c:v>88413372</c:v>
                </c:pt>
                <c:pt idx="9">
                  <c:v>218960149</c:v>
                </c:pt>
                <c:pt idx="10">
                  <c:v>194300800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C7-40BC-84F3-0308C6C1DAF8}"/>
            </c:ext>
          </c:extLst>
        </c:ser>
        <c:ser>
          <c:idx val="6"/>
          <c:order val="2"/>
          <c:tx>
            <c:strRef>
              <c:f>'Balance sheet Chosen Ginko shi'!$A$24</c:f>
              <c:strCache>
                <c:ptCount val="1"/>
                <c:pt idx="0">
                  <c:v>   Owed to various creditors (no sector breakdown)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shi'!$C$24:$M$24</c:f>
              <c:numCache>
                <c:formatCode>#,##0</c:formatCode>
                <c:ptCount val="11"/>
                <c:pt idx="0">
                  <c:v>717867</c:v>
                </c:pt>
                <c:pt idx="1">
                  <c:v>646253</c:v>
                </c:pt>
                <c:pt idx="2">
                  <c:v>2574925</c:v>
                </c:pt>
                <c:pt idx="3">
                  <c:v>3373596</c:v>
                </c:pt>
                <c:pt idx="4">
                  <c:v>3036230</c:v>
                </c:pt>
                <c:pt idx="5">
                  <c:v>4989380</c:v>
                </c:pt>
                <c:pt idx="6">
                  <c:v>3060338</c:v>
                </c:pt>
                <c:pt idx="7">
                  <c:v>4020430</c:v>
                </c:pt>
                <c:pt idx="8">
                  <c:v>4525119</c:v>
                </c:pt>
                <c:pt idx="9">
                  <c:v>5440593</c:v>
                </c:pt>
                <c:pt idx="10">
                  <c:v>143450246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C7-40BC-84F3-0308C6C1DAF8}"/>
            </c:ext>
          </c:extLst>
        </c:ser>
        <c:ser>
          <c:idx val="7"/>
          <c:order val="3"/>
          <c:tx>
            <c:strRef>
              <c:f>'Balance sheet Chosen Ginko shi'!$A$25</c:f>
              <c:strCache>
                <c:ptCount val="1"/>
                <c:pt idx="0">
                  <c:v>   Capital and surplus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shi'!$C$25:$M$25</c:f>
              <c:numCache>
                <c:formatCode>#,##0</c:formatCode>
                <c:ptCount val="11"/>
                <c:pt idx="0">
                  <c:v>10000000</c:v>
                </c:pt>
                <c:pt idx="1">
                  <c:v>10047169</c:v>
                </c:pt>
                <c:pt idx="2">
                  <c:v>10156700</c:v>
                </c:pt>
                <c:pt idx="3">
                  <c:v>10274873</c:v>
                </c:pt>
                <c:pt idx="4">
                  <c:v>10400174</c:v>
                </c:pt>
                <c:pt idx="5">
                  <c:v>10748727</c:v>
                </c:pt>
                <c:pt idx="6">
                  <c:v>10933950</c:v>
                </c:pt>
                <c:pt idx="7">
                  <c:v>11218970</c:v>
                </c:pt>
                <c:pt idx="8">
                  <c:v>22840130</c:v>
                </c:pt>
                <c:pt idx="9">
                  <c:v>45381466</c:v>
                </c:pt>
                <c:pt idx="10">
                  <c:v>47340573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C7-40BC-84F3-0308C6C1DAF8}"/>
            </c:ext>
          </c:extLst>
        </c:ser>
        <c:ser>
          <c:idx val="9"/>
          <c:order val="4"/>
          <c:tx>
            <c:strRef>
              <c:f>'Balance sheet Chosen Ginko shi'!$A$26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shi'!$C$26:$M$26</c:f>
              <c:numCache>
                <c:formatCode>#,##0</c:formatCode>
                <c:ptCount val="11"/>
                <c:pt idx="0">
                  <c:v>1962087</c:v>
                </c:pt>
                <c:pt idx="1">
                  <c:v>1866060</c:v>
                </c:pt>
                <c:pt idx="2">
                  <c:v>1700848</c:v>
                </c:pt>
                <c:pt idx="3">
                  <c:v>1736639</c:v>
                </c:pt>
                <c:pt idx="4">
                  <c:v>2223454</c:v>
                </c:pt>
                <c:pt idx="5">
                  <c:v>2612714</c:v>
                </c:pt>
                <c:pt idx="6">
                  <c:v>3173812</c:v>
                </c:pt>
                <c:pt idx="7">
                  <c:v>4055793</c:v>
                </c:pt>
                <c:pt idx="8">
                  <c:v>8018147</c:v>
                </c:pt>
                <c:pt idx="9">
                  <c:v>27755257</c:v>
                </c:pt>
                <c:pt idx="10">
                  <c:v>41375690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C7-40BC-84F3-0308C6C1D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425472"/>
        <c:axId val="182427008"/>
      </c:areaChart>
      <c:catAx>
        <c:axId val="18242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2427008"/>
        <c:crosses val="autoZero"/>
        <c:auto val="1"/>
        <c:lblAlgn val="ctr"/>
        <c:lblOffset val="100"/>
        <c:noMultiLvlLbl val="0"/>
      </c:catAx>
      <c:valAx>
        <c:axId val="182427008"/>
        <c:scaling>
          <c:orientation val="minMax"/>
          <c:max val="600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2425472"/>
        <c:crosses val="autoZero"/>
        <c:crossBetween val="midCat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65061305938389125"/>
          <c:y val="9.4467359837556622E-2"/>
          <c:w val="0.34419374118274965"/>
          <c:h val="0.86576780341581228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Assets, 1940-1945 (share)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91917468469955432"/>
          <c:h val="0.71511929966458121"/>
        </c:manualLayout>
      </c:layout>
      <c:areaChart>
        <c:grouping val="percentStacked"/>
        <c:varyColors val="0"/>
        <c:ser>
          <c:idx val="0"/>
          <c:order val="0"/>
          <c:tx>
            <c:strRef>
              <c:f>'Balance sheet Chosen Ginko shi'!$A$6</c:f>
              <c:strCache>
                <c:ptCount val="1"/>
                <c:pt idx="0">
                  <c:v>Foreign assets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shi'!$AH$6:$AM$6</c:f>
              <c:numCache>
                <c:formatCode>#,##0</c:formatCode>
                <c:ptCount val="6"/>
                <c:pt idx="0">
                  <c:v>305689694</c:v>
                </c:pt>
                <c:pt idx="1">
                  <c:v>64990864</c:v>
                </c:pt>
                <c:pt idx="2">
                  <c:v>89143346</c:v>
                </c:pt>
                <c:pt idx="3">
                  <c:v>114435024</c:v>
                </c:pt>
                <c:pt idx="4">
                  <c:v>364568657</c:v>
                </c:pt>
                <c:pt idx="5">
                  <c:v>617167591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E-4D99-AFA7-E876162561FB}"/>
            </c:ext>
          </c:extLst>
        </c:ser>
        <c:ser>
          <c:idx val="3"/>
          <c:order val="1"/>
          <c:tx>
            <c:strRef>
              <c:f>'Balance sheet Chosen Ginko shi'!$A$11</c:f>
              <c:strCache>
                <c:ptCount val="1"/>
                <c:pt idx="0">
                  <c:v>   Owed by government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shi'!$AH$11:$AM$11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0E-4D99-AFA7-E876162561FB}"/>
            </c:ext>
          </c:extLst>
        </c:ser>
        <c:ser>
          <c:idx val="4"/>
          <c:order val="2"/>
          <c:tx>
            <c:strRef>
              <c:f>'Balance sheet Chosen Ginko shi'!$A$12</c:f>
              <c:strCache>
                <c:ptCount val="1"/>
                <c:pt idx="0">
                  <c:v>   Owed by financial institutions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shi'!$AH$12:$AM$12</c:f>
              <c:numCache>
                <c:formatCode>#,##0</c:formatCode>
                <c:ptCount val="6"/>
                <c:pt idx="0">
                  <c:v>35772369</c:v>
                </c:pt>
                <c:pt idx="1">
                  <c:v>237154802</c:v>
                </c:pt>
                <c:pt idx="2">
                  <c:v>282979949</c:v>
                </c:pt>
                <c:pt idx="3">
                  <c:v>240350731</c:v>
                </c:pt>
                <c:pt idx="4">
                  <c:v>617514243</c:v>
                </c:pt>
                <c:pt idx="5">
                  <c:v>1399012192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0E-4D99-AFA7-E876162561FB}"/>
            </c:ext>
          </c:extLst>
        </c:ser>
        <c:ser>
          <c:idx val="5"/>
          <c:order val="3"/>
          <c:tx>
            <c:strRef>
              <c:f>'Balance sheet Chosen Ginko shi'!$A$13</c:f>
              <c:strCache>
                <c:ptCount val="1"/>
                <c:pt idx="0">
                  <c:v>   Owed by nonfinancial private sector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shi'!$AH$13:$AM$13</c:f>
              <c:numCache>
                <c:formatCode>#,##0</c:formatCode>
                <c:ptCount val="6"/>
                <c:pt idx="0">
                  <c:v>1102733552</c:v>
                </c:pt>
                <c:pt idx="1">
                  <c:v>1286263670</c:v>
                </c:pt>
                <c:pt idx="2">
                  <c:v>1576553849</c:v>
                </c:pt>
                <c:pt idx="3">
                  <c:v>2353044509</c:v>
                </c:pt>
                <c:pt idx="4">
                  <c:v>7814937517</c:v>
                </c:pt>
                <c:pt idx="5">
                  <c:v>19424223206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0E-4D99-AFA7-E876162561FB}"/>
            </c:ext>
          </c:extLst>
        </c:ser>
        <c:ser>
          <c:idx val="6"/>
          <c:order val="4"/>
          <c:tx>
            <c:strRef>
              <c:f>'Balance sheet Chosen Ginko shi'!$A$14</c:f>
              <c:strCache>
                <c:ptCount val="1"/>
                <c:pt idx="0">
                  <c:v>   Securities (no sector breakdown)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shi'!$AH$14:$AM$14</c:f>
              <c:numCache>
                <c:formatCode>#,##0</c:formatCode>
                <c:ptCount val="6"/>
                <c:pt idx="0">
                  <c:v>594661636</c:v>
                </c:pt>
                <c:pt idx="1">
                  <c:v>1056305057</c:v>
                </c:pt>
                <c:pt idx="2">
                  <c:v>1572851286</c:v>
                </c:pt>
                <c:pt idx="3">
                  <c:v>1794232882</c:v>
                </c:pt>
                <c:pt idx="4">
                  <c:v>2903243187</c:v>
                </c:pt>
                <c:pt idx="5">
                  <c:v>3399989272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0E-4D99-AFA7-E876162561FB}"/>
            </c:ext>
          </c:extLst>
        </c:ser>
        <c:ser>
          <c:idx val="7"/>
          <c:order val="5"/>
          <c:tx>
            <c:strRef>
              <c:f>'Balance sheet Chosen Ginko shi'!$A$15</c:f>
              <c:strCache>
                <c:ptCount val="1"/>
                <c:pt idx="0">
                  <c:v>   Owed by shareholders (uncalled capital)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shi'!$AH$15:$AM$15</c:f>
              <c:numCache>
                <c:formatCode>#,##0</c:formatCode>
                <c:ptCount val="6"/>
                <c:pt idx="0">
                  <c:v>5000000</c:v>
                </c:pt>
                <c:pt idx="1">
                  <c:v>5000000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0E-4D99-AFA7-E876162561FB}"/>
            </c:ext>
          </c:extLst>
        </c:ser>
        <c:ser>
          <c:idx val="9"/>
          <c:order val="6"/>
          <c:tx>
            <c:strRef>
              <c:f>'Balance sheet Chosen Ginko shi'!$A$16</c:f>
              <c:strCache>
                <c:ptCount val="1"/>
                <c:pt idx="0">
                  <c:v>   Other</c:v>
                </c:pt>
              </c:strCache>
            </c:strRef>
          </c:tx>
          <c:spPr>
            <a:ln w="25400">
              <a:noFill/>
            </a:ln>
          </c:spPr>
          <c:cat>
            <c:strRef>
              <c:f>'Balance sheet Chosen Ginko shi'!$AH$3:$AM$3</c:f>
              <c:strCache>
                <c:ptCount val="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 September</c:v>
                </c:pt>
                <c:pt idx="4">
                  <c:v>1944 September</c:v>
                </c:pt>
                <c:pt idx="5">
                  <c:v>1945 March</c:v>
                </c:pt>
              </c:strCache>
            </c:strRef>
          </c:cat>
          <c:val>
            <c:numRef>
              <c:f>'Balance sheet Chosen Ginko shi'!$AH$16:$AM$16</c:f>
              <c:numCache>
                <c:formatCode>#,##0</c:formatCode>
                <c:ptCount val="6"/>
                <c:pt idx="0">
                  <c:v>9499230</c:v>
                </c:pt>
                <c:pt idx="1">
                  <c:v>9858736</c:v>
                </c:pt>
                <c:pt idx="2">
                  <c:v>11945678</c:v>
                </c:pt>
                <c:pt idx="3">
                  <c:v>12760596</c:v>
                </c:pt>
                <c:pt idx="4">
                  <c:v>15795109</c:v>
                </c:pt>
                <c:pt idx="5">
                  <c:v>21731214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0E-4D99-AFA7-E87616256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56032"/>
        <c:axId val="183357824"/>
      </c:areaChart>
      <c:catAx>
        <c:axId val="18335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3357824"/>
        <c:crosses val="autoZero"/>
        <c:auto val="1"/>
        <c:lblAlgn val="ctr"/>
        <c:lblOffset val="100"/>
        <c:noMultiLvlLbl val="0"/>
      </c:catAx>
      <c:valAx>
        <c:axId val="183357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3356032"/>
        <c:crosses val="autoZero"/>
        <c:crossBetween val="midCat"/>
        <c:dispUnits>
          <c:builtInUnit val="millions"/>
        </c:dispUnits>
      </c:valAx>
    </c:plotArea>
    <c:legend>
      <c:legendPos val="b"/>
      <c:layout>
        <c:manualLayout>
          <c:xMode val="edge"/>
          <c:yMode val="edge"/>
          <c:x val="8.8726467761196942E-2"/>
          <c:y val="0.87913837809548734"/>
          <c:w val="0.82151603605159762"/>
          <c:h val="7.8342161215369563E-2"/>
        </c:manualLayout>
      </c:layout>
      <c:overlay val="0"/>
      <c:txPr>
        <a:bodyPr/>
        <a:lstStyle/>
        <a:p>
          <a:pPr>
            <a:defRPr sz="18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Liabilities, 1909-1919 (share)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59180106589803039"/>
          <c:h val="0.82841232530471487"/>
        </c:manualLayout>
      </c:layout>
      <c:areaChart>
        <c:grouping val="percentStacked"/>
        <c:varyColors val="0"/>
        <c:ser>
          <c:idx val="0"/>
          <c:order val="0"/>
          <c:tx>
            <c:strRef>
              <c:f>'Balance sheet Chosen Ginko shi'!$A$22</c:f>
              <c:strCache>
                <c:ptCount val="1"/>
                <c:pt idx="0">
                  <c:v>   Notes (bank notes)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shi'!$C$22:$M$22</c:f>
              <c:numCache>
                <c:formatCode>#,##0</c:formatCode>
                <c:ptCount val="11"/>
                <c:pt idx="0">
                  <c:v>13439700</c:v>
                </c:pt>
                <c:pt idx="1">
                  <c:v>20163900</c:v>
                </c:pt>
                <c:pt idx="2">
                  <c:v>25006540</c:v>
                </c:pt>
                <c:pt idx="3">
                  <c:v>25550400</c:v>
                </c:pt>
                <c:pt idx="4">
                  <c:v>25693260</c:v>
                </c:pt>
                <c:pt idx="5">
                  <c:v>21850370</c:v>
                </c:pt>
                <c:pt idx="6">
                  <c:v>34387520</c:v>
                </c:pt>
                <c:pt idx="7">
                  <c:v>46627080</c:v>
                </c:pt>
                <c:pt idx="8">
                  <c:v>67364949</c:v>
                </c:pt>
                <c:pt idx="9">
                  <c:v>115523670</c:v>
                </c:pt>
                <c:pt idx="10">
                  <c:v>163600055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D-4D59-92BC-732A0F786656}"/>
            </c:ext>
          </c:extLst>
        </c:ser>
        <c:ser>
          <c:idx val="3"/>
          <c:order val="1"/>
          <c:tx>
            <c:strRef>
              <c:f>'Balance sheet Chosen Ginko shi'!$A$23</c:f>
              <c:strCache>
                <c:ptCount val="1"/>
                <c:pt idx="0">
                  <c:v>   Deposits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shi'!$C$23:$M$23</c:f>
              <c:numCache>
                <c:formatCode>#,##0</c:formatCode>
                <c:ptCount val="11"/>
                <c:pt idx="0">
                  <c:v>14256823</c:v>
                </c:pt>
                <c:pt idx="1">
                  <c:v>10960650</c:v>
                </c:pt>
                <c:pt idx="2">
                  <c:v>6978281</c:v>
                </c:pt>
                <c:pt idx="3">
                  <c:v>14169877</c:v>
                </c:pt>
                <c:pt idx="4">
                  <c:v>20801924</c:v>
                </c:pt>
                <c:pt idx="5">
                  <c:v>17598503</c:v>
                </c:pt>
                <c:pt idx="6">
                  <c:v>18588600</c:v>
                </c:pt>
                <c:pt idx="7">
                  <c:v>33033409</c:v>
                </c:pt>
                <c:pt idx="8">
                  <c:v>88413372</c:v>
                </c:pt>
                <c:pt idx="9">
                  <c:v>218960149</c:v>
                </c:pt>
                <c:pt idx="10">
                  <c:v>194300800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D-4D59-92BC-732A0F786656}"/>
            </c:ext>
          </c:extLst>
        </c:ser>
        <c:ser>
          <c:idx val="6"/>
          <c:order val="2"/>
          <c:tx>
            <c:strRef>
              <c:f>'Balance sheet Chosen Ginko shi'!$A$24</c:f>
              <c:strCache>
                <c:ptCount val="1"/>
                <c:pt idx="0">
                  <c:v>   Owed to various creditors (no sector breakdown)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shi'!$C$24:$M$24</c:f>
              <c:numCache>
                <c:formatCode>#,##0</c:formatCode>
                <c:ptCount val="11"/>
                <c:pt idx="0">
                  <c:v>717867</c:v>
                </c:pt>
                <c:pt idx="1">
                  <c:v>646253</c:v>
                </c:pt>
                <c:pt idx="2">
                  <c:v>2574925</c:v>
                </c:pt>
                <c:pt idx="3">
                  <c:v>3373596</c:v>
                </c:pt>
                <c:pt idx="4">
                  <c:v>3036230</c:v>
                </c:pt>
                <c:pt idx="5">
                  <c:v>4989380</c:v>
                </c:pt>
                <c:pt idx="6">
                  <c:v>3060338</c:v>
                </c:pt>
                <c:pt idx="7">
                  <c:v>4020430</c:v>
                </c:pt>
                <c:pt idx="8">
                  <c:v>4525119</c:v>
                </c:pt>
                <c:pt idx="9">
                  <c:v>5440593</c:v>
                </c:pt>
                <c:pt idx="10">
                  <c:v>143450246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3D-4D59-92BC-732A0F786656}"/>
            </c:ext>
          </c:extLst>
        </c:ser>
        <c:ser>
          <c:idx val="7"/>
          <c:order val="3"/>
          <c:tx>
            <c:strRef>
              <c:f>'Balance sheet Chosen Ginko shi'!$A$25</c:f>
              <c:strCache>
                <c:ptCount val="1"/>
                <c:pt idx="0">
                  <c:v>   Capital and surplus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shi'!$C$25:$M$25</c:f>
              <c:numCache>
                <c:formatCode>#,##0</c:formatCode>
                <c:ptCount val="11"/>
                <c:pt idx="0">
                  <c:v>10000000</c:v>
                </c:pt>
                <c:pt idx="1">
                  <c:v>10047169</c:v>
                </c:pt>
                <c:pt idx="2">
                  <c:v>10156700</c:v>
                </c:pt>
                <c:pt idx="3">
                  <c:v>10274873</c:v>
                </c:pt>
                <c:pt idx="4">
                  <c:v>10400174</c:v>
                </c:pt>
                <c:pt idx="5">
                  <c:v>10748727</c:v>
                </c:pt>
                <c:pt idx="6">
                  <c:v>10933950</c:v>
                </c:pt>
                <c:pt idx="7">
                  <c:v>11218970</c:v>
                </c:pt>
                <c:pt idx="8">
                  <c:v>22840130</c:v>
                </c:pt>
                <c:pt idx="9">
                  <c:v>45381466</c:v>
                </c:pt>
                <c:pt idx="10">
                  <c:v>47340573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3D-4D59-92BC-732A0F786656}"/>
            </c:ext>
          </c:extLst>
        </c:ser>
        <c:ser>
          <c:idx val="9"/>
          <c:order val="4"/>
          <c:tx>
            <c:strRef>
              <c:f>'Balance sheet Chosen Ginko shi'!$A$26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'Balance sheet Chosen Ginko shi'!$C$3:$M$3</c:f>
              <c:numCache>
                <c:formatCode>General</c:formatCode>
                <c:ptCount val="11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</c:numCache>
            </c:numRef>
          </c:cat>
          <c:val>
            <c:numRef>
              <c:f>'Balance sheet Chosen Ginko shi'!$C$26:$M$26</c:f>
              <c:numCache>
                <c:formatCode>#,##0</c:formatCode>
                <c:ptCount val="11"/>
                <c:pt idx="0">
                  <c:v>1962087</c:v>
                </c:pt>
                <c:pt idx="1">
                  <c:v>1866060</c:v>
                </c:pt>
                <c:pt idx="2">
                  <c:v>1700848</c:v>
                </c:pt>
                <c:pt idx="3">
                  <c:v>1736639</c:v>
                </c:pt>
                <c:pt idx="4">
                  <c:v>2223454</c:v>
                </c:pt>
                <c:pt idx="5">
                  <c:v>2612714</c:v>
                </c:pt>
                <c:pt idx="6">
                  <c:v>3173812</c:v>
                </c:pt>
                <c:pt idx="7">
                  <c:v>4055793</c:v>
                </c:pt>
                <c:pt idx="8">
                  <c:v>8018147</c:v>
                </c:pt>
                <c:pt idx="9">
                  <c:v>27755257</c:v>
                </c:pt>
                <c:pt idx="10">
                  <c:v>41375690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3D-4D59-92BC-732A0F786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547584"/>
        <c:axId val="182549120"/>
      </c:areaChart>
      <c:catAx>
        <c:axId val="18254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2549120"/>
        <c:crosses val="autoZero"/>
        <c:auto val="1"/>
        <c:lblAlgn val="ctr"/>
        <c:lblOffset val="100"/>
        <c:noMultiLvlLbl val="0"/>
      </c:catAx>
      <c:valAx>
        <c:axId val="182549120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2547584"/>
        <c:crosses val="autoZero"/>
        <c:crossBetween val="midCat"/>
        <c:majorUnit val="0.1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65848627715973418"/>
          <c:y val="9.8393651896800965E-2"/>
          <c:w val="0.33863762464624797"/>
          <c:h val="0.82756807324791537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Liabilities, 1920-1928 (million</a:t>
            </a:r>
            <a:r>
              <a:rPr lang="en-US" sz="2400" baseline="0"/>
              <a:t> Japanese yen</a:t>
            </a:r>
            <a:r>
              <a:rPr lang="en-US" sz="2400"/>
              <a:t>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59180106589803039"/>
          <c:h val="0.82841232530471487"/>
        </c:manualLayout>
      </c:layout>
      <c:areaChart>
        <c:grouping val="stacked"/>
        <c:varyColors val="0"/>
        <c:ser>
          <c:idx val="0"/>
          <c:order val="0"/>
          <c:tx>
            <c:strRef>
              <c:f>'Balance sheet Chosen Ginko shi'!$A$22</c:f>
              <c:strCache>
                <c:ptCount val="1"/>
                <c:pt idx="0">
                  <c:v>   Notes (bank notes)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shi'!$N$22:$V$22</c:f>
              <c:numCache>
                <c:formatCode>#,##0</c:formatCode>
                <c:ptCount val="9"/>
                <c:pt idx="0">
                  <c:v>115612165</c:v>
                </c:pt>
                <c:pt idx="1">
                  <c:v>137611559</c:v>
                </c:pt>
                <c:pt idx="2">
                  <c:v>101658245</c:v>
                </c:pt>
                <c:pt idx="3">
                  <c:v>110750511</c:v>
                </c:pt>
                <c:pt idx="4">
                  <c:v>129564325</c:v>
                </c:pt>
                <c:pt idx="5">
                  <c:v>120898098</c:v>
                </c:pt>
                <c:pt idx="6">
                  <c:v>111278652</c:v>
                </c:pt>
                <c:pt idx="7">
                  <c:v>124863873</c:v>
                </c:pt>
                <c:pt idx="8">
                  <c:v>132778502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5-4B93-BB86-BE5E085A2235}"/>
            </c:ext>
          </c:extLst>
        </c:ser>
        <c:ser>
          <c:idx val="3"/>
          <c:order val="1"/>
          <c:tx>
            <c:strRef>
              <c:f>'Balance sheet Chosen Ginko shi'!$A$23</c:f>
              <c:strCache>
                <c:ptCount val="1"/>
                <c:pt idx="0">
                  <c:v>   Deposits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shi'!$N$23:$V$23</c:f>
              <c:numCache>
                <c:formatCode>#,##0</c:formatCode>
                <c:ptCount val="9"/>
                <c:pt idx="0">
                  <c:v>171734853</c:v>
                </c:pt>
                <c:pt idx="1">
                  <c:v>162947962</c:v>
                </c:pt>
                <c:pt idx="2">
                  <c:v>160557157</c:v>
                </c:pt>
                <c:pt idx="3">
                  <c:v>163149391</c:v>
                </c:pt>
                <c:pt idx="4">
                  <c:v>204623572</c:v>
                </c:pt>
                <c:pt idx="5">
                  <c:v>132736546</c:v>
                </c:pt>
                <c:pt idx="6">
                  <c:v>135870754</c:v>
                </c:pt>
                <c:pt idx="7">
                  <c:v>197712705</c:v>
                </c:pt>
                <c:pt idx="8">
                  <c:v>149919045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5-4B93-BB86-BE5E085A2235}"/>
            </c:ext>
          </c:extLst>
        </c:ser>
        <c:ser>
          <c:idx val="6"/>
          <c:order val="2"/>
          <c:tx>
            <c:strRef>
              <c:f>'Balance sheet Chosen Ginko shi'!$A$24</c:f>
              <c:strCache>
                <c:ptCount val="1"/>
                <c:pt idx="0">
                  <c:v>   Owed to various creditors (no sector breakdown)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shi'!$N$24:$V$24</c:f>
              <c:numCache>
                <c:formatCode>#,##0</c:formatCode>
                <c:ptCount val="9"/>
                <c:pt idx="0">
                  <c:v>116905742</c:v>
                </c:pt>
                <c:pt idx="1">
                  <c:v>182703163</c:v>
                </c:pt>
                <c:pt idx="2">
                  <c:v>193971273</c:v>
                </c:pt>
                <c:pt idx="3">
                  <c:v>276108561</c:v>
                </c:pt>
                <c:pt idx="4">
                  <c:v>211027225</c:v>
                </c:pt>
                <c:pt idx="5">
                  <c:v>235456751</c:v>
                </c:pt>
                <c:pt idx="6">
                  <c:v>189816655</c:v>
                </c:pt>
                <c:pt idx="7">
                  <c:v>80353829</c:v>
                </c:pt>
                <c:pt idx="8">
                  <c:v>140496963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25-4B93-BB86-BE5E085A2235}"/>
            </c:ext>
          </c:extLst>
        </c:ser>
        <c:ser>
          <c:idx val="7"/>
          <c:order val="3"/>
          <c:tx>
            <c:strRef>
              <c:f>'Balance sheet Chosen Ginko shi'!$A$25</c:f>
              <c:strCache>
                <c:ptCount val="1"/>
                <c:pt idx="0">
                  <c:v>   Capital and surplus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shi'!$N$25:$V$25</c:f>
              <c:numCache>
                <c:formatCode>#,##0</c:formatCode>
                <c:ptCount val="9"/>
                <c:pt idx="0">
                  <c:v>91279018</c:v>
                </c:pt>
                <c:pt idx="1">
                  <c:v>93553252</c:v>
                </c:pt>
                <c:pt idx="2">
                  <c:v>93575055</c:v>
                </c:pt>
                <c:pt idx="3">
                  <c:v>92834530</c:v>
                </c:pt>
                <c:pt idx="4">
                  <c:v>93181661</c:v>
                </c:pt>
                <c:pt idx="5">
                  <c:v>41627336</c:v>
                </c:pt>
                <c:pt idx="6">
                  <c:v>41781950</c:v>
                </c:pt>
                <c:pt idx="7">
                  <c:v>42015048</c:v>
                </c:pt>
                <c:pt idx="8">
                  <c:v>42548679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25-4B93-BB86-BE5E085A2235}"/>
            </c:ext>
          </c:extLst>
        </c:ser>
        <c:ser>
          <c:idx val="9"/>
          <c:order val="4"/>
          <c:tx>
            <c:strRef>
              <c:f>'Balance sheet Chosen Ginko shi'!$A$26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shi'!$N$26:$V$26</c:f>
              <c:numCache>
                <c:formatCode>#,##0</c:formatCode>
                <c:ptCount val="9"/>
                <c:pt idx="0">
                  <c:v>11506372</c:v>
                </c:pt>
                <c:pt idx="1">
                  <c:v>23885809</c:v>
                </c:pt>
                <c:pt idx="2">
                  <c:v>15239740</c:v>
                </c:pt>
                <c:pt idx="3">
                  <c:v>17364085</c:v>
                </c:pt>
                <c:pt idx="4">
                  <c:v>5828740</c:v>
                </c:pt>
                <c:pt idx="5">
                  <c:v>16289780</c:v>
                </c:pt>
                <c:pt idx="6">
                  <c:v>81763078</c:v>
                </c:pt>
                <c:pt idx="7">
                  <c:v>82450491</c:v>
                </c:pt>
                <c:pt idx="8">
                  <c:v>94196032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25-4B93-BB86-BE5E085A2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71936"/>
        <c:axId val="182873472"/>
      </c:areaChart>
      <c:catAx>
        <c:axId val="18287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2873472"/>
        <c:crosses val="autoZero"/>
        <c:auto val="1"/>
        <c:lblAlgn val="ctr"/>
        <c:lblOffset val="100"/>
        <c:noMultiLvlLbl val="0"/>
      </c:catAx>
      <c:valAx>
        <c:axId val="182873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2871936"/>
        <c:crosses val="autoZero"/>
        <c:crossBetween val="midCat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65061305938389125"/>
          <c:y val="9.4467359837556622E-2"/>
          <c:w val="0.34419374118274965"/>
          <c:h val="0.86576780341581228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Assets, 1920-1928 (million Japanese yen)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59180106589803039"/>
          <c:h val="0.82841232530471487"/>
        </c:manualLayout>
      </c:layout>
      <c:areaChart>
        <c:grouping val="stacked"/>
        <c:varyColors val="0"/>
        <c:ser>
          <c:idx val="0"/>
          <c:order val="0"/>
          <c:tx>
            <c:strRef>
              <c:f>'Balance sheet Chosen Ginko shi'!$A$6</c:f>
              <c:strCache>
                <c:ptCount val="1"/>
                <c:pt idx="0">
                  <c:v>Foreign assets</c:v>
                </c:pt>
              </c:strCache>
            </c:strRef>
          </c:tx>
          <c:spPr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shi'!$N$6:$V$6</c:f>
              <c:numCache>
                <c:formatCode>#,##0</c:formatCode>
                <c:ptCount val="9"/>
                <c:pt idx="0">
                  <c:v>70310301</c:v>
                </c:pt>
                <c:pt idx="1">
                  <c:v>54124786</c:v>
                </c:pt>
                <c:pt idx="2">
                  <c:v>40963795</c:v>
                </c:pt>
                <c:pt idx="3">
                  <c:v>43289004</c:v>
                </c:pt>
                <c:pt idx="4">
                  <c:v>49827456</c:v>
                </c:pt>
                <c:pt idx="5">
                  <c:v>48804594</c:v>
                </c:pt>
                <c:pt idx="6">
                  <c:v>45052000</c:v>
                </c:pt>
                <c:pt idx="7">
                  <c:v>66468302</c:v>
                </c:pt>
                <c:pt idx="8">
                  <c:v>87193657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3-45D2-A316-6EA63930122F}"/>
            </c:ext>
          </c:extLst>
        </c:ser>
        <c:ser>
          <c:idx val="3"/>
          <c:order val="1"/>
          <c:tx>
            <c:strRef>
              <c:f>'Balance sheet Chosen Ginko shi'!$A$11</c:f>
              <c:strCache>
                <c:ptCount val="1"/>
                <c:pt idx="0">
                  <c:v>   Owed by government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shi'!$N$11:$V$11</c:f>
              <c:numCache>
                <c:formatCode>#,##0</c:formatCode>
                <c:ptCount val="9"/>
                <c:pt idx="0">
                  <c:v>5500000</c:v>
                </c:pt>
                <c:pt idx="1">
                  <c:v>10500000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3-45D2-A316-6EA63930122F}"/>
            </c:ext>
          </c:extLst>
        </c:ser>
        <c:ser>
          <c:idx val="4"/>
          <c:order val="2"/>
          <c:tx>
            <c:strRef>
              <c:f>'Balance sheet Chosen Ginko shi'!$A$12</c:f>
              <c:strCache>
                <c:ptCount val="1"/>
                <c:pt idx="0">
                  <c:v>   Owed by financial institutions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shi'!$N$12:$V$12</c:f>
              <c:numCache>
                <c:formatCode>#,##0</c:formatCode>
                <c:ptCount val="9"/>
                <c:pt idx="0">
                  <c:v>6526042</c:v>
                </c:pt>
                <c:pt idx="1">
                  <c:v>3872434</c:v>
                </c:pt>
                <c:pt idx="2">
                  <c:v>3342962</c:v>
                </c:pt>
                <c:pt idx="3">
                  <c:v>8428272</c:v>
                </c:pt>
                <c:pt idx="4">
                  <c:v>5448573</c:v>
                </c:pt>
                <c:pt idx="5">
                  <c:v>7518431</c:v>
                </c:pt>
                <c:pt idx="6">
                  <c:v>6847228</c:v>
                </c:pt>
                <c:pt idx="7">
                  <c:v>6286047</c:v>
                </c:pt>
                <c:pt idx="8">
                  <c:v>5097741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63-45D2-A316-6EA63930122F}"/>
            </c:ext>
          </c:extLst>
        </c:ser>
        <c:ser>
          <c:idx val="5"/>
          <c:order val="3"/>
          <c:tx>
            <c:strRef>
              <c:f>'Balance sheet Chosen Ginko shi'!$A$13</c:f>
              <c:strCache>
                <c:ptCount val="1"/>
                <c:pt idx="0">
                  <c:v>   Owed by nonfinancial private sector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shi'!$N$13:$V$13</c:f>
              <c:numCache>
                <c:formatCode>#,##0</c:formatCode>
                <c:ptCount val="9"/>
                <c:pt idx="0">
                  <c:v>359671481</c:v>
                </c:pt>
                <c:pt idx="1">
                  <c:v>449753711</c:v>
                </c:pt>
                <c:pt idx="2">
                  <c:v>424218018</c:v>
                </c:pt>
                <c:pt idx="3">
                  <c:v>505982019</c:v>
                </c:pt>
                <c:pt idx="4">
                  <c:v>473264600</c:v>
                </c:pt>
                <c:pt idx="5">
                  <c:v>400260612</c:v>
                </c:pt>
                <c:pt idx="6">
                  <c:v>402856133</c:v>
                </c:pt>
                <c:pt idx="7">
                  <c:v>333658156</c:v>
                </c:pt>
                <c:pt idx="8">
                  <c:v>331673477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63-45D2-A316-6EA63930122F}"/>
            </c:ext>
          </c:extLst>
        </c:ser>
        <c:ser>
          <c:idx val="6"/>
          <c:order val="4"/>
          <c:tx>
            <c:strRef>
              <c:f>'Balance sheet Chosen Ginko shi'!$A$14</c:f>
              <c:strCache>
                <c:ptCount val="1"/>
                <c:pt idx="0">
                  <c:v>   Securities (no sector breakdown)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shi'!$N$14:$V$14</c:f>
              <c:numCache>
                <c:formatCode>#,##0</c:formatCode>
                <c:ptCount val="9"/>
                <c:pt idx="0">
                  <c:v>27579556</c:v>
                </c:pt>
                <c:pt idx="1">
                  <c:v>40914198</c:v>
                </c:pt>
                <c:pt idx="2">
                  <c:v>54275709</c:v>
                </c:pt>
                <c:pt idx="3">
                  <c:v>60154873</c:v>
                </c:pt>
                <c:pt idx="4">
                  <c:v>72647873</c:v>
                </c:pt>
                <c:pt idx="5">
                  <c:v>62345315</c:v>
                </c:pt>
                <c:pt idx="6">
                  <c:v>79312287</c:v>
                </c:pt>
                <c:pt idx="7">
                  <c:v>94537265</c:v>
                </c:pt>
                <c:pt idx="8">
                  <c:v>109534050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63-45D2-A316-6EA63930122F}"/>
            </c:ext>
          </c:extLst>
        </c:ser>
        <c:ser>
          <c:idx val="7"/>
          <c:order val="5"/>
          <c:tx>
            <c:strRef>
              <c:f>'Balance sheet Chosen Ginko shi'!$A$15</c:f>
              <c:strCache>
                <c:ptCount val="1"/>
                <c:pt idx="0">
                  <c:v>   Owed by shareholders (uncalled capital)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shi'!$N$15:$V$15</c:f>
              <c:numCache>
                <c:formatCode>#,##0</c:formatCode>
                <c:ptCount val="9"/>
                <c:pt idx="0">
                  <c:v>30000000</c:v>
                </c:pt>
                <c:pt idx="1">
                  <c:v>30000000</c:v>
                </c:pt>
                <c:pt idx="2">
                  <c:v>30000000</c:v>
                </c:pt>
                <c:pt idx="3">
                  <c:v>30000000</c:v>
                </c:pt>
                <c:pt idx="4">
                  <c:v>30000000</c:v>
                </c:pt>
                <c:pt idx="5">
                  <c:v>15000000</c:v>
                </c:pt>
                <c:pt idx="6">
                  <c:v>15000000</c:v>
                </c:pt>
                <c:pt idx="7">
                  <c:v>15000000</c:v>
                </c:pt>
                <c:pt idx="8">
                  <c:v>15000000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63-45D2-A316-6EA63930122F}"/>
            </c:ext>
          </c:extLst>
        </c:ser>
        <c:ser>
          <c:idx val="9"/>
          <c:order val="6"/>
          <c:tx>
            <c:strRef>
              <c:f>'Balance sheet Chosen Ginko shi'!$A$16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shi'!$N$16:$V$16</c:f>
              <c:numCache>
                <c:formatCode>#,##0</c:formatCode>
                <c:ptCount val="9"/>
                <c:pt idx="0">
                  <c:v>7450770</c:v>
                </c:pt>
                <c:pt idx="1">
                  <c:v>11536616</c:v>
                </c:pt>
                <c:pt idx="2">
                  <c:v>12200986</c:v>
                </c:pt>
                <c:pt idx="3">
                  <c:v>12352910</c:v>
                </c:pt>
                <c:pt idx="4">
                  <c:v>13037021</c:v>
                </c:pt>
                <c:pt idx="5">
                  <c:v>13079559</c:v>
                </c:pt>
                <c:pt idx="6">
                  <c:v>11443441</c:v>
                </c:pt>
                <c:pt idx="7">
                  <c:v>11446176</c:v>
                </c:pt>
                <c:pt idx="8">
                  <c:v>11440286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63-45D2-A316-6EA639301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34912"/>
        <c:axId val="182940800"/>
      </c:areaChart>
      <c:catAx>
        <c:axId val="18293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2940800"/>
        <c:crosses val="autoZero"/>
        <c:auto val="1"/>
        <c:lblAlgn val="ctr"/>
        <c:lblOffset val="100"/>
        <c:noMultiLvlLbl val="0"/>
      </c:catAx>
      <c:valAx>
        <c:axId val="182940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82934912"/>
        <c:crosses val="autoZero"/>
        <c:crossBetween val="midCat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65061305938389125"/>
          <c:y val="9.4467359837556622E-2"/>
          <c:w val="0.34419374118274965"/>
          <c:h val="0.86576780341581228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Assets, 1920-1928 (share)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59180106589803039"/>
          <c:h val="0.82841232530471487"/>
        </c:manualLayout>
      </c:layout>
      <c:areaChart>
        <c:grouping val="percentStacked"/>
        <c:varyColors val="0"/>
        <c:ser>
          <c:idx val="0"/>
          <c:order val="0"/>
          <c:tx>
            <c:strRef>
              <c:f>'Balance sheet Chosen Ginko shi'!$A$6</c:f>
              <c:strCache>
                <c:ptCount val="1"/>
                <c:pt idx="0">
                  <c:v>Foreign assets</c:v>
                </c:pt>
              </c:strCache>
            </c:strRef>
          </c:tx>
          <c:spPr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shi'!$N$6:$V$6</c:f>
              <c:numCache>
                <c:formatCode>#,##0</c:formatCode>
                <c:ptCount val="9"/>
                <c:pt idx="0">
                  <c:v>70310301</c:v>
                </c:pt>
                <c:pt idx="1">
                  <c:v>54124786</c:v>
                </c:pt>
                <c:pt idx="2">
                  <c:v>40963795</c:v>
                </c:pt>
                <c:pt idx="3">
                  <c:v>43289004</c:v>
                </c:pt>
                <c:pt idx="4">
                  <c:v>49827456</c:v>
                </c:pt>
                <c:pt idx="5">
                  <c:v>48804594</c:v>
                </c:pt>
                <c:pt idx="6">
                  <c:v>45052000</c:v>
                </c:pt>
                <c:pt idx="7">
                  <c:v>66468302</c:v>
                </c:pt>
                <c:pt idx="8">
                  <c:v>87193657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B-4B13-96C2-022A1C0C7F33}"/>
            </c:ext>
          </c:extLst>
        </c:ser>
        <c:ser>
          <c:idx val="3"/>
          <c:order val="1"/>
          <c:tx>
            <c:strRef>
              <c:f>'Balance sheet Chosen Ginko shi'!$A$11</c:f>
              <c:strCache>
                <c:ptCount val="1"/>
                <c:pt idx="0">
                  <c:v>   Owed by government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shi'!$N$11:$V$11</c:f>
              <c:numCache>
                <c:formatCode>#,##0</c:formatCode>
                <c:ptCount val="9"/>
                <c:pt idx="0">
                  <c:v>5500000</c:v>
                </c:pt>
                <c:pt idx="1">
                  <c:v>10500000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B-4B13-96C2-022A1C0C7F33}"/>
            </c:ext>
          </c:extLst>
        </c:ser>
        <c:ser>
          <c:idx val="4"/>
          <c:order val="2"/>
          <c:tx>
            <c:strRef>
              <c:f>'Balance sheet Chosen Ginko shi'!$A$12</c:f>
              <c:strCache>
                <c:ptCount val="1"/>
                <c:pt idx="0">
                  <c:v>   Owed by financial institutions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shi'!$N$12:$V$12</c:f>
              <c:numCache>
                <c:formatCode>#,##0</c:formatCode>
                <c:ptCount val="9"/>
                <c:pt idx="0">
                  <c:v>6526042</c:v>
                </c:pt>
                <c:pt idx="1">
                  <c:v>3872434</c:v>
                </c:pt>
                <c:pt idx="2">
                  <c:v>3342962</c:v>
                </c:pt>
                <c:pt idx="3">
                  <c:v>8428272</c:v>
                </c:pt>
                <c:pt idx="4">
                  <c:v>5448573</c:v>
                </c:pt>
                <c:pt idx="5">
                  <c:v>7518431</c:v>
                </c:pt>
                <c:pt idx="6">
                  <c:v>6847228</c:v>
                </c:pt>
                <c:pt idx="7">
                  <c:v>6286047</c:v>
                </c:pt>
                <c:pt idx="8">
                  <c:v>5097741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B-4B13-96C2-022A1C0C7F33}"/>
            </c:ext>
          </c:extLst>
        </c:ser>
        <c:ser>
          <c:idx val="5"/>
          <c:order val="3"/>
          <c:tx>
            <c:strRef>
              <c:f>'Balance sheet Chosen Ginko shi'!$A$13</c:f>
              <c:strCache>
                <c:ptCount val="1"/>
                <c:pt idx="0">
                  <c:v>   Owed by nonfinancial private sector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shi'!$N$13:$V$13</c:f>
              <c:numCache>
                <c:formatCode>#,##0</c:formatCode>
                <c:ptCount val="9"/>
                <c:pt idx="0">
                  <c:v>359671481</c:v>
                </c:pt>
                <c:pt idx="1">
                  <c:v>449753711</c:v>
                </c:pt>
                <c:pt idx="2">
                  <c:v>424218018</c:v>
                </c:pt>
                <c:pt idx="3">
                  <c:v>505982019</c:v>
                </c:pt>
                <c:pt idx="4">
                  <c:v>473264600</c:v>
                </c:pt>
                <c:pt idx="5">
                  <c:v>400260612</c:v>
                </c:pt>
                <c:pt idx="6">
                  <c:v>402856133</c:v>
                </c:pt>
                <c:pt idx="7">
                  <c:v>333658156</c:v>
                </c:pt>
                <c:pt idx="8">
                  <c:v>331673477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8B-4B13-96C2-022A1C0C7F33}"/>
            </c:ext>
          </c:extLst>
        </c:ser>
        <c:ser>
          <c:idx val="6"/>
          <c:order val="4"/>
          <c:tx>
            <c:strRef>
              <c:f>'Balance sheet Chosen Ginko shi'!$A$14</c:f>
              <c:strCache>
                <c:ptCount val="1"/>
                <c:pt idx="0">
                  <c:v>   Securities (no sector breakdown)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shi'!$N$14:$V$14</c:f>
              <c:numCache>
                <c:formatCode>#,##0</c:formatCode>
                <c:ptCount val="9"/>
                <c:pt idx="0">
                  <c:v>27579556</c:v>
                </c:pt>
                <c:pt idx="1">
                  <c:v>40914198</c:v>
                </c:pt>
                <c:pt idx="2">
                  <c:v>54275709</c:v>
                </c:pt>
                <c:pt idx="3">
                  <c:v>60154873</c:v>
                </c:pt>
                <c:pt idx="4">
                  <c:v>72647873</c:v>
                </c:pt>
                <c:pt idx="5">
                  <c:v>62345315</c:v>
                </c:pt>
                <c:pt idx="6">
                  <c:v>79312287</c:v>
                </c:pt>
                <c:pt idx="7">
                  <c:v>94537265</c:v>
                </c:pt>
                <c:pt idx="8">
                  <c:v>109534050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8B-4B13-96C2-022A1C0C7F33}"/>
            </c:ext>
          </c:extLst>
        </c:ser>
        <c:ser>
          <c:idx val="7"/>
          <c:order val="5"/>
          <c:tx>
            <c:strRef>
              <c:f>'Balance sheet Chosen Ginko shi'!$A$15</c:f>
              <c:strCache>
                <c:ptCount val="1"/>
                <c:pt idx="0">
                  <c:v>   Owed by shareholders (uncalled capital)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shi'!$N$15:$V$15</c:f>
              <c:numCache>
                <c:formatCode>#,##0</c:formatCode>
                <c:ptCount val="9"/>
                <c:pt idx="0">
                  <c:v>30000000</c:v>
                </c:pt>
                <c:pt idx="1">
                  <c:v>30000000</c:v>
                </c:pt>
                <c:pt idx="2">
                  <c:v>30000000</c:v>
                </c:pt>
                <c:pt idx="3">
                  <c:v>30000000</c:v>
                </c:pt>
                <c:pt idx="4">
                  <c:v>30000000</c:v>
                </c:pt>
                <c:pt idx="5">
                  <c:v>15000000</c:v>
                </c:pt>
                <c:pt idx="6">
                  <c:v>15000000</c:v>
                </c:pt>
                <c:pt idx="7">
                  <c:v>15000000</c:v>
                </c:pt>
                <c:pt idx="8">
                  <c:v>15000000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8B-4B13-96C2-022A1C0C7F33}"/>
            </c:ext>
          </c:extLst>
        </c:ser>
        <c:ser>
          <c:idx val="9"/>
          <c:order val="6"/>
          <c:tx>
            <c:strRef>
              <c:f>'Balance sheet Chosen Ginko shi'!$A$16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shi'!$N$16:$V$16</c:f>
              <c:numCache>
                <c:formatCode>#,##0</c:formatCode>
                <c:ptCount val="9"/>
                <c:pt idx="0">
                  <c:v>7450770</c:v>
                </c:pt>
                <c:pt idx="1">
                  <c:v>11536616</c:v>
                </c:pt>
                <c:pt idx="2">
                  <c:v>12200986</c:v>
                </c:pt>
                <c:pt idx="3">
                  <c:v>12352910</c:v>
                </c:pt>
                <c:pt idx="4">
                  <c:v>13037021</c:v>
                </c:pt>
                <c:pt idx="5">
                  <c:v>13079559</c:v>
                </c:pt>
                <c:pt idx="6">
                  <c:v>11443441</c:v>
                </c:pt>
                <c:pt idx="7">
                  <c:v>11446176</c:v>
                </c:pt>
                <c:pt idx="8">
                  <c:v>11440286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8B-4B13-96C2-022A1C0C7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56384"/>
        <c:axId val="182674560"/>
      </c:areaChart>
      <c:catAx>
        <c:axId val="18265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2674560"/>
        <c:crosses val="autoZero"/>
        <c:auto val="1"/>
        <c:lblAlgn val="ctr"/>
        <c:lblOffset val="100"/>
        <c:noMultiLvlLbl val="0"/>
      </c:catAx>
      <c:valAx>
        <c:axId val="182674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2656384"/>
        <c:crosses val="autoZero"/>
        <c:crossBetween val="midCat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65061305938389125"/>
          <c:y val="9.4467359837556622E-2"/>
          <c:w val="0.34122070226050188"/>
          <c:h val="0.84750451678165239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Liabilities, 1920-1928 (share)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59180106589803039"/>
          <c:h val="0.82841232530471487"/>
        </c:manualLayout>
      </c:layout>
      <c:areaChart>
        <c:grouping val="percentStacked"/>
        <c:varyColors val="0"/>
        <c:ser>
          <c:idx val="0"/>
          <c:order val="0"/>
          <c:tx>
            <c:strRef>
              <c:f>'Balance sheet Chosen Ginko shi'!$A$22</c:f>
              <c:strCache>
                <c:ptCount val="1"/>
                <c:pt idx="0">
                  <c:v>   Notes (bank notes)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shi'!$N$22:$V$22</c:f>
              <c:numCache>
                <c:formatCode>#,##0</c:formatCode>
                <c:ptCount val="9"/>
                <c:pt idx="0">
                  <c:v>115612165</c:v>
                </c:pt>
                <c:pt idx="1">
                  <c:v>137611559</c:v>
                </c:pt>
                <c:pt idx="2">
                  <c:v>101658245</c:v>
                </c:pt>
                <c:pt idx="3">
                  <c:v>110750511</c:v>
                </c:pt>
                <c:pt idx="4">
                  <c:v>129564325</c:v>
                </c:pt>
                <c:pt idx="5">
                  <c:v>120898098</c:v>
                </c:pt>
                <c:pt idx="6">
                  <c:v>111278652</c:v>
                </c:pt>
                <c:pt idx="7">
                  <c:v>124863873</c:v>
                </c:pt>
                <c:pt idx="8">
                  <c:v>132778502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C-4C26-B342-F658EA49F7AE}"/>
            </c:ext>
          </c:extLst>
        </c:ser>
        <c:ser>
          <c:idx val="3"/>
          <c:order val="1"/>
          <c:tx>
            <c:strRef>
              <c:f>'Balance sheet Chosen Ginko shi'!$A$23</c:f>
              <c:strCache>
                <c:ptCount val="1"/>
                <c:pt idx="0">
                  <c:v>   Deposits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shi'!$N$23:$V$23</c:f>
              <c:numCache>
                <c:formatCode>#,##0</c:formatCode>
                <c:ptCount val="9"/>
                <c:pt idx="0">
                  <c:v>171734853</c:v>
                </c:pt>
                <c:pt idx="1">
                  <c:v>162947962</c:v>
                </c:pt>
                <c:pt idx="2">
                  <c:v>160557157</c:v>
                </c:pt>
                <c:pt idx="3">
                  <c:v>163149391</c:v>
                </c:pt>
                <c:pt idx="4">
                  <c:v>204623572</c:v>
                </c:pt>
                <c:pt idx="5">
                  <c:v>132736546</c:v>
                </c:pt>
                <c:pt idx="6">
                  <c:v>135870754</c:v>
                </c:pt>
                <c:pt idx="7">
                  <c:v>197712705</c:v>
                </c:pt>
                <c:pt idx="8">
                  <c:v>149919045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C-4C26-B342-F658EA49F7AE}"/>
            </c:ext>
          </c:extLst>
        </c:ser>
        <c:ser>
          <c:idx val="6"/>
          <c:order val="2"/>
          <c:tx>
            <c:strRef>
              <c:f>'Balance sheet Chosen Ginko shi'!$A$24</c:f>
              <c:strCache>
                <c:ptCount val="1"/>
                <c:pt idx="0">
                  <c:v>   Owed to various creditors (no sector breakdown)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shi'!$N$24:$V$24</c:f>
              <c:numCache>
                <c:formatCode>#,##0</c:formatCode>
                <c:ptCount val="9"/>
                <c:pt idx="0">
                  <c:v>116905742</c:v>
                </c:pt>
                <c:pt idx="1">
                  <c:v>182703163</c:v>
                </c:pt>
                <c:pt idx="2">
                  <c:v>193971273</c:v>
                </c:pt>
                <c:pt idx="3">
                  <c:v>276108561</c:v>
                </c:pt>
                <c:pt idx="4">
                  <c:v>211027225</c:v>
                </c:pt>
                <c:pt idx="5">
                  <c:v>235456751</c:v>
                </c:pt>
                <c:pt idx="6">
                  <c:v>189816655</c:v>
                </c:pt>
                <c:pt idx="7">
                  <c:v>80353829</c:v>
                </c:pt>
                <c:pt idx="8">
                  <c:v>140496963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C-4C26-B342-F658EA49F7AE}"/>
            </c:ext>
          </c:extLst>
        </c:ser>
        <c:ser>
          <c:idx val="7"/>
          <c:order val="3"/>
          <c:tx>
            <c:strRef>
              <c:f>'Balance sheet Chosen Ginko shi'!$A$25</c:f>
              <c:strCache>
                <c:ptCount val="1"/>
                <c:pt idx="0">
                  <c:v>   Capital and surplus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shi'!$N$25:$V$25</c:f>
              <c:numCache>
                <c:formatCode>#,##0</c:formatCode>
                <c:ptCount val="9"/>
                <c:pt idx="0">
                  <c:v>91279018</c:v>
                </c:pt>
                <c:pt idx="1">
                  <c:v>93553252</c:v>
                </c:pt>
                <c:pt idx="2">
                  <c:v>93575055</c:v>
                </c:pt>
                <c:pt idx="3">
                  <c:v>92834530</c:v>
                </c:pt>
                <c:pt idx="4">
                  <c:v>93181661</c:v>
                </c:pt>
                <c:pt idx="5">
                  <c:v>41627336</c:v>
                </c:pt>
                <c:pt idx="6">
                  <c:v>41781950</c:v>
                </c:pt>
                <c:pt idx="7">
                  <c:v>42015048</c:v>
                </c:pt>
                <c:pt idx="8">
                  <c:v>42548679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7C-4C26-B342-F658EA49F7AE}"/>
            </c:ext>
          </c:extLst>
        </c:ser>
        <c:ser>
          <c:idx val="9"/>
          <c:order val="4"/>
          <c:tx>
            <c:strRef>
              <c:f>'Balance sheet Chosen Ginko shi'!$A$26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numRef>
              <c:f>'Balance sheet Chosen Ginko shi'!$N$3:$V$3</c:f>
              <c:numCache>
                <c:formatCode>General</c:formatCode>
                <c:ptCount val="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</c:numCache>
            </c:numRef>
          </c:cat>
          <c:val>
            <c:numRef>
              <c:f>'Balance sheet Chosen Ginko shi'!$N$26:$V$26</c:f>
              <c:numCache>
                <c:formatCode>#,##0</c:formatCode>
                <c:ptCount val="9"/>
                <c:pt idx="0">
                  <c:v>11506372</c:v>
                </c:pt>
                <c:pt idx="1">
                  <c:v>23885809</c:v>
                </c:pt>
                <c:pt idx="2">
                  <c:v>15239740</c:v>
                </c:pt>
                <c:pt idx="3">
                  <c:v>17364085</c:v>
                </c:pt>
                <c:pt idx="4">
                  <c:v>5828740</c:v>
                </c:pt>
                <c:pt idx="5">
                  <c:v>16289780</c:v>
                </c:pt>
                <c:pt idx="6">
                  <c:v>81763078</c:v>
                </c:pt>
                <c:pt idx="7">
                  <c:v>82450491</c:v>
                </c:pt>
                <c:pt idx="8">
                  <c:v>94196032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7C-4C26-B342-F658EA49F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712960"/>
        <c:axId val="182727040"/>
      </c:areaChart>
      <c:catAx>
        <c:axId val="1827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2727040"/>
        <c:crosses val="autoZero"/>
        <c:auto val="1"/>
        <c:lblAlgn val="ctr"/>
        <c:lblOffset val="100"/>
        <c:noMultiLvlLbl val="0"/>
      </c:catAx>
      <c:valAx>
        <c:axId val="182727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2712960"/>
        <c:crosses val="autoZero"/>
        <c:crossBetween val="midCat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66383967672896371"/>
          <c:y val="7.8791072215197544E-2"/>
          <c:w val="0.33467342230924246"/>
          <c:h val="0.82897186672354983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Bank of Chosen Assets, 1929-1945 (million Japanese yen)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73696194731354E-2"/>
          <c:y val="0.10309538691586542"/>
          <c:w val="0.59180106589803039"/>
          <c:h val="0.82841232530471487"/>
        </c:manualLayout>
      </c:layout>
      <c:areaChart>
        <c:grouping val="stacked"/>
        <c:varyColors val="0"/>
        <c:ser>
          <c:idx val="0"/>
          <c:order val="0"/>
          <c:tx>
            <c:strRef>
              <c:f>'Balance sheet Chosen Ginko shi'!$A$6</c:f>
              <c:strCache>
                <c:ptCount val="1"/>
                <c:pt idx="0">
                  <c:v>Foreign assets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shi'!$W$6:$AM$6</c:f>
              <c:numCache>
                <c:formatCode>#,##0</c:formatCode>
                <c:ptCount val="17"/>
                <c:pt idx="0">
                  <c:v>66670905</c:v>
                </c:pt>
                <c:pt idx="1">
                  <c:v>45113501</c:v>
                </c:pt>
                <c:pt idx="2">
                  <c:v>42225183</c:v>
                </c:pt>
                <c:pt idx="3">
                  <c:v>83291112</c:v>
                </c:pt>
                <c:pt idx="4">
                  <c:v>108066764</c:v>
                </c:pt>
                <c:pt idx="5">
                  <c:v>122719129</c:v>
                </c:pt>
                <c:pt idx="6">
                  <c:v>181257237</c:v>
                </c:pt>
                <c:pt idx="7">
                  <c:v>137244948</c:v>
                </c:pt>
                <c:pt idx="8">
                  <c:v>179215315</c:v>
                </c:pt>
                <c:pt idx="9">
                  <c:v>211230990</c:v>
                </c:pt>
                <c:pt idx="10">
                  <c:v>253709256</c:v>
                </c:pt>
                <c:pt idx="11">
                  <c:v>305689694</c:v>
                </c:pt>
                <c:pt idx="12">
                  <c:v>64990864</c:v>
                </c:pt>
                <c:pt idx="13">
                  <c:v>89143346</c:v>
                </c:pt>
                <c:pt idx="14">
                  <c:v>114435024</c:v>
                </c:pt>
                <c:pt idx="15">
                  <c:v>364568657</c:v>
                </c:pt>
                <c:pt idx="16">
                  <c:v>617167591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9-42BE-B4D0-1DE3B0675272}"/>
            </c:ext>
          </c:extLst>
        </c:ser>
        <c:ser>
          <c:idx val="3"/>
          <c:order val="1"/>
          <c:tx>
            <c:strRef>
              <c:f>'Balance sheet Chosen Ginko shi'!$A$11</c:f>
              <c:strCache>
                <c:ptCount val="1"/>
                <c:pt idx="0">
                  <c:v>   Owed by government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shi'!$W$11:$AM$11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9-42BE-B4D0-1DE3B0675272}"/>
            </c:ext>
          </c:extLst>
        </c:ser>
        <c:ser>
          <c:idx val="4"/>
          <c:order val="2"/>
          <c:tx>
            <c:strRef>
              <c:f>'Balance sheet Chosen Ginko shi'!$A$12</c:f>
              <c:strCache>
                <c:ptCount val="1"/>
                <c:pt idx="0">
                  <c:v>   Owed by financial institutions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shi'!$W$12:$AM$12</c:f>
              <c:numCache>
                <c:formatCode>#,##0</c:formatCode>
                <c:ptCount val="17"/>
                <c:pt idx="0">
                  <c:v>9868205</c:v>
                </c:pt>
                <c:pt idx="1">
                  <c:v>5620055</c:v>
                </c:pt>
                <c:pt idx="2">
                  <c:v>7239563</c:v>
                </c:pt>
                <c:pt idx="3">
                  <c:v>6572176</c:v>
                </c:pt>
                <c:pt idx="4">
                  <c:v>4682481</c:v>
                </c:pt>
                <c:pt idx="5">
                  <c:v>7050792</c:v>
                </c:pt>
                <c:pt idx="6">
                  <c:v>11820551</c:v>
                </c:pt>
                <c:pt idx="7">
                  <c:v>9634923</c:v>
                </c:pt>
                <c:pt idx="8">
                  <c:v>5277584</c:v>
                </c:pt>
                <c:pt idx="9">
                  <c:v>13321526</c:v>
                </c:pt>
                <c:pt idx="10">
                  <c:v>23286543</c:v>
                </c:pt>
                <c:pt idx="11">
                  <c:v>35772369</c:v>
                </c:pt>
                <c:pt idx="12">
                  <c:v>237154802</c:v>
                </c:pt>
                <c:pt idx="13">
                  <c:v>282979949</c:v>
                </c:pt>
                <c:pt idx="14">
                  <c:v>240350731</c:v>
                </c:pt>
                <c:pt idx="15">
                  <c:v>617514243</c:v>
                </c:pt>
                <c:pt idx="16">
                  <c:v>1399012192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C9-42BE-B4D0-1DE3B0675272}"/>
            </c:ext>
          </c:extLst>
        </c:ser>
        <c:ser>
          <c:idx val="5"/>
          <c:order val="3"/>
          <c:tx>
            <c:strRef>
              <c:f>'Balance sheet Chosen Ginko shi'!$A$13</c:f>
              <c:strCache>
                <c:ptCount val="1"/>
                <c:pt idx="0">
                  <c:v>   Owed by nonfinancial private sector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shi'!$W$13:$AM$13</c:f>
              <c:numCache>
                <c:formatCode>#,##0</c:formatCode>
                <c:ptCount val="17"/>
                <c:pt idx="0">
                  <c:v>342303729</c:v>
                </c:pt>
                <c:pt idx="1">
                  <c:v>329059068</c:v>
                </c:pt>
                <c:pt idx="2">
                  <c:v>364630626</c:v>
                </c:pt>
                <c:pt idx="3">
                  <c:v>423911371</c:v>
                </c:pt>
                <c:pt idx="4">
                  <c:v>439555431</c:v>
                </c:pt>
                <c:pt idx="5">
                  <c:v>519257601</c:v>
                </c:pt>
                <c:pt idx="6">
                  <c:v>517157353</c:v>
                </c:pt>
                <c:pt idx="7">
                  <c:v>600565648</c:v>
                </c:pt>
                <c:pt idx="8">
                  <c:v>546583697</c:v>
                </c:pt>
                <c:pt idx="9">
                  <c:v>642371302</c:v>
                </c:pt>
                <c:pt idx="10">
                  <c:v>860730228</c:v>
                </c:pt>
                <c:pt idx="11">
                  <c:v>1102733552</c:v>
                </c:pt>
                <c:pt idx="12">
                  <c:v>1286263670</c:v>
                </c:pt>
                <c:pt idx="13">
                  <c:v>1576553849</c:v>
                </c:pt>
                <c:pt idx="14">
                  <c:v>2353044509</c:v>
                </c:pt>
                <c:pt idx="15">
                  <c:v>7814937517</c:v>
                </c:pt>
                <c:pt idx="16">
                  <c:v>19424223206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C9-42BE-B4D0-1DE3B0675272}"/>
            </c:ext>
          </c:extLst>
        </c:ser>
        <c:ser>
          <c:idx val="6"/>
          <c:order val="4"/>
          <c:tx>
            <c:strRef>
              <c:f>'Balance sheet Chosen Ginko shi'!$A$14</c:f>
              <c:strCache>
                <c:ptCount val="1"/>
                <c:pt idx="0">
                  <c:v>   Securities (no sector breakdown)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shi'!$W$14:$AM$14</c:f>
              <c:numCache>
                <c:formatCode>#,##0</c:formatCode>
                <c:ptCount val="17"/>
                <c:pt idx="0">
                  <c:v>114070200</c:v>
                </c:pt>
                <c:pt idx="1">
                  <c:v>106459605</c:v>
                </c:pt>
                <c:pt idx="2">
                  <c:v>91801350</c:v>
                </c:pt>
                <c:pt idx="3">
                  <c:v>93341808</c:v>
                </c:pt>
                <c:pt idx="4">
                  <c:v>138664538</c:v>
                </c:pt>
                <c:pt idx="5">
                  <c:v>160634783</c:v>
                </c:pt>
                <c:pt idx="6">
                  <c:v>140736981</c:v>
                </c:pt>
                <c:pt idx="7">
                  <c:v>225943250</c:v>
                </c:pt>
                <c:pt idx="8">
                  <c:v>221527805</c:v>
                </c:pt>
                <c:pt idx="9">
                  <c:v>282488504</c:v>
                </c:pt>
                <c:pt idx="10">
                  <c:v>502430438</c:v>
                </c:pt>
                <c:pt idx="11">
                  <c:v>594661636</c:v>
                </c:pt>
                <c:pt idx="12">
                  <c:v>1056305057</c:v>
                </c:pt>
                <c:pt idx="13">
                  <c:v>1572851286</c:v>
                </c:pt>
                <c:pt idx="14">
                  <c:v>1794232882</c:v>
                </c:pt>
                <c:pt idx="15">
                  <c:v>2903243187</c:v>
                </c:pt>
                <c:pt idx="16">
                  <c:v>3399989272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C9-42BE-B4D0-1DE3B0675272}"/>
            </c:ext>
          </c:extLst>
        </c:ser>
        <c:ser>
          <c:idx val="7"/>
          <c:order val="5"/>
          <c:tx>
            <c:strRef>
              <c:f>'Balance sheet Chosen Ginko shi'!$A$15</c:f>
              <c:strCache>
                <c:ptCount val="1"/>
                <c:pt idx="0">
                  <c:v>   Owed by shareholders (uncalled capital)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shi'!$W$15:$AM$15</c:f>
              <c:numCache>
                <c:formatCode>#,##0</c:formatCode>
                <c:ptCount val="17"/>
                <c:pt idx="0">
                  <c:v>15000000</c:v>
                </c:pt>
                <c:pt idx="1">
                  <c:v>15000000</c:v>
                </c:pt>
                <c:pt idx="2">
                  <c:v>15000000</c:v>
                </c:pt>
                <c:pt idx="3">
                  <c:v>15000000</c:v>
                </c:pt>
                <c:pt idx="4">
                  <c:v>15000000</c:v>
                </c:pt>
                <c:pt idx="5">
                  <c:v>15000000</c:v>
                </c:pt>
                <c:pt idx="6">
                  <c:v>15000000</c:v>
                </c:pt>
                <c:pt idx="7">
                  <c:v>15000000</c:v>
                </c:pt>
                <c:pt idx="8">
                  <c:v>15000000</c:v>
                </c:pt>
                <c:pt idx="9">
                  <c:v>15000000</c:v>
                </c:pt>
                <c:pt idx="10">
                  <c:v>15000000</c:v>
                </c:pt>
                <c:pt idx="11">
                  <c:v>5000000</c:v>
                </c:pt>
                <c:pt idx="12">
                  <c:v>5000000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C9-42BE-B4D0-1DE3B0675272}"/>
            </c:ext>
          </c:extLst>
        </c:ser>
        <c:ser>
          <c:idx val="9"/>
          <c:order val="6"/>
          <c:tx>
            <c:strRef>
              <c:f>'Balance sheet Chosen Ginko shi'!$A$16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strRef>
              <c:f>'Balance sheet Chosen Ginko shi'!$W$3:$AM$3</c:f>
              <c:strCache>
                <c:ptCount val="1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 September</c:v>
                </c:pt>
                <c:pt idx="15">
                  <c:v>1944 September</c:v>
                </c:pt>
                <c:pt idx="16">
                  <c:v>1945 March</c:v>
                </c:pt>
              </c:strCache>
            </c:strRef>
          </c:cat>
          <c:val>
            <c:numRef>
              <c:f>'Balance sheet Chosen Ginko shi'!$W$16:$AM$16</c:f>
              <c:numCache>
                <c:formatCode>#,##0</c:formatCode>
                <c:ptCount val="17"/>
                <c:pt idx="0">
                  <c:v>11318308</c:v>
                </c:pt>
                <c:pt idx="1">
                  <c:v>11352118</c:v>
                </c:pt>
                <c:pt idx="2">
                  <c:v>11356141</c:v>
                </c:pt>
                <c:pt idx="3">
                  <c:v>11184674</c:v>
                </c:pt>
                <c:pt idx="4">
                  <c:v>11130792</c:v>
                </c:pt>
                <c:pt idx="5">
                  <c:v>10966031</c:v>
                </c:pt>
                <c:pt idx="6">
                  <c:v>10698576</c:v>
                </c:pt>
                <c:pt idx="7">
                  <c:v>10634487</c:v>
                </c:pt>
                <c:pt idx="8">
                  <c:v>8566258</c:v>
                </c:pt>
                <c:pt idx="9">
                  <c:v>8818141</c:v>
                </c:pt>
                <c:pt idx="10">
                  <c:v>9050100</c:v>
                </c:pt>
                <c:pt idx="11">
                  <c:v>9499230</c:v>
                </c:pt>
                <c:pt idx="12">
                  <c:v>9858736</c:v>
                </c:pt>
                <c:pt idx="13">
                  <c:v>11945678</c:v>
                </c:pt>
                <c:pt idx="14">
                  <c:v>12760596</c:v>
                </c:pt>
                <c:pt idx="15">
                  <c:v>15795109</c:v>
                </c:pt>
                <c:pt idx="16">
                  <c:v>21731214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C9-42BE-B4D0-1DE3B0675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775168"/>
        <c:axId val="182789248"/>
      </c:areaChart>
      <c:catAx>
        <c:axId val="1827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2789248"/>
        <c:crosses val="autoZero"/>
        <c:auto val="1"/>
        <c:lblAlgn val="ctr"/>
        <c:lblOffset val="100"/>
        <c:noMultiLvlLbl val="0"/>
      </c:catAx>
      <c:valAx>
        <c:axId val="182789248"/>
        <c:scaling>
          <c:orientation val="minMax"/>
          <c:max val="25000000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2775168"/>
        <c:crosses val="autoZero"/>
        <c:crossBetween val="midCat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69589049197201314"/>
          <c:y val="0.10231994395604531"/>
          <c:w val="0.30157971856695176"/>
          <c:h val="0.67730578457208368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35</xdr:row>
      <xdr:rowOff>180974</xdr:rowOff>
    </xdr:from>
    <xdr:to>
      <xdr:col>15</xdr:col>
      <xdr:colOff>493569</xdr:colOff>
      <xdr:row>69</xdr:row>
      <xdr:rowOff>173182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36</xdr:row>
      <xdr:rowOff>0</xdr:rowOff>
    </xdr:from>
    <xdr:to>
      <xdr:col>32</xdr:col>
      <xdr:colOff>493568</xdr:colOff>
      <xdr:row>69</xdr:row>
      <xdr:rowOff>182708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15</xdr:col>
      <xdr:colOff>493568</xdr:colOff>
      <xdr:row>105</xdr:row>
      <xdr:rowOff>182708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72</xdr:row>
      <xdr:rowOff>0</xdr:rowOff>
    </xdr:from>
    <xdr:to>
      <xdr:col>32</xdr:col>
      <xdr:colOff>493568</xdr:colOff>
      <xdr:row>105</xdr:row>
      <xdr:rowOff>182708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59531</xdr:colOff>
      <xdr:row>144</xdr:row>
      <xdr:rowOff>146844</xdr:rowOff>
    </xdr:from>
    <xdr:to>
      <xdr:col>15</xdr:col>
      <xdr:colOff>545162</xdr:colOff>
      <xdr:row>178</xdr:row>
      <xdr:rowOff>150959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108</xdr:row>
      <xdr:rowOff>91281</xdr:rowOff>
    </xdr:from>
    <xdr:to>
      <xdr:col>15</xdr:col>
      <xdr:colOff>481662</xdr:colOff>
      <xdr:row>142</xdr:row>
      <xdr:rowOff>83489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59530</xdr:colOff>
      <xdr:row>108</xdr:row>
      <xdr:rowOff>99218</xdr:rowOff>
    </xdr:from>
    <xdr:to>
      <xdr:col>32</xdr:col>
      <xdr:colOff>553099</xdr:colOff>
      <xdr:row>142</xdr:row>
      <xdr:rowOff>91426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144</xdr:row>
      <xdr:rowOff>99218</xdr:rowOff>
    </xdr:from>
    <xdr:to>
      <xdr:col>32</xdr:col>
      <xdr:colOff>493569</xdr:colOff>
      <xdr:row>178</xdr:row>
      <xdr:rowOff>103333</xdr:rowOff>
    </xdr:to>
    <xdr:graphicFrame macro="">
      <xdr:nvGraphicFramePr>
        <xdr:cNvPr id="12" name="Chart 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31750</xdr:colOff>
      <xdr:row>36</xdr:row>
      <xdr:rowOff>41275</xdr:rowOff>
    </xdr:from>
    <xdr:to>
      <xdr:col>49</xdr:col>
      <xdr:colOff>519762</xdr:colOff>
      <xdr:row>70</xdr:row>
      <xdr:rowOff>33483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51</xdr:col>
      <xdr:colOff>41275</xdr:colOff>
      <xdr:row>36</xdr:row>
      <xdr:rowOff>20637</xdr:rowOff>
    </xdr:from>
    <xdr:to>
      <xdr:col>66</xdr:col>
      <xdr:colOff>529287</xdr:colOff>
      <xdr:row>70</xdr:row>
      <xdr:rowOff>12845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33</xdr:col>
      <xdr:colOff>547688</xdr:colOff>
      <xdr:row>72</xdr:row>
      <xdr:rowOff>23019</xdr:rowOff>
    </xdr:from>
    <xdr:to>
      <xdr:col>49</xdr:col>
      <xdr:colOff>426100</xdr:colOff>
      <xdr:row>106</xdr:row>
      <xdr:rowOff>27134</xdr:rowOff>
    </xdr:to>
    <xdr:graphicFrame macro="">
      <xdr:nvGraphicFramePr>
        <xdr:cNvPr id="15" name="Chart 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61119</xdr:colOff>
      <xdr:row>72</xdr:row>
      <xdr:rowOff>98424</xdr:rowOff>
    </xdr:from>
    <xdr:to>
      <xdr:col>66</xdr:col>
      <xdr:colOff>549131</xdr:colOff>
      <xdr:row>106</xdr:row>
      <xdr:rowOff>102539</xdr:rowOff>
    </xdr:to>
    <xdr:graphicFrame macro="">
      <xdr:nvGraphicFramePr>
        <xdr:cNvPr id="16" name="Chart 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33</xdr:col>
      <xdr:colOff>539750</xdr:colOff>
      <xdr:row>108</xdr:row>
      <xdr:rowOff>79375</xdr:rowOff>
    </xdr:from>
    <xdr:to>
      <xdr:col>49</xdr:col>
      <xdr:colOff>430068</xdr:colOff>
      <xdr:row>142</xdr:row>
      <xdr:rowOff>59677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51</xdr:col>
      <xdr:colOff>15875</xdr:colOff>
      <xdr:row>108</xdr:row>
      <xdr:rowOff>174625</xdr:rowOff>
    </xdr:from>
    <xdr:to>
      <xdr:col>66</xdr:col>
      <xdr:colOff>509443</xdr:colOff>
      <xdr:row>142</xdr:row>
      <xdr:rowOff>154927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15875</xdr:colOff>
      <xdr:row>2</xdr:row>
      <xdr:rowOff>31750</xdr:rowOff>
    </xdr:from>
    <xdr:to>
      <xdr:col>15</xdr:col>
      <xdr:colOff>492125</xdr:colOff>
      <xdr:row>33</xdr:row>
      <xdr:rowOff>140607</xdr:rowOff>
    </xdr:to>
    <xdr:graphicFrame macro="">
      <xdr:nvGraphicFramePr>
        <xdr:cNvPr id="22" name="Chart 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0</xdr:colOff>
      <xdr:row>2</xdr:row>
      <xdr:rowOff>79375</xdr:rowOff>
    </xdr:from>
    <xdr:to>
      <xdr:col>32</xdr:col>
      <xdr:colOff>542018</xdr:colOff>
      <xdr:row>33</xdr:row>
      <xdr:rowOff>120196</xdr:rowOff>
    </xdr:to>
    <xdr:graphicFrame macro="">
      <xdr:nvGraphicFramePr>
        <xdr:cNvPr id="21" name="Chart 3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33421</xdr:colOff>
      <xdr:row>0</xdr:row>
      <xdr:rowOff>7110</xdr:rowOff>
    </xdr:from>
    <xdr:to>
      <xdr:col>33</xdr:col>
      <xdr:colOff>524176</xdr:colOff>
      <xdr:row>47</xdr:row>
      <xdr:rowOff>34132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037DAE5-5B3F-4D39-9EC0-8C7ADE857B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57728</xdr:colOff>
      <xdr:row>47</xdr:row>
      <xdr:rowOff>57728</xdr:rowOff>
    </xdr:from>
    <xdr:to>
      <xdr:col>33</xdr:col>
      <xdr:colOff>529809</xdr:colOff>
      <xdr:row>94</xdr:row>
      <xdr:rowOff>163357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2EC2DEE-1CDC-4891-B4B7-B4DC8386D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67</xdr:col>
      <xdr:colOff>415378</xdr:colOff>
      <xdr:row>0</xdr:row>
      <xdr:rowOff>0</xdr:rowOff>
    </xdr:from>
    <xdr:to>
      <xdr:col>101</xdr:col>
      <xdr:colOff>348534</xdr:colOff>
      <xdr:row>47</xdr:row>
      <xdr:rowOff>81166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EB4D2AC4-DC71-4786-B5E1-6C7A05C2A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534734</xdr:colOff>
      <xdr:row>0</xdr:row>
      <xdr:rowOff>0</xdr:rowOff>
    </xdr:from>
    <xdr:to>
      <xdr:col>67</xdr:col>
      <xdr:colOff>467893</xdr:colOff>
      <xdr:row>47</xdr:row>
      <xdr:rowOff>100263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20BD2476-5222-4F3E-9367-B74EE95FD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547137</xdr:colOff>
      <xdr:row>47</xdr:row>
      <xdr:rowOff>90482</xdr:rowOff>
    </xdr:from>
    <xdr:to>
      <xdr:col>67</xdr:col>
      <xdr:colOff>481373</xdr:colOff>
      <xdr:row>94</xdr:row>
      <xdr:rowOff>177039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B7B006C7-6344-4E11-B49C-1E86CE3B1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67</xdr:col>
      <xdr:colOff>474187</xdr:colOff>
      <xdr:row>47</xdr:row>
      <xdr:rowOff>28865</xdr:rowOff>
    </xdr:from>
    <xdr:to>
      <xdr:col>101</xdr:col>
      <xdr:colOff>346362</xdr:colOff>
      <xdr:row>94</xdr:row>
      <xdr:rowOff>86591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1DAAF38C-6F20-4D48-A563-AE034DF9B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101</xdr:col>
      <xdr:colOff>375228</xdr:colOff>
      <xdr:row>0</xdr:row>
      <xdr:rowOff>0</xdr:rowOff>
    </xdr:from>
    <xdr:to>
      <xdr:col>135</xdr:col>
      <xdr:colOff>230910</xdr:colOff>
      <xdr:row>47</xdr:row>
      <xdr:rowOff>86591</xdr:rowOff>
    </xdr:to>
    <xdr:graphicFrame macro="">
      <xdr:nvGraphicFramePr>
        <xdr:cNvPr id="13" name="Chart 3">
          <a:extLst>
            <a:ext uri="{FF2B5EF4-FFF2-40B4-BE49-F238E27FC236}">
              <a16:creationId xmlns:a16="http://schemas.microsoft.com/office/drawing/2014/main" id="{ED98AEB7-9B35-4B5F-8714-3B5A72DC3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101</xdr:col>
      <xdr:colOff>370417</xdr:colOff>
      <xdr:row>47</xdr:row>
      <xdr:rowOff>26458</xdr:rowOff>
    </xdr:from>
    <xdr:to>
      <xdr:col>135</xdr:col>
      <xdr:colOff>291041</xdr:colOff>
      <xdr:row>94</xdr:row>
      <xdr:rowOff>132291</xdr:rowOff>
    </xdr:to>
    <xdr:graphicFrame macro="">
      <xdr:nvGraphicFramePr>
        <xdr:cNvPr id="14" name="Chart 3">
          <a:extLst>
            <a:ext uri="{FF2B5EF4-FFF2-40B4-BE49-F238E27FC236}">
              <a16:creationId xmlns:a16="http://schemas.microsoft.com/office/drawing/2014/main" id="{E14603BA-277D-4FF1-B630-1FC6C6DBD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52916</xdr:colOff>
      <xdr:row>94</xdr:row>
      <xdr:rowOff>132292</xdr:rowOff>
    </xdr:from>
    <xdr:to>
      <xdr:col>33</xdr:col>
      <xdr:colOff>529165</xdr:colOff>
      <xdr:row>142</xdr:row>
      <xdr:rowOff>79375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B3FE87AD-CA39-41FF-AA2D-A47DF5A1B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52918</xdr:colOff>
      <xdr:row>142</xdr:row>
      <xdr:rowOff>105834</xdr:rowOff>
    </xdr:from>
    <xdr:to>
      <xdr:col>33</xdr:col>
      <xdr:colOff>529168</xdr:colOff>
      <xdr:row>190</xdr:row>
      <xdr:rowOff>26458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1CCEE9A7-CEF6-4CBD-B052-36423F02D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33</xdr:col>
      <xdr:colOff>555625</xdr:colOff>
      <xdr:row>94</xdr:row>
      <xdr:rowOff>158750</xdr:rowOff>
    </xdr:from>
    <xdr:to>
      <xdr:col>67</xdr:col>
      <xdr:colOff>396875</xdr:colOff>
      <xdr:row>142</xdr:row>
      <xdr:rowOff>79375</xdr:rowOff>
    </xdr:to>
    <xdr:graphicFrame macro="">
      <xdr:nvGraphicFramePr>
        <xdr:cNvPr id="18" name="Chart 3">
          <a:extLst>
            <a:ext uri="{FF2B5EF4-FFF2-40B4-BE49-F238E27FC236}">
              <a16:creationId xmlns:a16="http://schemas.microsoft.com/office/drawing/2014/main" id="{12B56FC3-5465-472D-860F-8398A7EF4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555625</xdr:colOff>
      <xdr:row>142</xdr:row>
      <xdr:rowOff>105834</xdr:rowOff>
    </xdr:from>
    <xdr:to>
      <xdr:col>67</xdr:col>
      <xdr:colOff>449791</xdr:colOff>
      <xdr:row>190</xdr:row>
      <xdr:rowOff>79375</xdr:rowOff>
    </xdr:to>
    <xdr:graphicFrame macro="">
      <xdr:nvGraphicFramePr>
        <xdr:cNvPr id="19" name="Chart 3">
          <a:extLst>
            <a:ext uri="{FF2B5EF4-FFF2-40B4-BE49-F238E27FC236}">
              <a16:creationId xmlns:a16="http://schemas.microsoft.com/office/drawing/2014/main" id="{82F363DC-83CC-420F-B453-60D748B97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67</xdr:col>
      <xdr:colOff>423333</xdr:colOff>
      <xdr:row>94</xdr:row>
      <xdr:rowOff>158750</xdr:rowOff>
    </xdr:from>
    <xdr:to>
      <xdr:col>101</xdr:col>
      <xdr:colOff>317500</xdr:colOff>
      <xdr:row>142</xdr:row>
      <xdr:rowOff>79375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62F86DBB-AF29-457C-8493-E7460F6BD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67</xdr:col>
      <xdr:colOff>457200</xdr:colOff>
      <xdr:row>142</xdr:row>
      <xdr:rowOff>50800</xdr:rowOff>
    </xdr:from>
    <xdr:to>
      <xdr:col>101</xdr:col>
      <xdr:colOff>330200</xdr:colOff>
      <xdr:row>189</xdr:row>
      <xdr:rowOff>101600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2F20A6BE-49A6-4C0A-A4C5-DCFED2CF0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workbookViewId="0">
      <selection activeCell="A2" sqref="A2"/>
    </sheetView>
  </sheetViews>
  <sheetFormatPr defaultRowHeight="14.5"/>
  <cols>
    <col min="1" max="1" width="38.1796875" customWidth="1"/>
    <col min="2" max="2" width="75.81640625" customWidth="1"/>
    <col min="3" max="3" width="84.54296875" customWidth="1"/>
  </cols>
  <sheetData>
    <row r="1" spans="1:3" ht="18.5">
      <c r="A1" s="2" t="s">
        <v>210</v>
      </c>
    </row>
    <row r="3" spans="1:3">
      <c r="A3" s="1" t="s">
        <v>87</v>
      </c>
    </row>
    <row r="5" spans="1:3">
      <c r="A5" s="1" t="s">
        <v>88</v>
      </c>
      <c r="B5" s="1" t="s">
        <v>89</v>
      </c>
      <c r="C5" s="1" t="s">
        <v>116</v>
      </c>
    </row>
    <row r="6" spans="1:3">
      <c r="A6" t="s">
        <v>86</v>
      </c>
      <c r="B6" t="s">
        <v>90</v>
      </c>
    </row>
    <row r="7" spans="1:3">
      <c r="A7" t="s">
        <v>196</v>
      </c>
      <c r="B7" t="s">
        <v>163</v>
      </c>
      <c r="C7" t="s">
        <v>146</v>
      </c>
    </row>
    <row r="8" spans="1:3">
      <c r="A8" t="s">
        <v>91</v>
      </c>
      <c r="B8" t="s">
        <v>92</v>
      </c>
      <c r="C8" t="s">
        <v>144</v>
      </c>
    </row>
    <row r="9" spans="1:3">
      <c r="A9" t="s">
        <v>114</v>
      </c>
      <c r="B9" t="s">
        <v>115</v>
      </c>
      <c r="C9" t="s">
        <v>117</v>
      </c>
    </row>
    <row r="10" spans="1:3">
      <c r="A10" t="s">
        <v>162</v>
      </c>
      <c r="B10" t="s">
        <v>164</v>
      </c>
      <c r="C10" s="60" t="s">
        <v>147</v>
      </c>
    </row>
    <row r="11" spans="1:3">
      <c r="A11" t="s">
        <v>201</v>
      </c>
      <c r="B11" t="s">
        <v>211</v>
      </c>
      <c r="C11" s="84" t="s">
        <v>212</v>
      </c>
    </row>
    <row r="12" spans="1:3">
      <c r="A12" t="s">
        <v>142</v>
      </c>
      <c r="B12" t="s">
        <v>184</v>
      </c>
      <c r="C12" t="s">
        <v>143</v>
      </c>
    </row>
    <row r="14" spans="1:3">
      <c r="A14" s="82" t="s">
        <v>193</v>
      </c>
    </row>
    <row r="15" spans="1:3">
      <c r="A15" s="80" t="s">
        <v>187</v>
      </c>
    </row>
    <row r="16" spans="1:3">
      <c r="A16" s="80" t="s">
        <v>185</v>
      </c>
    </row>
    <row r="17" spans="1:1">
      <c r="A17" s="80" t="s">
        <v>188</v>
      </c>
    </row>
    <row r="18" spans="1:1">
      <c r="A18" s="80" t="s">
        <v>189</v>
      </c>
    </row>
    <row r="19" spans="1:1" ht="15.5">
      <c r="A19" s="81" t="s">
        <v>192</v>
      </c>
    </row>
    <row r="20" spans="1:1">
      <c r="A20" s="80" t="s">
        <v>190</v>
      </c>
    </row>
    <row r="21" spans="1:1">
      <c r="A21" s="80" t="s">
        <v>186</v>
      </c>
    </row>
    <row r="22" spans="1:1">
      <c r="A22" s="80" t="s">
        <v>191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2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defaultColWidth="13.7265625" defaultRowHeight="14.5"/>
  <cols>
    <col min="1" max="1" width="41.54296875" customWidth="1"/>
    <col min="2" max="2" width="51.453125" style="57" customWidth="1"/>
    <col min="3" max="31" width="12.7265625" style="18" customWidth="1"/>
    <col min="32" max="39" width="15.7265625" style="18" customWidth="1"/>
  </cols>
  <sheetData>
    <row r="1" spans="1:44" ht="18.5">
      <c r="A1" s="2" t="s">
        <v>207</v>
      </c>
      <c r="B1" s="52"/>
    </row>
    <row r="2" spans="1:44">
      <c r="A2" t="s">
        <v>145</v>
      </c>
    </row>
    <row r="3" spans="1:44" s="10" customFormat="1">
      <c r="A3" s="13" t="s">
        <v>208</v>
      </c>
      <c r="B3" s="13" t="s">
        <v>68</v>
      </c>
      <c r="C3" s="11">
        <v>1909</v>
      </c>
      <c r="D3" s="11">
        <v>1910</v>
      </c>
      <c r="E3" s="11">
        <v>1911</v>
      </c>
      <c r="F3" s="11">
        <v>1912</v>
      </c>
      <c r="G3" s="11">
        <v>1913</v>
      </c>
      <c r="H3" s="11">
        <v>1914</v>
      </c>
      <c r="I3" s="11">
        <v>1915</v>
      </c>
      <c r="J3" s="11">
        <v>1916</v>
      </c>
      <c r="K3" s="11">
        <v>1917</v>
      </c>
      <c r="L3" s="11">
        <v>1918</v>
      </c>
      <c r="M3" s="11">
        <v>1919</v>
      </c>
      <c r="N3" s="11">
        <v>1920</v>
      </c>
      <c r="O3" s="11">
        <v>1921</v>
      </c>
      <c r="P3" s="11">
        <v>1922</v>
      </c>
      <c r="Q3" s="11">
        <v>1923</v>
      </c>
      <c r="R3" s="11">
        <v>1924</v>
      </c>
      <c r="S3" s="11">
        <v>1925</v>
      </c>
      <c r="T3" s="11">
        <v>1926</v>
      </c>
      <c r="U3" s="11">
        <v>1927</v>
      </c>
      <c r="V3" s="11">
        <v>1928</v>
      </c>
      <c r="W3" s="11">
        <v>1929</v>
      </c>
      <c r="X3" s="11">
        <v>1930</v>
      </c>
      <c r="Y3" s="11">
        <v>1931</v>
      </c>
      <c r="Z3" s="11">
        <v>1932</v>
      </c>
      <c r="AA3" s="11">
        <v>1933</v>
      </c>
      <c r="AB3" s="11">
        <v>1934</v>
      </c>
      <c r="AC3" s="11">
        <v>1935</v>
      </c>
      <c r="AD3" s="11">
        <v>1936</v>
      </c>
      <c r="AE3" s="11">
        <v>1937</v>
      </c>
      <c r="AF3" s="11">
        <v>1938</v>
      </c>
      <c r="AG3" s="11">
        <v>1939</v>
      </c>
      <c r="AH3" s="11">
        <v>1940</v>
      </c>
      <c r="AI3" s="12">
        <v>1941</v>
      </c>
      <c r="AJ3" s="11">
        <v>1942</v>
      </c>
      <c r="AK3" s="11" t="s">
        <v>155</v>
      </c>
      <c r="AL3" s="11" t="s">
        <v>156</v>
      </c>
      <c r="AM3" s="11" t="s">
        <v>28</v>
      </c>
      <c r="AN3"/>
      <c r="AO3"/>
      <c r="AP3"/>
      <c r="AQ3"/>
      <c r="AR3"/>
    </row>
    <row r="4" spans="1:44" s="10" customFormat="1">
      <c r="A4" s="13" t="s">
        <v>158</v>
      </c>
      <c r="B4" s="1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20"/>
      <c r="AJ4" s="19"/>
      <c r="AK4" s="19"/>
      <c r="AL4" s="19"/>
      <c r="AM4" s="19"/>
    </row>
    <row r="5" spans="1:44" s="10" customFormat="1">
      <c r="A5" s="3" t="s">
        <v>66</v>
      </c>
      <c r="B5" s="5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44" s="49" customFormat="1">
      <c r="A6" s="39" t="s">
        <v>72</v>
      </c>
      <c r="B6" s="54" t="s">
        <v>85</v>
      </c>
      <c r="C6" s="51">
        <f>SUM(C7:C9)</f>
        <v>6475679</v>
      </c>
      <c r="D6" s="51">
        <f t="shared" ref="D6:AM6" si="0">SUM(D7:D9)</f>
        <v>8101997</v>
      </c>
      <c r="E6" s="51">
        <f t="shared" si="0"/>
        <v>10119399</v>
      </c>
      <c r="F6" s="51">
        <f t="shared" si="0"/>
        <v>10089919</v>
      </c>
      <c r="G6" s="51">
        <f t="shared" si="0"/>
        <v>10614192</v>
      </c>
      <c r="H6" s="51">
        <f t="shared" si="0"/>
        <v>8988147</v>
      </c>
      <c r="I6" s="51">
        <f t="shared" si="0"/>
        <v>13412722</v>
      </c>
      <c r="J6" s="51">
        <f t="shared" si="0"/>
        <v>18882546</v>
      </c>
      <c r="K6" s="51">
        <f t="shared" si="0"/>
        <v>30744410</v>
      </c>
      <c r="L6" s="51">
        <f t="shared" si="0"/>
        <v>57553548</v>
      </c>
      <c r="M6" s="51">
        <f t="shared" si="0"/>
        <v>75926360</v>
      </c>
      <c r="N6" s="51">
        <f t="shared" si="0"/>
        <v>70310301</v>
      </c>
      <c r="O6" s="51">
        <f t="shared" si="0"/>
        <v>54124786</v>
      </c>
      <c r="P6" s="51">
        <f t="shared" si="0"/>
        <v>40963795</v>
      </c>
      <c r="Q6" s="51">
        <f t="shared" si="0"/>
        <v>43289004</v>
      </c>
      <c r="R6" s="51">
        <f t="shared" si="0"/>
        <v>49827456</v>
      </c>
      <c r="S6" s="51">
        <f t="shared" si="0"/>
        <v>48804594</v>
      </c>
      <c r="T6" s="51">
        <f t="shared" si="0"/>
        <v>45052000</v>
      </c>
      <c r="U6" s="51">
        <f t="shared" si="0"/>
        <v>66468302</v>
      </c>
      <c r="V6" s="51">
        <f t="shared" si="0"/>
        <v>87193657</v>
      </c>
      <c r="W6" s="51">
        <f t="shared" si="0"/>
        <v>66670905</v>
      </c>
      <c r="X6" s="51">
        <f t="shared" si="0"/>
        <v>45113501</v>
      </c>
      <c r="Y6" s="51">
        <f t="shared" si="0"/>
        <v>42225183</v>
      </c>
      <c r="Z6" s="51">
        <f t="shared" si="0"/>
        <v>83291112</v>
      </c>
      <c r="AA6" s="51">
        <f t="shared" si="0"/>
        <v>108066764</v>
      </c>
      <c r="AB6" s="51">
        <f t="shared" si="0"/>
        <v>122719129</v>
      </c>
      <c r="AC6" s="51">
        <f t="shared" si="0"/>
        <v>181257237</v>
      </c>
      <c r="AD6" s="51">
        <f t="shared" si="0"/>
        <v>137244948</v>
      </c>
      <c r="AE6" s="51">
        <f t="shared" si="0"/>
        <v>179215315</v>
      </c>
      <c r="AF6" s="51">
        <f t="shared" si="0"/>
        <v>211230990</v>
      </c>
      <c r="AG6" s="51">
        <f t="shared" si="0"/>
        <v>253709256</v>
      </c>
      <c r="AH6" s="51">
        <f t="shared" si="0"/>
        <v>305689694</v>
      </c>
      <c r="AI6" s="51">
        <f t="shared" si="0"/>
        <v>64990864</v>
      </c>
      <c r="AJ6" s="51">
        <f t="shared" si="0"/>
        <v>89143346</v>
      </c>
      <c r="AK6" s="51">
        <f t="shared" si="0"/>
        <v>114435024</v>
      </c>
      <c r="AL6" s="51">
        <f t="shared" si="0"/>
        <v>364568657</v>
      </c>
      <c r="AM6" s="51">
        <f t="shared" si="0"/>
        <v>617167591</v>
      </c>
    </row>
    <row r="7" spans="1:44" s="17" customFormat="1">
      <c r="A7" s="15" t="s">
        <v>73</v>
      </c>
      <c r="B7" s="35" t="s">
        <v>93</v>
      </c>
      <c r="C7" s="21">
        <f>SUM(C87,C89)</f>
        <v>6475679</v>
      </c>
      <c r="D7" s="21">
        <f t="shared" ref="D7:AM7" si="1">SUM(D87,D89)</f>
        <v>8101997</v>
      </c>
      <c r="E7" s="21">
        <f t="shared" si="1"/>
        <v>10102665</v>
      </c>
      <c r="F7" s="21">
        <f t="shared" si="1"/>
        <v>10026219</v>
      </c>
      <c r="G7" s="21">
        <f t="shared" si="1"/>
        <v>10323091</v>
      </c>
      <c r="H7" s="21">
        <f t="shared" si="1"/>
        <v>8837098</v>
      </c>
      <c r="I7" s="21">
        <f t="shared" si="1"/>
        <v>12961016</v>
      </c>
      <c r="J7" s="21">
        <f t="shared" si="1"/>
        <v>18869884</v>
      </c>
      <c r="K7" s="21">
        <f t="shared" si="1"/>
        <v>30739570</v>
      </c>
      <c r="L7" s="21">
        <f t="shared" si="1"/>
        <v>57498475</v>
      </c>
      <c r="M7" s="21">
        <f t="shared" si="1"/>
        <v>75864873</v>
      </c>
      <c r="N7" s="21">
        <f t="shared" si="1"/>
        <v>6930606</v>
      </c>
      <c r="O7" s="21">
        <f t="shared" si="1"/>
        <v>4014068</v>
      </c>
      <c r="P7" s="21">
        <f t="shared" si="1"/>
        <v>3032024</v>
      </c>
      <c r="Q7" s="21">
        <f t="shared" si="1"/>
        <v>3040020</v>
      </c>
      <c r="R7" s="21">
        <f t="shared" si="1"/>
        <v>1310253</v>
      </c>
      <c r="S7" s="21">
        <f t="shared" si="1"/>
        <v>2968351</v>
      </c>
      <c r="T7" s="21">
        <f t="shared" si="1"/>
        <v>3959746</v>
      </c>
      <c r="U7" s="21">
        <f t="shared" si="1"/>
        <v>18557231</v>
      </c>
      <c r="V7" s="21">
        <f t="shared" si="1"/>
        <v>8551931</v>
      </c>
      <c r="W7" s="21">
        <f t="shared" si="1"/>
        <v>9435364</v>
      </c>
      <c r="X7" s="21">
        <f t="shared" si="1"/>
        <v>17275841</v>
      </c>
      <c r="Y7" s="21">
        <f t="shared" si="1"/>
        <v>17740855</v>
      </c>
      <c r="Z7" s="21">
        <f t="shared" si="1"/>
        <v>22903782</v>
      </c>
      <c r="AA7" s="21">
        <f t="shared" si="1"/>
        <v>27970808</v>
      </c>
      <c r="AB7" s="21">
        <f t="shared" si="1"/>
        <v>25289581</v>
      </c>
      <c r="AC7" s="21">
        <f t="shared" si="1"/>
        <v>13803196</v>
      </c>
      <c r="AD7" s="21">
        <f t="shared" si="1"/>
        <v>15387917</v>
      </c>
      <c r="AE7" s="21">
        <f t="shared" si="1"/>
        <v>6500040</v>
      </c>
      <c r="AF7" s="21">
        <f t="shared" si="1"/>
        <v>4491607</v>
      </c>
      <c r="AG7" s="21">
        <f t="shared" si="1"/>
        <v>5839644</v>
      </c>
      <c r="AH7" s="21">
        <f t="shared" si="1"/>
        <v>11688656</v>
      </c>
      <c r="AI7" s="21">
        <f t="shared" si="1"/>
        <v>7184018</v>
      </c>
      <c r="AJ7" s="21">
        <f t="shared" si="1"/>
        <v>5197292</v>
      </c>
      <c r="AK7" s="21">
        <f t="shared" si="1"/>
        <v>3770488</v>
      </c>
      <c r="AL7" s="21">
        <f t="shared" si="1"/>
        <v>2787130</v>
      </c>
      <c r="AM7" s="21">
        <f t="shared" si="1"/>
        <v>4514674</v>
      </c>
    </row>
    <row r="8" spans="1:44" s="17" customFormat="1">
      <c r="A8" s="15" t="s">
        <v>74</v>
      </c>
      <c r="B8" s="35" t="s">
        <v>94</v>
      </c>
      <c r="C8" s="30">
        <f>SUM(C69,C88)</f>
        <v>0</v>
      </c>
      <c r="D8" s="30">
        <f t="shared" ref="D8:AM8" si="2">SUM(D69,D88)</f>
        <v>0</v>
      </c>
      <c r="E8" s="30">
        <f t="shared" si="2"/>
        <v>16734</v>
      </c>
      <c r="F8" s="30">
        <f t="shared" si="2"/>
        <v>63700</v>
      </c>
      <c r="G8" s="30">
        <f t="shared" si="2"/>
        <v>291101</v>
      </c>
      <c r="H8" s="30">
        <f t="shared" si="2"/>
        <v>151049</v>
      </c>
      <c r="I8" s="30">
        <f t="shared" si="2"/>
        <v>451706</v>
      </c>
      <c r="J8" s="30">
        <f t="shared" si="2"/>
        <v>12662</v>
      </c>
      <c r="K8" s="30">
        <f t="shared" si="2"/>
        <v>4840</v>
      </c>
      <c r="L8" s="30">
        <f t="shared" si="2"/>
        <v>55073</v>
      </c>
      <c r="M8" s="30">
        <f t="shared" si="2"/>
        <v>61487</v>
      </c>
      <c r="N8" s="30">
        <f t="shared" si="2"/>
        <v>141596</v>
      </c>
      <c r="O8" s="30">
        <f t="shared" si="2"/>
        <v>46425</v>
      </c>
      <c r="P8" s="30">
        <f t="shared" si="2"/>
        <v>47035</v>
      </c>
      <c r="Q8" s="30">
        <f t="shared" si="2"/>
        <v>75276</v>
      </c>
      <c r="R8" s="30">
        <f t="shared" si="2"/>
        <v>34257</v>
      </c>
      <c r="S8" s="30">
        <f t="shared" si="2"/>
        <v>36841</v>
      </c>
      <c r="T8" s="30">
        <f t="shared" si="2"/>
        <v>605894</v>
      </c>
      <c r="U8" s="30">
        <f t="shared" si="2"/>
        <v>209854</v>
      </c>
      <c r="V8" s="30">
        <f t="shared" si="2"/>
        <v>237421</v>
      </c>
      <c r="W8" s="30">
        <f t="shared" si="2"/>
        <v>94174</v>
      </c>
      <c r="X8" s="30">
        <f t="shared" si="2"/>
        <v>275634</v>
      </c>
      <c r="Y8" s="30">
        <f t="shared" si="2"/>
        <v>753363</v>
      </c>
      <c r="Z8" s="30">
        <f t="shared" si="2"/>
        <v>1624015</v>
      </c>
      <c r="AA8" s="30">
        <f t="shared" si="2"/>
        <v>185593</v>
      </c>
      <c r="AB8" s="30">
        <f t="shared" si="2"/>
        <v>450395</v>
      </c>
      <c r="AC8" s="30">
        <f t="shared" si="2"/>
        <v>430182</v>
      </c>
      <c r="AD8" s="30">
        <f t="shared" si="2"/>
        <v>2590515</v>
      </c>
      <c r="AE8" s="30">
        <f t="shared" si="2"/>
        <v>3134278</v>
      </c>
      <c r="AF8" s="30">
        <f t="shared" si="2"/>
        <v>370247</v>
      </c>
      <c r="AG8" s="30">
        <f t="shared" si="2"/>
        <v>3757231</v>
      </c>
      <c r="AH8" s="30">
        <f t="shared" si="2"/>
        <v>2322842</v>
      </c>
      <c r="AI8" s="30">
        <f t="shared" si="2"/>
        <v>1301096</v>
      </c>
      <c r="AJ8" s="30">
        <f t="shared" si="2"/>
        <v>685908</v>
      </c>
      <c r="AK8" s="30">
        <f t="shared" si="2"/>
        <v>321892</v>
      </c>
      <c r="AL8" s="30">
        <f t="shared" si="2"/>
        <v>24387029</v>
      </c>
      <c r="AM8" s="30">
        <f t="shared" si="2"/>
        <v>4106725</v>
      </c>
    </row>
    <row r="9" spans="1:44" s="17" customFormat="1">
      <c r="A9" s="15" t="s">
        <v>75</v>
      </c>
      <c r="B9" s="35" t="s">
        <v>95</v>
      </c>
      <c r="C9" s="30">
        <f>C90</f>
        <v>0</v>
      </c>
      <c r="D9" s="30">
        <f t="shared" ref="D9:AM9" si="3">D90</f>
        <v>0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30">
        <f t="shared" si="3"/>
        <v>63238099</v>
      </c>
      <c r="O9" s="30">
        <f t="shared" si="3"/>
        <v>50064293</v>
      </c>
      <c r="P9" s="30">
        <f t="shared" si="3"/>
        <v>37884736</v>
      </c>
      <c r="Q9" s="30">
        <f t="shared" si="3"/>
        <v>40173708</v>
      </c>
      <c r="R9" s="30">
        <f t="shared" si="3"/>
        <v>48482946</v>
      </c>
      <c r="S9" s="30">
        <f t="shared" si="3"/>
        <v>45799402</v>
      </c>
      <c r="T9" s="30">
        <f t="shared" si="3"/>
        <v>40486360</v>
      </c>
      <c r="U9" s="30">
        <f t="shared" si="3"/>
        <v>47701217</v>
      </c>
      <c r="V9" s="30">
        <f t="shared" si="3"/>
        <v>78404305</v>
      </c>
      <c r="W9" s="30">
        <f t="shared" si="3"/>
        <v>57141367</v>
      </c>
      <c r="X9" s="30">
        <f t="shared" si="3"/>
        <v>27562026</v>
      </c>
      <c r="Y9" s="30">
        <f t="shared" si="3"/>
        <v>23730965</v>
      </c>
      <c r="Z9" s="30">
        <f t="shared" si="3"/>
        <v>58763315</v>
      </c>
      <c r="AA9" s="30">
        <f t="shared" si="3"/>
        <v>79910363</v>
      </c>
      <c r="AB9" s="30">
        <f t="shared" si="3"/>
        <v>96979153</v>
      </c>
      <c r="AC9" s="30">
        <f t="shared" si="3"/>
        <v>167023859</v>
      </c>
      <c r="AD9" s="30">
        <f t="shared" si="3"/>
        <v>119266516</v>
      </c>
      <c r="AE9" s="30">
        <f t="shared" si="3"/>
        <v>169580997</v>
      </c>
      <c r="AF9" s="30">
        <f t="shared" si="3"/>
        <v>206369136</v>
      </c>
      <c r="AG9" s="30">
        <f t="shared" si="3"/>
        <v>244112381</v>
      </c>
      <c r="AH9" s="30">
        <f t="shared" si="3"/>
        <v>291678196</v>
      </c>
      <c r="AI9" s="30">
        <f t="shared" si="3"/>
        <v>56505750</v>
      </c>
      <c r="AJ9" s="30">
        <f t="shared" si="3"/>
        <v>83260146</v>
      </c>
      <c r="AK9" s="30">
        <f t="shared" si="3"/>
        <v>110342644</v>
      </c>
      <c r="AL9" s="30">
        <f t="shared" si="3"/>
        <v>337394498</v>
      </c>
      <c r="AM9" s="30">
        <f t="shared" si="3"/>
        <v>608546192</v>
      </c>
    </row>
    <row r="10" spans="1:44" s="17" customFormat="1">
      <c r="A10" s="13" t="s">
        <v>197</v>
      </c>
      <c r="B10" s="36" t="s">
        <v>96</v>
      </c>
      <c r="C10" s="33">
        <f t="shared" ref="C10:AM10" si="4">SUM(C11:C16)</f>
        <v>33900798</v>
      </c>
      <c r="D10" s="33">
        <f t="shared" si="4"/>
        <v>35582035</v>
      </c>
      <c r="E10" s="33">
        <f t="shared" si="4"/>
        <v>36297895</v>
      </c>
      <c r="F10" s="33">
        <f t="shared" si="4"/>
        <v>45015466</v>
      </c>
      <c r="G10" s="33">
        <f t="shared" si="4"/>
        <v>51540850</v>
      </c>
      <c r="H10" s="33">
        <f t="shared" si="4"/>
        <v>48811547</v>
      </c>
      <c r="I10" s="33">
        <f t="shared" si="4"/>
        <v>56731498</v>
      </c>
      <c r="J10" s="33">
        <f t="shared" si="4"/>
        <v>80073136</v>
      </c>
      <c r="K10" s="33">
        <f t="shared" si="4"/>
        <v>160417307</v>
      </c>
      <c r="L10" s="33">
        <f t="shared" si="4"/>
        <v>355507587</v>
      </c>
      <c r="M10" s="33">
        <f t="shared" si="4"/>
        <v>514141004</v>
      </c>
      <c r="N10" s="33">
        <f t="shared" si="4"/>
        <v>436727849</v>
      </c>
      <c r="O10" s="33">
        <f t="shared" si="4"/>
        <v>546576959</v>
      </c>
      <c r="P10" s="33">
        <f t="shared" si="4"/>
        <v>524037675</v>
      </c>
      <c r="Q10" s="33">
        <f t="shared" si="4"/>
        <v>616918074</v>
      </c>
      <c r="R10" s="33">
        <f t="shared" si="4"/>
        <v>594398067</v>
      </c>
      <c r="S10" s="33">
        <f t="shared" si="4"/>
        <v>498203917</v>
      </c>
      <c r="T10" s="33">
        <f t="shared" si="4"/>
        <v>515459089</v>
      </c>
      <c r="U10" s="33">
        <f t="shared" si="4"/>
        <v>460927644</v>
      </c>
      <c r="V10" s="33">
        <f t="shared" si="4"/>
        <v>472745554</v>
      </c>
      <c r="W10" s="33">
        <f t="shared" si="4"/>
        <v>492560442</v>
      </c>
      <c r="X10" s="33">
        <f t="shared" si="4"/>
        <v>467490846</v>
      </c>
      <c r="Y10" s="33">
        <f t="shared" si="4"/>
        <v>490027680</v>
      </c>
      <c r="Z10" s="33">
        <f t="shared" si="4"/>
        <v>550010029</v>
      </c>
      <c r="AA10" s="33">
        <f t="shared" si="4"/>
        <v>609033242</v>
      </c>
      <c r="AB10" s="33">
        <f t="shared" si="4"/>
        <v>712909207</v>
      </c>
      <c r="AC10" s="33">
        <f t="shared" si="4"/>
        <v>695413461</v>
      </c>
      <c r="AD10" s="33">
        <f t="shared" si="4"/>
        <v>861778308</v>
      </c>
      <c r="AE10" s="33">
        <f t="shared" si="4"/>
        <v>796955344</v>
      </c>
      <c r="AF10" s="33">
        <f t="shared" si="4"/>
        <v>961999473</v>
      </c>
      <c r="AG10" s="33">
        <f t="shared" si="4"/>
        <v>1410497309</v>
      </c>
      <c r="AH10" s="33">
        <f t="shared" si="4"/>
        <v>1747666787</v>
      </c>
      <c r="AI10" s="33">
        <f t="shared" si="4"/>
        <v>2594582265</v>
      </c>
      <c r="AJ10" s="33">
        <f t="shared" si="4"/>
        <v>3444330762</v>
      </c>
      <c r="AK10" s="33">
        <f t="shared" si="4"/>
        <v>4400388718</v>
      </c>
      <c r="AL10" s="33">
        <f t="shared" si="4"/>
        <v>11351490056</v>
      </c>
      <c r="AM10" s="33">
        <f t="shared" si="4"/>
        <v>24274955884</v>
      </c>
    </row>
    <row r="11" spans="1:44" s="17" customFormat="1">
      <c r="A11" s="15" t="s">
        <v>76</v>
      </c>
      <c r="B11" s="35" t="s">
        <v>97</v>
      </c>
      <c r="C11" s="30">
        <f>SUM(C61:C63)</f>
        <v>7979910</v>
      </c>
      <c r="D11" s="30">
        <f t="shared" ref="D11:AM11" si="5">SUM(D61:D63)</f>
        <v>7329354</v>
      </c>
      <c r="E11" s="30">
        <f t="shared" si="5"/>
        <v>4594677</v>
      </c>
      <c r="F11" s="30">
        <f t="shared" si="5"/>
        <v>10094677</v>
      </c>
      <c r="G11" s="30">
        <f t="shared" si="5"/>
        <v>7500000</v>
      </c>
      <c r="H11" s="30">
        <f t="shared" si="5"/>
        <v>7500000</v>
      </c>
      <c r="I11" s="30">
        <f t="shared" si="5"/>
        <v>7500000</v>
      </c>
      <c r="J11" s="30">
        <f t="shared" si="5"/>
        <v>7500000</v>
      </c>
      <c r="K11" s="30">
        <f t="shared" si="5"/>
        <v>7500000</v>
      </c>
      <c r="L11" s="30">
        <f t="shared" si="5"/>
        <v>5500000</v>
      </c>
      <c r="M11" s="30">
        <f t="shared" si="5"/>
        <v>5500000</v>
      </c>
      <c r="N11" s="30">
        <f t="shared" si="5"/>
        <v>5500000</v>
      </c>
      <c r="O11" s="30">
        <f t="shared" si="5"/>
        <v>10500000</v>
      </c>
      <c r="P11" s="30">
        <f t="shared" si="5"/>
        <v>0</v>
      </c>
      <c r="Q11" s="30">
        <f t="shared" si="5"/>
        <v>0</v>
      </c>
      <c r="R11" s="30">
        <f t="shared" si="5"/>
        <v>0</v>
      </c>
      <c r="S11" s="30">
        <f t="shared" si="5"/>
        <v>0</v>
      </c>
      <c r="T11" s="30">
        <f t="shared" si="5"/>
        <v>0</v>
      </c>
      <c r="U11" s="30">
        <f t="shared" si="5"/>
        <v>0</v>
      </c>
      <c r="V11" s="30">
        <f t="shared" si="5"/>
        <v>0</v>
      </c>
      <c r="W11" s="30">
        <f t="shared" si="5"/>
        <v>0</v>
      </c>
      <c r="X11" s="30">
        <f t="shared" si="5"/>
        <v>0</v>
      </c>
      <c r="Y11" s="30">
        <f t="shared" si="5"/>
        <v>0</v>
      </c>
      <c r="Z11" s="30">
        <f t="shared" si="5"/>
        <v>0</v>
      </c>
      <c r="AA11" s="30">
        <f t="shared" si="5"/>
        <v>0</v>
      </c>
      <c r="AB11" s="30">
        <f t="shared" si="5"/>
        <v>0</v>
      </c>
      <c r="AC11" s="30">
        <f t="shared" si="5"/>
        <v>0</v>
      </c>
      <c r="AD11" s="30">
        <f t="shared" si="5"/>
        <v>0</v>
      </c>
      <c r="AE11" s="30">
        <f t="shared" si="5"/>
        <v>0</v>
      </c>
      <c r="AF11" s="30">
        <f t="shared" si="5"/>
        <v>0</v>
      </c>
      <c r="AG11" s="30">
        <f t="shared" si="5"/>
        <v>0</v>
      </c>
      <c r="AH11" s="30">
        <f t="shared" si="5"/>
        <v>0</v>
      </c>
      <c r="AI11" s="30">
        <f t="shared" si="5"/>
        <v>0</v>
      </c>
      <c r="AJ11" s="30">
        <f t="shared" si="5"/>
        <v>0</v>
      </c>
      <c r="AK11" s="30">
        <f t="shared" si="5"/>
        <v>0</v>
      </c>
      <c r="AL11" s="30">
        <f t="shared" si="5"/>
        <v>0</v>
      </c>
      <c r="AM11" s="30">
        <f t="shared" si="5"/>
        <v>0</v>
      </c>
    </row>
    <row r="12" spans="1:44" s="17" customFormat="1">
      <c r="A12" s="15" t="s">
        <v>77</v>
      </c>
      <c r="B12" s="35" t="s">
        <v>98</v>
      </c>
      <c r="C12" s="30">
        <f>SUM(C75,C81,C83)</f>
        <v>7895062</v>
      </c>
      <c r="D12" s="30">
        <f t="shared" ref="D12:AM12" si="6">SUM(D75,D81,D83)</f>
        <v>333284</v>
      </c>
      <c r="E12" s="30">
        <f t="shared" si="6"/>
        <v>1018163</v>
      </c>
      <c r="F12" s="30">
        <f t="shared" si="6"/>
        <v>1588859</v>
      </c>
      <c r="G12" s="30">
        <f t="shared" si="6"/>
        <v>1057514</v>
      </c>
      <c r="H12" s="30">
        <f t="shared" si="6"/>
        <v>1017756</v>
      </c>
      <c r="I12" s="30">
        <f t="shared" si="6"/>
        <v>2747934</v>
      </c>
      <c r="J12" s="30">
        <f t="shared" si="6"/>
        <v>4603056</v>
      </c>
      <c r="K12" s="30">
        <f t="shared" si="6"/>
        <v>3936045</v>
      </c>
      <c r="L12" s="30">
        <f t="shared" si="6"/>
        <v>32502408</v>
      </c>
      <c r="M12" s="30">
        <f t="shared" si="6"/>
        <v>7119503</v>
      </c>
      <c r="N12" s="30">
        <f t="shared" si="6"/>
        <v>6526042</v>
      </c>
      <c r="O12" s="30">
        <f t="shared" si="6"/>
        <v>3872434</v>
      </c>
      <c r="P12" s="30">
        <f t="shared" si="6"/>
        <v>3342962</v>
      </c>
      <c r="Q12" s="30">
        <f t="shared" si="6"/>
        <v>8428272</v>
      </c>
      <c r="R12" s="30">
        <f t="shared" si="6"/>
        <v>5448573</v>
      </c>
      <c r="S12" s="30">
        <f t="shared" si="6"/>
        <v>7518431</v>
      </c>
      <c r="T12" s="30">
        <f t="shared" si="6"/>
        <v>6847228</v>
      </c>
      <c r="U12" s="30">
        <f t="shared" si="6"/>
        <v>6286047</v>
      </c>
      <c r="V12" s="30">
        <f t="shared" si="6"/>
        <v>5097741</v>
      </c>
      <c r="W12" s="30">
        <f t="shared" si="6"/>
        <v>9868205</v>
      </c>
      <c r="X12" s="30">
        <f t="shared" si="6"/>
        <v>5620055</v>
      </c>
      <c r="Y12" s="30">
        <f t="shared" si="6"/>
        <v>7239563</v>
      </c>
      <c r="Z12" s="30">
        <f t="shared" si="6"/>
        <v>6572176</v>
      </c>
      <c r="AA12" s="30">
        <f t="shared" si="6"/>
        <v>4682481</v>
      </c>
      <c r="AB12" s="30">
        <f t="shared" si="6"/>
        <v>7050792</v>
      </c>
      <c r="AC12" s="30">
        <f t="shared" si="6"/>
        <v>11820551</v>
      </c>
      <c r="AD12" s="30">
        <f t="shared" si="6"/>
        <v>9634923</v>
      </c>
      <c r="AE12" s="30">
        <f t="shared" si="6"/>
        <v>5277584</v>
      </c>
      <c r="AF12" s="30">
        <f t="shared" si="6"/>
        <v>13321526</v>
      </c>
      <c r="AG12" s="30">
        <f t="shared" si="6"/>
        <v>23286543</v>
      </c>
      <c r="AH12" s="30">
        <f t="shared" si="6"/>
        <v>35772369</v>
      </c>
      <c r="AI12" s="30">
        <f t="shared" si="6"/>
        <v>237154802</v>
      </c>
      <c r="AJ12" s="30">
        <f t="shared" si="6"/>
        <v>282979949</v>
      </c>
      <c r="AK12" s="30">
        <f t="shared" si="6"/>
        <v>240350731</v>
      </c>
      <c r="AL12" s="30">
        <f t="shared" si="6"/>
        <v>617514243</v>
      </c>
      <c r="AM12" s="30">
        <f t="shared" si="6"/>
        <v>1399012192</v>
      </c>
    </row>
    <row r="13" spans="1:44" s="17" customFormat="1">
      <c r="A13" s="15" t="s">
        <v>78</v>
      </c>
      <c r="B13" s="35" t="s">
        <v>99</v>
      </c>
      <c r="C13" s="30">
        <f>SUM(C64,C66:C68,C70:C74,C76:C79)</f>
        <v>8579146</v>
      </c>
      <c r="D13" s="30">
        <f t="shared" ref="D13:AM13" si="7">SUM(D64,D66:D68,D70:D74,D76:D79)</f>
        <v>16583846</v>
      </c>
      <c r="E13" s="30">
        <f t="shared" si="7"/>
        <v>17748391</v>
      </c>
      <c r="F13" s="30">
        <f t="shared" si="7"/>
        <v>22834185</v>
      </c>
      <c r="G13" s="30">
        <f t="shared" si="7"/>
        <v>30586644</v>
      </c>
      <c r="H13" s="30">
        <f t="shared" si="7"/>
        <v>29742464</v>
      </c>
      <c r="I13" s="30">
        <f t="shared" si="7"/>
        <v>35294403</v>
      </c>
      <c r="J13" s="30">
        <f t="shared" si="7"/>
        <v>53882437</v>
      </c>
      <c r="K13" s="30">
        <f t="shared" si="7"/>
        <v>115724258</v>
      </c>
      <c r="L13" s="30">
        <f t="shared" si="7"/>
        <v>281718487</v>
      </c>
      <c r="M13" s="30">
        <f t="shared" si="7"/>
        <v>474660749</v>
      </c>
      <c r="N13" s="30">
        <f t="shared" si="7"/>
        <v>359671481</v>
      </c>
      <c r="O13" s="30">
        <f t="shared" si="7"/>
        <v>449753711</v>
      </c>
      <c r="P13" s="30">
        <f t="shared" si="7"/>
        <v>424218018</v>
      </c>
      <c r="Q13" s="30">
        <f t="shared" si="7"/>
        <v>505982019</v>
      </c>
      <c r="R13" s="30">
        <f t="shared" si="7"/>
        <v>473264600</v>
      </c>
      <c r="S13" s="30">
        <f t="shared" si="7"/>
        <v>400260612</v>
      </c>
      <c r="T13" s="30">
        <f t="shared" si="7"/>
        <v>402856133</v>
      </c>
      <c r="U13" s="30">
        <f t="shared" si="7"/>
        <v>333658156</v>
      </c>
      <c r="V13" s="30">
        <f t="shared" si="7"/>
        <v>331673477</v>
      </c>
      <c r="W13" s="30">
        <f t="shared" si="7"/>
        <v>342303729</v>
      </c>
      <c r="X13" s="30">
        <f t="shared" si="7"/>
        <v>329059068</v>
      </c>
      <c r="Y13" s="30">
        <f t="shared" si="7"/>
        <v>364630626</v>
      </c>
      <c r="Z13" s="30">
        <f t="shared" si="7"/>
        <v>423911371</v>
      </c>
      <c r="AA13" s="30">
        <f t="shared" si="7"/>
        <v>439555431</v>
      </c>
      <c r="AB13" s="30">
        <f t="shared" si="7"/>
        <v>519257601</v>
      </c>
      <c r="AC13" s="30">
        <f t="shared" si="7"/>
        <v>517157353</v>
      </c>
      <c r="AD13" s="30">
        <f t="shared" si="7"/>
        <v>600565648</v>
      </c>
      <c r="AE13" s="30">
        <f t="shared" si="7"/>
        <v>546583697</v>
      </c>
      <c r="AF13" s="30">
        <f t="shared" si="7"/>
        <v>642371302</v>
      </c>
      <c r="AG13" s="30">
        <f t="shared" si="7"/>
        <v>860730228</v>
      </c>
      <c r="AH13" s="30">
        <f t="shared" si="7"/>
        <v>1102733552</v>
      </c>
      <c r="AI13" s="30">
        <f t="shared" si="7"/>
        <v>1286263670</v>
      </c>
      <c r="AJ13" s="30">
        <f t="shared" si="7"/>
        <v>1576553849</v>
      </c>
      <c r="AK13" s="30">
        <f t="shared" si="7"/>
        <v>2353044509</v>
      </c>
      <c r="AL13" s="30">
        <f t="shared" si="7"/>
        <v>7814937517</v>
      </c>
      <c r="AM13" s="30">
        <f t="shared" si="7"/>
        <v>19424223206</v>
      </c>
    </row>
    <row r="14" spans="1:44" s="17" customFormat="1">
      <c r="A14" s="15" t="s">
        <v>104</v>
      </c>
      <c r="B14" s="35" t="s">
        <v>100</v>
      </c>
      <c r="C14" s="30">
        <f>C82</f>
        <v>150000</v>
      </c>
      <c r="D14" s="30">
        <f t="shared" ref="D14:AM14" si="8">D82</f>
        <v>1865245</v>
      </c>
      <c r="E14" s="30">
        <f t="shared" si="8"/>
        <v>5549317</v>
      </c>
      <c r="F14" s="30">
        <f t="shared" si="8"/>
        <v>5342232</v>
      </c>
      <c r="G14" s="30">
        <f t="shared" si="8"/>
        <v>7149229</v>
      </c>
      <c r="H14" s="30">
        <f t="shared" si="8"/>
        <v>7383381</v>
      </c>
      <c r="I14" s="30">
        <f t="shared" si="8"/>
        <v>7591176</v>
      </c>
      <c r="J14" s="30">
        <f t="shared" si="8"/>
        <v>10078513</v>
      </c>
      <c r="K14" s="30">
        <f t="shared" si="8"/>
        <v>15537153</v>
      </c>
      <c r="L14" s="30">
        <f t="shared" si="8"/>
        <v>16720198</v>
      </c>
      <c r="M14" s="30">
        <f t="shared" si="8"/>
        <v>21911108</v>
      </c>
      <c r="N14" s="30">
        <f t="shared" si="8"/>
        <v>27579556</v>
      </c>
      <c r="O14" s="30">
        <f t="shared" si="8"/>
        <v>40914198</v>
      </c>
      <c r="P14" s="30">
        <f t="shared" si="8"/>
        <v>54275709</v>
      </c>
      <c r="Q14" s="30">
        <f t="shared" si="8"/>
        <v>60154873</v>
      </c>
      <c r="R14" s="30">
        <f t="shared" si="8"/>
        <v>72647873</v>
      </c>
      <c r="S14" s="30">
        <f t="shared" si="8"/>
        <v>62345315</v>
      </c>
      <c r="T14" s="30">
        <f t="shared" si="8"/>
        <v>79312287</v>
      </c>
      <c r="U14" s="30">
        <f t="shared" si="8"/>
        <v>94537265</v>
      </c>
      <c r="V14" s="30">
        <f t="shared" si="8"/>
        <v>109534050</v>
      </c>
      <c r="W14" s="30">
        <f t="shared" si="8"/>
        <v>114070200</v>
      </c>
      <c r="X14" s="30">
        <f t="shared" si="8"/>
        <v>106459605</v>
      </c>
      <c r="Y14" s="30">
        <f t="shared" si="8"/>
        <v>91801350</v>
      </c>
      <c r="Z14" s="30">
        <f t="shared" si="8"/>
        <v>93341808</v>
      </c>
      <c r="AA14" s="30">
        <f t="shared" si="8"/>
        <v>138664538</v>
      </c>
      <c r="AB14" s="30">
        <f t="shared" si="8"/>
        <v>160634783</v>
      </c>
      <c r="AC14" s="30">
        <f t="shared" si="8"/>
        <v>140736981</v>
      </c>
      <c r="AD14" s="30">
        <f t="shared" si="8"/>
        <v>225943250</v>
      </c>
      <c r="AE14" s="30">
        <f t="shared" si="8"/>
        <v>221527805</v>
      </c>
      <c r="AF14" s="30">
        <f t="shared" si="8"/>
        <v>282488504</v>
      </c>
      <c r="AG14" s="30">
        <f t="shared" si="8"/>
        <v>502430438</v>
      </c>
      <c r="AH14" s="30">
        <f t="shared" si="8"/>
        <v>594661636</v>
      </c>
      <c r="AI14" s="30">
        <f t="shared" si="8"/>
        <v>1056305057</v>
      </c>
      <c r="AJ14" s="30">
        <f t="shared" si="8"/>
        <v>1572851286</v>
      </c>
      <c r="AK14" s="30">
        <f t="shared" si="8"/>
        <v>1794232882</v>
      </c>
      <c r="AL14" s="30">
        <f t="shared" si="8"/>
        <v>2903243187</v>
      </c>
      <c r="AM14" s="30">
        <f t="shared" si="8"/>
        <v>3399989272</v>
      </c>
    </row>
    <row r="15" spans="1:44" s="17" customFormat="1">
      <c r="A15" s="15" t="s">
        <v>79</v>
      </c>
      <c r="B15" s="35" t="s">
        <v>101</v>
      </c>
      <c r="C15" s="30">
        <f>C60</f>
        <v>7500000</v>
      </c>
      <c r="D15" s="30">
        <f t="shared" ref="D15:AM15" si="9">D60</f>
        <v>7500000</v>
      </c>
      <c r="E15" s="30">
        <f t="shared" si="9"/>
        <v>5000000</v>
      </c>
      <c r="F15" s="30">
        <f t="shared" si="9"/>
        <v>2500000</v>
      </c>
      <c r="G15" s="30">
        <f t="shared" si="9"/>
        <v>2500000</v>
      </c>
      <c r="H15" s="30">
        <f t="shared" si="9"/>
        <v>0</v>
      </c>
      <c r="I15" s="30">
        <f t="shared" si="9"/>
        <v>0</v>
      </c>
      <c r="J15" s="30">
        <f t="shared" si="9"/>
        <v>0</v>
      </c>
      <c r="K15" s="30">
        <f t="shared" si="9"/>
        <v>5000000</v>
      </c>
      <c r="L15" s="30">
        <f t="shared" si="9"/>
        <v>15000000</v>
      </c>
      <c r="M15" s="30">
        <f t="shared" si="9"/>
        <v>55000</v>
      </c>
      <c r="N15" s="30">
        <f t="shared" si="9"/>
        <v>30000000</v>
      </c>
      <c r="O15" s="30">
        <f t="shared" si="9"/>
        <v>30000000</v>
      </c>
      <c r="P15" s="30">
        <f t="shared" si="9"/>
        <v>30000000</v>
      </c>
      <c r="Q15" s="30">
        <f t="shared" si="9"/>
        <v>30000000</v>
      </c>
      <c r="R15" s="30">
        <f t="shared" si="9"/>
        <v>30000000</v>
      </c>
      <c r="S15" s="30">
        <f t="shared" si="9"/>
        <v>15000000</v>
      </c>
      <c r="T15" s="30">
        <f t="shared" si="9"/>
        <v>15000000</v>
      </c>
      <c r="U15" s="30">
        <f t="shared" si="9"/>
        <v>15000000</v>
      </c>
      <c r="V15" s="30">
        <f t="shared" si="9"/>
        <v>15000000</v>
      </c>
      <c r="W15" s="30">
        <f t="shared" si="9"/>
        <v>15000000</v>
      </c>
      <c r="X15" s="30">
        <f t="shared" si="9"/>
        <v>15000000</v>
      </c>
      <c r="Y15" s="30">
        <f t="shared" si="9"/>
        <v>15000000</v>
      </c>
      <c r="Z15" s="30">
        <f t="shared" si="9"/>
        <v>15000000</v>
      </c>
      <c r="AA15" s="30">
        <f t="shared" si="9"/>
        <v>15000000</v>
      </c>
      <c r="AB15" s="30">
        <f t="shared" si="9"/>
        <v>15000000</v>
      </c>
      <c r="AC15" s="30">
        <f t="shared" si="9"/>
        <v>15000000</v>
      </c>
      <c r="AD15" s="30">
        <f t="shared" si="9"/>
        <v>15000000</v>
      </c>
      <c r="AE15" s="30">
        <f t="shared" si="9"/>
        <v>15000000</v>
      </c>
      <c r="AF15" s="30">
        <f t="shared" si="9"/>
        <v>15000000</v>
      </c>
      <c r="AG15" s="30">
        <f t="shared" si="9"/>
        <v>15000000</v>
      </c>
      <c r="AH15" s="30">
        <f t="shared" si="9"/>
        <v>5000000</v>
      </c>
      <c r="AI15" s="30">
        <f t="shared" si="9"/>
        <v>5000000</v>
      </c>
      <c r="AJ15" s="30">
        <f t="shared" si="9"/>
        <v>0</v>
      </c>
      <c r="AK15" s="30">
        <f t="shared" si="9"/>
        <v>0</v>
      </c>
      <c r="AL15" s="30">
        <f t="shared" si="9"/>
        <v>0</v>
      </c>
      <c r="AM15" s="30">
        <f t="shared" si="9"/>
        <v>30000000</v>
      </c>
    </row>
    <row r="16" spans="1:44" s="17" customFormat="1">
      <c r="A16" s="15" t="s">
        <v>80</v>
      </c>
      <c r="B16" s="35" t="s">
        <v>102</v>
      </c>
      <c r="C16" s="30">
        <f>SUM(C65,C80,C84:C86,C91:C93)</f>
        <v>1796680</v>
      </c>
      <c r="D16" s="30">
        <f t="shared" ref="D16:AM16" si="10">SUM(D65,D80,D84:D86,D91:D93)</f>
        <v>1970306</v>
      </c>
      <c r="E16" s="30">
        <f t="shared" si="10"/>
        <v>2387347</v>
      </c>
      <c r="F16" s="30">
        <f t="shared" si="10"/>
        <v>2655513</v>
      </c>
      <c r="G16" s="30">
        <f t="shared" si="10"/>
        <v>2747463</v>
      </c>
      <c r="H16" s="30">
        <f t="shared" si="10"/>
        <v>3167946</v>
      </c>
      <c r="I16" s="30">
        <f t="shared" si="10"/>
        <v>3597985</v>
      </c>
      <c r="J16" s="30">
        <f t="shared" si="10"/>
        <v>4009130</v>
      </c>
      <c r="K16" s="30">
        <f t="shared" si="10"/>
        <v>12719851</v>
      </c>
      <c r="L16" s="30">
        <f t="shared" si="10"/>
        <v>4066494</v>
      </c>
      <c r="M16" s="30">
        <f t="shared" si="10"/>
        <v>4894644</v>
      </c>
      <c r="N16" s="30">
        <f t="shared" si="10"/>
        <v>7450770</v>
      </c>
      <c r="O16" s="30">
        <f t="shared" si="10"/>
        <v>11536616</v>
      </c>
      <c r="P16" s="30">
        <f t="shared" si="10"/>
        <v>12200986</v>
      </c>
      <c r="Q16" s="30">
        <f t="shared" si="10"/>
        <v>12352910</v>
      </c>
      <c r="R16" s="30">
        <f t="shared" si="10"/>
        <v>13037021</v>
      </c>
      <c r="S16" s="30">
        <f t="shared" si="10"/>
        <v>13079559</v>
      </c>
      <c r="T16" s="30">
        <f t="shared" si="10"/>
        <v>11443441</v>
      </c>
      <c r="U16" s="30">
        <f t="shared" si="10"/>
        <v>11446176</v>
      </c>
      <c r="V16" s="30">
        <f t="shared" si="10"/>
        <v>11440286</v>
      </c>
      <c r="W16" s="30">
        <f t="shared" si="10"/>
        <v>11318308</v>
      </c>
      <c r="X16" s="30">
        <f t="shared" si="10"/>
        <v>11352118</v>
      </c>
      <c r="Y16" s="30">
        <f t="shared" si="10"/>
        <v>11356141</v>
      </c>
      <c r="Z16" s="30">
        <f t="shared" si="10"/>
        <v>11184674</v>
      </c>
      <c r="AA16" s="30">
        <f t="shared" si="10"/>
        <v>11130792</v>
      </c>
      <c r="AB16" s="30">
        <f t="shared" si="10"/>
        <v>10966031</v>
      </c>
      <c r="AC16" s="30">
        <f t="shared" si="10"/>
        <v>10698576</v>
      </c>
      <c r="AD16" s="30">
        <f t="shared" si="10"/>
        <v>10634487</v>
      </c>
      <c r="AE16" s="30">
        <f t="shared" si="10"/>
        <v>8566258</v>
      </c>
      <c r="AF16" s="30">
        <f t="shared" si="10"/>
        <v>8818141</v>
      </c>
      <c r="AG16" s="30">
        <f t="shared" si="10"/>
        <v>9050100</v>
      </c>
      <c r="AH16" s="30">
        <f t="shared" si="10"/>
        <v>9499230</v>
      </c>
      <c r="AI16" s="30">
        <f t="shared" si="10"/>
        <v>9858736</v>
      </c>
      <c r="AJ16" s="30">
        <f t="shared" si="10"/>
        <v>11945678</v>
      </c>
      <c r="AK16" s="30">
        <f t="shared" si="10"/>
        <v>12760596</v>
      </c>
      <c r="AL16" s="30">
        <f t="shared" si="10"/>
        <v>15795109</v>
      </c>
      <c r="AM16" s="30">
        <f t="shared" si="10"/>
        <v>21731214</v>
      </c>
    </row>
    <row r="17" spans="1:39" s="11" customFormat="1">
      <c r="A17" s="13" t="s">
        <v>4</v>
      </c>
      <c r="B17" s="36" t="s">
        <v>103</v>
      </c>
      <c r="C17" s="33">
        <f t="shared" ref="C17:AM17" si="11">SUM(C7:C9,C11:C16)</f>
        <v>40376477</v>
      </c>
      <c r="D17" s="33">
        <f t="shared" si="11"/>
        <v>43684032</v>
      </c>
      <c r="E17" s="33">
        <f t="shared" si="11"/>
        <v>46417294</v>
      </c>
      <c r="F17" s="33">
        <f t="shared" si="11"/>
        <v>55105385</v>
      </c>
      <c r="G17" s="33">
        <f t="shared" si="11"/>
        <v>62155042</v>
      </c>
      <c r="H17" s="33">
        <f t="shared" si="11"/>
        <v>57799694</v>
      </c>
      <c r="I17" s="33">
        <f t="shared" si="11"/>
        <v>70144220</v>
      </c>
      <c r="J17" s="33">
        <f t="shared" si="11"/>
        <v>98955682</v>
      </c>
      <c r="K17" s="33">
        <f t="shared" si="11"/>
        <v>191161717</v>
      </c>
      <c r="L17" s="33">
        <f t="shared" si="11"/>
        <v>413061135</v>
      </c>
      <c r="M17" s="33">
        <f t="shared" si="11"/>
        <v>590067364</v>
      </c>
      <c r="N17" s="33">
        <f t="shared" si="11"/>
        <v>507038150</v>
      </c>
      <c r="O17" s="33">
        <f t="shared" si="11"/>
        <v>600701745</v>
      </c>
      <c r="P17" s="33">
        <f t="shared" si="11"/>
        <v>565001470</v>
      </c>
      <c r="Q17" s="33">
        <f t="shared" si="11"/>
        <v>660207078</v>
      </c>
      <c r="R17" s="33">
        <f t="shared" si="11"/>
        <v>644225523</v>
      </c>
      <c r="S17" s="33">
        <f t="shared" si="11"/>
        <v>547008511</v>
      </c>
      <c r="T17" s="33">
        <f t="shared" si="11"/>
        <v>560511089</v>
      </c>
      <c r="U17" s="33">
        <f t="shared" si="11"/>
        <v>527395946</v>
      </c>
      <c r="V17" s="33">
        <f t="shared" si="11"/>
        <v>559939211</v>
      </c>
      <c r="W17" s="33">
        <f t="shared" si="11"/>
        <v>559231347</v>
      </c>
      <c r="X17" s="33">
        <f t="shared" si="11"/>
        <v>512604347</v>
      </c>
      <c r="Y17" s="33">
        <f t="shared" si="11"/>
        <v>532252863</v>
      </c>
      <c r="Z17" s="33">
        <f t="shared" si="11"/>
        <v>633301141</v>
      </c>
      <c r="AA17" s="33">
        <f t="shared" si="11"/>
        <v>717100006</v>
      </c>
      <c r="AB17" s="33">
        <f t="shared" si="11"/>
        <v>835628336</v>
      </c>
      <c r="AC17" s="33">
        <f t="shared" si="11"/>
        <v>876670698</v>
      </c>
      <c r="AD17" s="33">
        <f t="shared" si="11"/>
        <v>999023256</v>
      </c>
      <c r="AE17" s="33">
        <f t="shared" si="11"/>
        <v>976170659</v>
      </c>
      <c r="AF17" s="33">
        <f t="shared" si="11"/>
        <v>1173230463</v>
      </c>
      <c r="AG17" s="33">
        <f t="shared" si="11"/>
        <v>1664206565</v>
      </c>
      <c r="AH17" s="33">
        <f t="shared" si="11"/>
        <v>2053356481</v>
      </c>
      <c r="AI17" s="33">
        <f t="shared" si="11"/>
        <v>2659573129</v>
      </c>
      <c r="AJ17" s="33">
        <f t="shared" si="11"/>
        <v>3533474108</v>
      </c>
      <c r="AK17" s="33">
        <f t="shared" si="11"/>
        <v>4514823742</v>
      </c>
      <c r="AL17" s="33">
        <f t="shared" si="11"/>
        <v>11716058713</v>
      </c>
      <c r="AM17" s="33">
        <f t="shared" si="11"/>
        <v>24892123475</v>
      </c>
    </row>
    <row r="18" spans="1:39" s="17" customFormat="1">
      <c r="A18" s="15"/>
      <c r="B18" s="15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</row>
    <row r="19" spans="1:39" s="10" customFormat="1">
      <c r="A19" s="4" t="s">
        <v>67</v>
      </c>
      <c r="B19" s="3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s="49" customFormat="1">
      <c r="A20" s="39" t="s">
        <v>81</v>
      </c>
      <c r="B20" s="50" t="s">
        <v>160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</row>
    <row r="21" spans="1:39" s="49" customFormat="1">
      <c r="A21" s="39" t="s">
        <v>82</v>
      </c>
      <c r="B21" s="54" t="s">
        <v>106</v>
      </c>
      <c r="C21" s="51">
        <f t="shared" ref="C21:AM21" si="12">SUM(C22:C26)</f>
        <v>40376477</v>
      </c>
      <c r="D21" s="51">
        <f t="shared" si="12"/>
        <v>43684032</v>
      </c>
      <c r="E21" s="51">
        <f t="shared" si="12"/>
        <v>46417294</v>
      </c>
      <c r="F21" s="51">
        <f t="shared" si="12"/>
        <v>55105385</v>
      </c>
      <c r="G21" s="51">
        <f t="shared" si="12"/>
        <v>62155042</v>
      </c>
      <c r="H21" s="51">
        <f t="shared" si="12"/>
        <v>57799694</v>
      </c>
      <c r="I21" s="51">
        <f t="shared" si="12"/>
        <v>70144220</v>
      </c>
      <c r="J21" s="51">
        <f t="shared" si="12"/>
        <v>98955682</v>
      </c>
      <c r="K21" s="51">
        <f t="shared" si="12"/>
        <v>191161717</v>
      </c>
      <c r="L21" s="51">
        <f t="shared" si="12"/>
        <v>413061135</v>
      </c>
      <c r="M21" s="51">
        <f t="shared" si="12"/>
        <v>590067364</v>
      </c>
      <c r="N21" s="51">
        <f t="shared" si="12"/>
        <v>507038150</v>
      </c>
      <c r="O21" s="51">
        <f t="shared" si="12"/>
        <v>600701745</v>
      </c>
      <c r="P21" s="51">
        <f t="shared" si="12"/>
        <v>565001470</v>
      </c>
      <c r="Q21" s="51">
        <f t="shared" si="12"/>
        <v>660207078</v>
      </c>
      <c r="R21" s="51">
        <f t="shared" si="12"/>
        <v>644225523</v>
      </c>
      <c r="S21" s="51">
        <f t="shared" si="12"/>
        <v>547008511</v>
      </c>
      <c r="T21" s="51">
        <f t="shared" si="12"/>
        <v>560511089</v>
      </c>
      <c r="U21" s="51">
        <f t="shared" si="12"/>
        <v>527395946</v>
      </c>
      <c r="V21" s="51">
        <f t="shared" si="12"/>
        <v>559939221</v>
      </c>
      <c r="W21" s="51">
        <f t="shared" si="12"/>
        <v>559231347</v>
      </c>
      <c r="X21" s="51">
        <f t="shared" si="12"/>
        <v>512604347</v>
      </c>
      <c r="Y21" s="51">
        <f t="shared" si="12"/>
        <v>532252863</v>
      </c>
      <c r="Z21" s="51">
        <f t="shared" si="12"/>
        <v>633301141</v>
      </c>
      <c r="AA21" s="51">
        <f t="shared" si="12"/>
        <v>717100006</v>
      </c>
      <c r="AB21" s="51">
        <f t="shared" si="12"/>
        <v>835628336</v>
      </c>
      <c r="AC21" s="51">
        <f t="shared" si="12"/>
        <v>876670698</v>
      </c>
      <c r="AD21" s="51">
        <f t="shared" si="12"/>
        <v>999023256</v>
      </c>
      <c r="AE21" s="51">
        <f t="shared" si="12"/>
        <v>976170659</v>
      </c>
      <c r="AF21" s="51">
        <f t="shared" si="12"/>
        <v>1173230463</v>
      </c>
      <c r="AG21" s="51">
        <f t="shared" si="12"/>
        <v>1664206565</v>
      </c>
      <c r="AH21" s="51">
        <f t="shared" si="12"/>
        <v>2053356481</v>
      </c>
      <c r="AI21" s="51">
        <f t="shared" si="12"/>
        <v>2659573129</v>
      </c>
      <c r="AJ21" s="51">
        <f t="shared" si="12"/>
        <v>3533474108</v>
      </c>
      <c r="AK21" s="51">
        <f t="shared" si="12"/>
        <v>4514823742</v>
      </c>
      <c r="AL21" s="51">
        <f t="shared" si="12"/>
        <v>11716058713</v>
      </c>
      <c r="AM21" s="51">
        <f t="shared" si="12"/>
        <v>24892123475</v>
      </c>
    </row>
    <row r="22" spans="1:39" s="17" customFormat="1">
      <c r="A22" s="15" t="s">
        <v>83</v>
      </c>
      <c r="B22" s="35" t="s">
        <v>69</v>
      </c>
      <c r="C22" s="30">
        <f t="shared" ref="C22:AM22" si="13">C100</f>
        <v>13439700</v>
      </c>
      <c r="D22" s="30">
        <f t="shared" si="13"/>
        <v>20163900</v>
      </c>
      <c r="E22" s="30">
        <f t="shared" si="13"/>
        <v>25006540</v>
      </c>
      <c r="F22" s="30">
        <f t="shared" si="13"/>
        <v>25550400</v>
      </c>
      <c r="G22" s="30">
        <f t="shared" si="13"/>
        <v>25693260</v>
      </c>
      <c r="H22" s="30">
        <f t="shared" si="13"/>
        <v>21850370</v>
      </c>
      <c r="I22" s="30">
        <f t="shared" si="13"/>
        <v>34387520</v>
      </c>
      <c r="J22" s="30">
        <f t="shared" si="13"/>
        <v>46627080</v>
      </c>
      <c r="K22" s="30">
        <f t="shared" si="13"/>
        <v>67364949</v>
      </c>
      <c r="L22" s="30">
        <f t="shared" si="13"/>
        <v>115523670</v>
      </c>
      <c r="M22" s="30">
        <f t="shared" si="13"/>
        <v>163600055</v>
      </c>
      <c r="N22" s="30">
        <f t="shared" si="13"/>
        <v>115612165</v>
      </c>
      <c r="O22" s="30">
        <f t="shared" si="13"/>
        <v>137611559</v>
      </c>
      <c r="P22" s="30">
        <f t="shared" si="13"/>
        <v>101658245</v>
      </c>
      <c r="Q22" s="30">
        <f t="shared" si="13"/>
        <v>110750511</v>
      </c>
      <c r="R22" s="30">
        <f t="shared" si="13"/>
        <v>129564325</v>
      </c>
      <c r="S22" s="30">
        <f t="shared" si="13"/>
        <v>120898098</v>
      </c>
      <c r="T22" s="30">
        <f t="shared" si="13"/>
        <v>111278652</v>
      </c>
      <c r="U22" s="30">
        <f t="shared" si="13"/>
        <v>124863873</v>
      </c>
      <c r="V22" s="30">
        <f t="shared" si="13"/>
        <v>132778502</v>
      </c>
      <c r="W22" s="30">
        <f t="shared" si="13"/>
        <v>118701945</v>
      </c>
      <c r="X22" s="30">
        <f t="shared" si="13"/>
        <v>90615165</v>
      </c>
      <c r="Y22" s="30">
        <f t="shared" si="13"/>
        <v>100909791</v>
      </c>
      <c r="Z22" s="30">
        <f t="shared" si="13"/>
        <v>124622525</v>
      </c>
      <c r="AA22" s="30">
        <f t="shared" si="13"/>
        <v>148176012</v>
      </c>
      <c r="AB22" s="30">
        <f t="shared" si="13"/>
        <v>192457937</v>
      </c>
      <c r="AC22" s="30">
        <f t="shared" si="13"/>
        <v>220777273</v>
      </c>
      <c r="AD22" s="30">
        <f t="shared" si="13"/>
        <v>210653861</v>
      </c>
      <c r="AE22" s="30">
        <f t="shared" si="13"/>
        <v>279501840</v>
      </c>
      <c r="AF22" s="30">
        <f t="shared" si="13"/>
        <v>321977813</v>
      </c>
      <c r="AG22" s="30">
        <f t="shared" si="13"/>
        <v>443987608</v>
      </c>
      <c r="AH22" s="30">
        <f t="shared" si="13"/>
        <v>580533508</v>
      </c>
      <c r="AI22" s="30">
        <f t="shared" si="13"/>
        <v>741606684</v>
      </c>
      <c r="AJ22" s="30">
        <f t="shared" si="13"/>
        <v>908646165</v>
      </c>
      <c r="AK22" s="30">
        <f t="shared" si="13"/>
        <v>995955015</v>
      </c>
      <c r="AL22" s="30">
        <f t="shared" si="13"/>
        <v>2256058029</v>
      </c>
      <c r="AM22" s="30">
        <f t="shared" si="13"/>
        <v>3574418246</v>
      </c>
    </row>
    <row r="23" spans="1:39" s="17" customFormat="1">
      <c r="A23" s="15" t="s">
        <v>84</v>
      </c>
      <c r="B23" s="35" t="s">
        <v>70</v>
      </c>
      <c r="C23" s="30">
        <f t="shared" ref="C23:AM23" si="14">C102</f>
        <v>14256823</v>
      </c>
      <c r="D23" s="30">
        <f t="shared" si="14"/>
        <v>10960650</v>
      </c>
      <c r="E23" s="30">
        <f t="shared" si="14"/>
        <v>6978281</v>
      </c>
      <c r="F23" s="30">
        <f t="shared" si="14"/>
        <v>14169877</v>
      </c>
      <c r="G23" s="30">
        <f t="shared" si="14"/>
        <v>20801924</v>
      </c>
      <c r="H23" s="30">
        <f t="shared" si="14"/>
        <v>17598503</v>
      </c>
      <c r="I23" s="30">
        <f t="shared" si="14"/>
        <v>18588600</v>
      </c>
      <c r="J23" s="30">
        <f t="shared" si="14"/>
        <v>33033409</v>
      </c>
      <c r="K23" s="30">
        <f t="shared" si="14"/>
        <v>88413372</v>
      </c>
      <c r="L23" s="30">
        <f t="shared" si="14"/>
        <v>218960149</v>
      </c>
      <c r="M23" s="30">
        <f t="shared" si="14"/>
        <v>194300800</v>
      </c>
      <c r="N23" s="30">
        <f t="shared" si="14"/>
        <v>171734853</v>
      </c>
      <c r="O23" s="30">
        <f t="shared" si="14"/>
        <v>162947962</v>
      </c>
      <c r="P23" s="30">
        <f t="shared" si="14"/>
        <v>160557157</v>
      </c>
      <c r="Q23" s="30">
        <f t="shared" si="14"/>
        <v>163149391</v>
      </c>
      <c r="R23" s="30">
        <f t="shared" si="14"/>
        <v>204623572</v>
      </c>
      <c r="S23" s="30">
        <f t="shared" si="14"/>
        <v>132736546</v>
      </c>
      <c r="T23" s="30">
        <f t="shared" si="14"/>
        <v>135870754</v>
      </c>
      <c r="U23" s="30">
        <f t="shared" si="14"/>
        <v>197712705</v>
      </c>
      <c r="V23" s="30">
        <f t="shared" si="14"/>
        <v>149919045</v>
      </c>
      <c r="W23" s="30">
        <f t="shared" si="14"/>
        <v>103948052</v>
      </c>
      <c r="X23" s="30">
        <f t="shared" si="14"/>
        <v>97785970</v>
      </c>
      <c r="Y23" s="30">
        <f t="shared" si="14"/>
        <v>111462998</v>
      </c>
      <c r="Z23" s="30">
        <f t="shared" si="14"/>
        <v>193932707</v>
      </c>
      <c r="AA23" s="30">
        <f t="shared" si="14"/>
        <v>215105319</v>
      </c>
      <c r="AB23" s="30">
        <f t="shared" si="14"/>
        <v>228193449</v>
      </c>
      <c r="AC23" s="30">
        <f t="shared" si="14"/>
        <v>292122354</v>
      </c>
      <c r="AD23" s="30">
        <f t="shared" si="14"/>
        <v>411142376</v>
      </c>
      <c r="AE23" s="30">
        <f t="shared" si="14"/>
        <v>293943646</v>
      </c>
      <c r="AF23" s="30">
        <f t="shared" si="14"/>
        <v>539653609</v>
      </c>
      <c r="AG23" s="30">
        <f t="shared" si="14"/>
        <v>881656182</v>
      </c>
      <c r="AH23" s="30">
        <f t="shared" si="14"/>
        <v>1073968154</v>
      </c>
      <c r="AI23" s="30">
        <f t="shared" si="14"/>
        <v>1611830864</v>
      </c>
      <c r="AJ23" s="30">
        <f t="shared" si="14"/>
        <v>2306559805</v>
      </c>
      <c r="AK23" s="30">
        <f t="shared" si="14"/>
        <v>3263603740</v>
      </c>
      <c r="AL23" s="30">
        <f t="shared" si="14"/>
        <v>8353599403</v>
      </c>
      <c r="AM23" s="30">
        <f t="shared" si="14"/>
        <v>14124305728</v>
      </c>
    </row>
    <row r="24" spans="1:39" s="17" customFormat="1">
      <c r="A24" s="79" t="s">
        <v>161</v>
      </c>
      <c r="B24" s="38" t="s">
        <v>71</v>
      </c>
      <c r="C24" s="34">
        <f t="shared" ref="C24:AM24" si="15">SUM(C101,C103,C106:C109,C113:C117)</f>
        <v>717867</v>
      </c>
      <c r="D24" s="34">
        <f t="shared" si="15"/>
        <v>646253</v>
      </c>
      <c r="E24" s="34">
        <f t="shared" si="15"/>
        <v>2574925</v>
      </c>
      <c r="F24" s="34">
        <f t="shared" si="15"/>
        <v>3373596</v>
      </c>
      <c r="G24" s="34">
        <f t="shared" si="15"/>
        <v>3036230</v>
      </c>
      <c r="H24" s="34">
        <f t="shared" si="15"/>
        <v>4989380</v>
      </c>
      <c r="I24" s="34">
        <f t="shared" si="15"/>
        <v>3060338</v>
      </c>
      <c r="J24" s="34">
        <f t="shared" si="15"/>
        <v>4020430</v>
      </c>
      <c r="K24" s="34">
        <f t="shared" si="15"/>
        <v>4525119</v>
      </c>
      <c r="L24" s="34">
        <f t="shared" si="15"/>
        <v>5440593</v>
      </c>
      <c r="M24" s="34">
        <f t="shared" si="15"/>
        <v>143450246</v>
      </c>
      <c r="N24" s="34">
        <f t="shared" si="15"/>
        <v>116905742</v>
      </c>
      <c r="O24" s="34">
        <f t="shared" si="15"/>
        <v>182703163</v>
      </c>
      <c r="P24" s="34">
        <f t="shared" si="15"/>
        <v>193971273</v>
      </c>
      <c r="Q24" s="34">
        <f t="shared" si="15"/>
        <v>276108561</v>
      </c>
      <c r="R24" s="34">
        <f t="shared" si="15"/>
        <v>211027225</v>
      </c>
      <c r="S24" s="34">
        <f t="shared" si="15"/>
        <v>235456751</v>
      </c>
      <c r="T24" s="34">
        <f t="shared" si="15"/>
        <v>189816655</v>
      </c>
      <c r="U24" s="34">
        <f t="shared" si="15"/>
        <v>80353829</v>
      </c>
      <c r="V24" s="34">
        <f t="shared" si="15"/>
        <v>140496963</v>
      </c>
      <c r="W24" s="34">
        <f t="shared" si="15"/>
        <v>210844237</v>
      </c>
      <c r="X24" s="34">
        <f t="shared" si="15"/>
        <v>202318863</v>
      </c>
      <c r="Y24" s="34">
        <f t="shared" si="15"/>
        <v>200029860</v>
      </c>
      <c r="Z24" s="34">
        <f t="shared" si="15"/>
        <v>191344124</v>
      </c>
      <c r="AA24" s="34">
        <f t="shared" si="15"/>
        <v>213984486</v>
      </c>
      <c r="AB24" s="34">
        <f t="shared" si="15"/>
        <v>274645917</v>
      </c>
      <c r="AC24" s="34">
        <f t="shared" si="15"/>
        <v>221386786</v>
      </c>
      <c r="AD24" s="34">
        <f t="shared" si="15"/>
        <v>232044717</v>
      </c>
      <c r="AE24" s="34">
        <f t="shared" si="15"/>
        <v>253584079</v>
      </c>
      <c r="AF24" s="34">
        <f t="shared" si="15"/>
        <v>165517130</v>
      </c>
      <c r="AG24" s="34">
        <f t="shared" si="15"/>
        <v>193878388</v>
      </c>
      <c r="AH24" s="34">
        <f t="shared" si="15"/>
        <v>237671709</v>
      </c>
      <c r="AI24" s="34">
        <f t="shared" si="15"/>
        <v>156295711</v>
      </c>
      <c r="AJ24" s="34">
        <f t="shared" si="15"/>
        <v>154147832</v>
      </c>
      <c r="AK24" s="34">
        <f t="shared" si="15"/>
        <v>163106020</v>
      </c>
      <c r="AL24" s="34">
        <f t="shared" si="15"/>
        <v>982021911</v>
      </c>
      <c r="AM24" s="34">
        <f t="shared" si="15"/>
        <v>6958890416</v>
      </c>
    </row>
    <row r="25" spans="1:39" s="17" customFormat="1">
      <c r="A25" s="15" t="s">
        <v>105</v>
      </c>
      <c r="B25" s="35" t="s">
        <v>107</v>
      </c>
      <c r="C25" s="21">
        <f>SUM(C97:C99,C119:C120)</f>
        <v>10000000</v>
      </c>
      <c r="D25" s="21">
        <f t="shared" ref="D25:AM25" si="16">SUM(D97:D99,D119:D120)</f>
        <v>10047169</v>
      </c>
      <c r="E25" s="21">
        <f t="shared" si="16"/>
        <v>10156700</v>
      </c>
      <c r="F25" s="21">
        <f t="shared" si="16"/>
        <v>10274873</v>
      </c>
      <c r="G25" s="21">
        <f t="shared" si="16"/>
        <v>10400174</v>
      </c>
      <c r="H25" s="21">
        <f t="shared" si="16"/>
        <v>10748727</v>
      </c>
      <c r="I25" s="21">
        <f t="shared" si="16"/>
        <v>10933950</v>
      </c>
      <c r="J25" s="21">
        <f t="shared" si="16"/>
        <v>11218970</v>
      </c>
      <c r="K25" s="21">
        <f t="shared" si="16"/>
        <v>22840130</v>
      </c>
      <c r="L25" s="21">
        <f t="shared" si="16"/>
        <v>45381466</v>
      </c>
      <c r="M25" s="21">
        <f t="shared" si="16"/>
        <v>47340573</v>
      </c>
      <c r="N25" s="21">
        <f t="shared" si="16"/>
        <v>91279018</v>
      </c>
      <c r="O25" s="21">
        <f t="shared" si="16"/>
        <v>93553252</v>
      </c>
      <c r="P25" s="21">
        <f t="shared" si="16"/>
        <v>93575055</v>
      </c>
      <c r="Q25" s="21">
        <f t="shared" si="16"/>
        <v>92834530</v>
      </c>
      <c r="R25" s="21">
        <f t="shared" si="16"/>
        <v>93181661</v>
      </c>
      <c r="S25" s="21">
        <f t="shared" si="16"/>
        <v>41627336</v>
      </c>
      <c r="T25" s="21">
        <f t="shared" si="16"/>
        <v>41781950</v>
      </c>
      <c r="U25" s="21">
        <f t="shared" si="16"/>
        <v>42015048</v>
      </c>
      <c r="V25" s="21">
        <f t="shared" si="16"/>
        <v>42548679</v>
      </c>
      <c r="W25" s="21">
        <f t="shared" si="16"/>
        <v>43378242</v>
      </c>
      <c r="X25" s="21">
        <f t="shared" si="16"/>
        <v>44139429</v>
      </c>
      <c r="Y25" s="21">
        <f t="shared" si="16"/>
        <v>44912171</v>
      </c>
      <c r="Z25" s="21">
        <f t="shared" si="16"/>
        <v>45710136</v>
      </c>
      <c r="AA25" s="21">
        <f t="shared" si="16"/>
        <v>46513817</v>
      </c>
      <c r="AB25" s="21">
        <f t="shared" si="16"/>
        <v>47325320</v>
      </c>
      <c r="AC25" s="21">
        <f t="shared" si="16"/>
        <v>48133584</v>
      </c>
      <c r="AD25" s="21">
        <f t="shared" si="16"/>
        <v>48937052</v>
      </c>
      <c r="AE25" s="21">
        <f t="shared" si="16"/>
        <v>49738878</v>
      </c>
      <c r="AF25" s="21">
        <f t="shared" si="16"/>
        <v>50740799</v>
      </c>
      <c r="AG25" s="21">
        <f t="shared" si="16"/>
        <v>52261898</v>
      </c>
      <c r="AH25" s="21">
        <f t="shared" si="16"/>
        <v>54863143</v>
      </c>
      <c r="AI25" s="21">
        <f t="shared" si="16"/>
        <v>59984485</v>
      </c>
      <c r="AJ25" s="21">
        <f t="shared" si="16"/>
        <v>66112217</v>
      </c>
      <c r="AK25" s="21">
        <f t="shared" si="16"/>
        <v>68612828</v>
      </c>
      <c r="AL25" s="21">
        <f t="shared" si="16"/>
        <v>77439308</v>
      </c>
      <c r="AM25" s="21">
        <f t="shared" si="16"/>
        <v>121436236</v>
      </c>
    </row>
    <row r="26" spans="1:39" s="17" customFormat="1">
      <c r="A26" s="15" t="s">
        <v>80</v>
      </c>
      <c r="B26" s="35" t="s">
        <v>108</v>
      </c>
      <c r="C26" s="21">
        <f>SUM(C104:C105,C110:C112,C118,C121)</f>
        <v>1962087</v>
      </c>
      <c r="D26" s="21">
        <f t="shared" ref="D26:AM26" si="17">SUM(D104:D105,D110:D112,D118,D121)</f>
        <v>1866060</v>
      </c>
      <c r="E26" s="21">
        <f t="shared" si="17"/>
        <v>1700848</v>
      </c>
      <c r="F26" s="21">
        <f t="shared" si="17"/>
        <v>1736639</v>
      </c>
      <c r="G26" s="21">
        <f t="shared" si="17"/>
        <v>2223454</v>
      </c>
      <c r="H26" s="21">
        <f t="shared" si="17"/>
        <v>2612714</v>
      </c>
      <c r="I26" s="21">
        <f t="shared" si="17"/>
        <v>3173812</v>
      </c>
      <c r="J26" s="21">
        <f t="shared" si="17"/>
        <v>4055793</v>
      </c>
      <c r="K26" s="21">
        <f t="shared" si="17"/>
        <v>8018147</v>
      </c>
      <c r="L26" s="21">
        <f t="shared" si="17"/>
        <v>27755257</v>
      </c>
      <c r="M26" s="21">
        <f t="shared" si="17"/>
        <v>41375690</v>
      </c>
      <c r="N26" s="21">
        <f t="shared" si="17"/>
        <v>11506372</v>
      </c>
      <c r="O26" s="21">
        <f t="shared" si="17"/>
        <v>23885809</v>
      </c>
      <c r="P26" s="21">
        <f t="shared" si="17"/>
        <v>15239740</v>
      </c>
      <c r="Q26" s="21">
        <f t="shared" si="17"/>
        <v>17364085</v>
      </c>
      <c r="R26" s="21">
        <f t="shared" si="17"/>
        <v>5828740</v>
      </c>
      <c r="S26" s="21">
        <f t="shared" si="17"/>
        <v>16289780</v>
      </c>
      <c r="T26" s="21">
        <f t="shared" si="17"/>
        <v>81763078</v>
      </c>
      <c r="U26" s="21">
        <f t="shared" si="17"/>
        <v>82450491</v>
      </c>
      <c r="V26" s="21">
        <f t="shared" si="17"/>
        <v>94196032</v>
      </c>
      <c r="W26" s="21">
        <f t="shared" si="17"/>
        <v>82358871</v>
      </c>
      <c r="X26" s="21">
        <f t="shared" si="17"/>
        <v>77744920</v>
      </c>
      <c r="Y26" s="21">
        <f t="shared" si="17"/>
        <v>74938043</v>
      </c>
      <c r="Z26" s="21">
        <f t="shared" si="17"/>
        <v>77691649</v>
      </c>
      <c r="AA26" s="21">
        <f t="shared" si="17"/>
        <v>93320372</v>
      </c>
      <c r="AB26" s="21">
        <f t="shared" si="17"/>
        <v>93005713</v>
      </c>
      <c r="AC26" s="21">
        <f t="shared" si="17"/>
        <v>94250701</v>
      </c>
      <c r="AD26" s="21">
        <f t="shared" si="17"/>
        <v>96245250</v>
      </c>
      <c r="AE26" s="21">
        <f t="shared" si="17"/>
        <v>99402216</v>
      </c>
      <c r="AF26" s="21">
        <f t="shared" si="17"/>
        <v>95341112</v>
      </c>
      <c r="AG26" s="21">
        <f t="shared" si="17"/>
        <v>92422489</v>
      </c>
      <c r="AH26" s="21">
        <f t="shared" si="17"/>
        <v>106319967</v>
      </c>
      <c r="AI26" s="21">
        <f t="shared" si="17"/>
        <v>89855385</v>
      </c>
      <c r="AJ26" s="21">
        <f t="shared" si="17"/>
        <v>98008089</v>
      </c>
      <c r="AK26" s="21">
        <f t="shared" si="17"/>
        <v>23546139</v>
      </c>
      <c r="AL26" s="21">
        <f t="shared" si="17"/>
        <v>46940062</v>
      </c>
      <c r="AM26" s="21">
        <f t="shared" si="17"/>
        <v>113072849</v>
      </c>
    </row>
    <row r="27" spans="1:39" s="17" customFormat="1">
      <c r="A27" s="13" t="s">
        <v>4</v>
      </c>
      <c r="B27" s="36" t="s">
        <v>109</v>
      </c>
      <c r="C27" s="33">
        <f>SUM(C20,C22:C26)</f>
        <v>40376477</v>
      </c>
      <c r="D27" s="33">
        <f t="shared" ref="D27:AM27" si="18">SUM(D22:D26)</f>
        <v>43684032</v>
      </c>
      <c r="E27" s="33">
        <f t="shared" si="18"/>
        <v>46417294</v>
      </c>
      <c r="F27" s="33">
        <f t="shared" si="18"/>
        <v>55105385</v>
      </c>
      <c r="G27" s="33">
        <f t="shared" si="18"/>
        <v>62155042</v>
      </c>
      <c r="H27" s="33">
        <f t="shared" si="18"/>
        <v>57799694</v>
      </c>
      <c r="I27" s="33">
        <f t="shared" si="18"/>
        <v>70144220</v>
      </c>
      <c r="J27" s="33">
        <f t="shared" si="18"/>
        <v>98955682</v>
      </c>
      <c r="K27" s="33">
        <f t="shared" si="18"/>
        <v>191161717</v>
      </c>
      <c r="L27" s="33">
        <f t="shared" si="18"/>
        <v>413061135</v>
      </c>
      <c r="M27" s="33">
        <f t="shared" si="18"/>
        <v>590067364</v>
      </c>
      <c r="N27" s="33">
        <f t="shared" si="18"/>
        <v>507038150</v>
      </c>
      <c r="O27" s="33">
        <f t="shared" si="18"/>
        <v>600701745</v>
      </c>
      <c r="P27" s="33">
        <f t="shared" si="18"/>
        <v>565001470</v>
      </c>
      <c r="Q27" s="33">
        <f t="shared" si="18"/>
        <v>660207078</v>
      </c>
      <c r="R27" s="33">
        <f t="shared" si="18"/>
        <v>644225523</v>
      </c>
      <c r="S27" s="33">
        <f t="shared" si="18"/>
        <v>547008511</v>
      </c>
      <c r="T27" s="33">
        <f t="shared" si="18"/>
        <v>560511089</v>
      </c>
      <c r="U27" s="33">
        <f t="shared" si="18"/>
        <v>527395946</v>
      </c>
      <c r="V27" s="33">
        <f t="shared" si="18"/>
        <v>559939221</v>
      </c>
      <c r="W27" s="33">
        <f t="shared" si="18"/>
        <v>559231347</v>
      </c>
      <c r="X27" s="33">
        <f t="shared" si="18"/>
        <v>512604347</v>
      </c>
      <c r="Y27" s="33">
        <f t="shared" si="18"/>
        <v>532252863</v>
      </c>
      <c r="Z27" s="33">
        <f t="shared" si="18"/>
        <v>633301141</v>
      </c>
      <c r="AA27" s="33">
        <f t="shared" si="18"/>
        <v>717100006</v>
      </c>
      <c r="AB27" s="33">
        <f t="shared" si="18"/>
        <v>835628336</v>
      </c>
      <c r="AC27" s="33">
        <f t="shared" si="18"/>
        <v>876670698</v>
      </c>
      <c r="AD27" s="33">
        <f t="shared" si="18"/>
        <v>999023256</v>
      </c>
      <c r="AE27" s="33">
        <f t="shared" si="18"/>
        <v>976170659</v>
      </c>
      <c r="AF27" s="33">
        <f t="shared" si="18"/>
        <v>1173230463</v>
      </c>
      <c r="AG27" s="33">
        <f t="shared" si="18"/>
        <v>1664206565</v>
      </c>
      <c r="AH27" s="33">
        <f t="shared" si="18"/>
        <v>2053356481</v>
      </c>
      <c r="AI27" s="33">
        <f t="shared" si="18"/>
        <v>2659573129</v>
      </c>
      <c r="AJ27" s="33">
        <f t="shared" si="18"/>
        <v>3533474108</v>
      </c>
      <c r="AK27" s="33">
        <f t="shared" si="18"/>
        <v>4514823742</v>
      </c>
      <c r="AL27" s="33">
        <f t="shared" si="18"/>
        <v>11716058713</v>
      </c>
      <c r="AM27" s="33">
        <f t="shared" si="18"/>
        <v>24892123475</v>
      </c>
    </row>
    <row r="28" spans="1:39" s="17" customFormat="1">
      <c r="A28" s="13"/>
      <c r="B28" s="36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 s="17" customFormat="1">
      <c r="A29" s="13" t="s">
        <v>195</v>
      </c>
      <c r="B29" s="36"/>
      <c r="C29" s="33"/>
      <c r="D29" s="33"/>
      <c r="E29" s="33">
        <v>515205063.18060982</v>
      </c>
      <c r="F29" s="33">
        <v>629868224.68637478</v>
      </c>
      <c r="G29" s="33">
        <v>699921111.19938743</v>
      </c>
      <c r="H29" s="33">
        <v>630955820.15420568</v>
      </c>
      <c r="I29" s="33">
        <v>570716749.30006003</v>
      </c>
      <c r="J29" s="33">
        <v>665685253.56546724</v>
      </c>
      <c r="K29" s="33">
        <v>900428081.98101032</v>
      </c>
      <c r="L29" s="33">
        <v>1420183081.9458187</v>
      </c>
      <c r="M29" s="33">
        <v>1839342369.0877655</v>
      </c>
      <c r="N29" s="33">
        <v>1966292111.5012646</v>
      </c>
      <c r="O29" s="33">
        <v>1583912927.5803304</v>
      </c>
      <c r="P29" s="33">
        <v>1728702644.965409</v>
      </c>
      <c r="Q29" s="33">
        <v>1710347131.0224888</v>
      </c>
      <c r="R29" s="33">
        <v>1814185557.9705896</v>
      </c>
      <c r="S29" s="33">
        <v>1892025698.9437704</v>
      </c>
      <c r="T29" s="33">
        <v>1834281568.1763635</v>
      </c>
      <c r="U29" s="33">
        <v>1860419119.818439</v>
      </c>
      <c r="V29" s="33">
        <v>1767041337.326159</v>
      </c>
      <c r="W29" s="33">
        <v>1710787181.8964117</v>
      </c>
      <c r="X29" s="33">
        <v>1418262789.9886572</v>
      </c>
      <c r="Y29" s="33">
        <v>1366077349.7271862</v>
      </c>
      <c r="Z29" s="33">
        <v>1512451108.6507971</v>
      </c>
      <c r="AA29" s="33">
        <v>1647851951.1929784</v>
      </c>
      <c r="AB29" s="33">
        <v>1843506935.458034</v>
      </c>
      <c r="AC29" s="33">
        <v>2229580651.5407848</v>
      </c>
      <c r="AD29" s="33">
        <v>2361663258.1648889</v>
      </c>
      <c r="AE29" s="33">
        <v>3015794927.0313964</v>
      </c>
      <c r="AF29" s="33">
        <v>3270764058.7550068</v>
      </c>
      <c r="AG29" s="33">
        <v>3716208678.5160146</v>
      </c>
      <c r="AH29" s="33">
        <v>4587808997.8290949</v>
      </c>
      <c r="AI29" s="33"/>
      <c r="AJ29" s="33"/>
      <c r="AK29" s="33"/>
      <c r="AL29" s="33"/>
      <c r="AM29" s="33"/>
    </row>
    <row r="30" spans="1:39" s="10" customFormat="1">
      <c r="A30" s="16"/>
      <c r="B30" s="16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2"/>
      <c r="AK30" s="22"/>
      <c r="AL30" s="22"/>
      <c r="AM30" s="22"/>
    </row>
    <row r="31" spans="1:39" s="10" customFormat="1">
      <c r="A31" s="13" t="s">
        <v>159</v>
      </c>
      <c r="B31" s="1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0"/>
      <c r="AJ31" s="19"/>
      <c r="AK31" s="19"/>
      <c r="AL31" s="19"/>
      <c r="AM31" s="19"/>
    </row>
    <row r="32" spans="1:39" s="10" customFormat="1">
      <c r="A32" s="3" t="s">
        <v>66</v>
      </c>
      <c r="B32" s="5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s="49" customFormat="1">
      <c r="A33" s="39" t="s">
        <v>72</v>
      </c>
      <c r="B33" s="54" t="s">
        <v>85</v>
      </c>
      <c r="C33" s="75">
        <f t="shared" ref="C33:AM33" si="19">100*C6/C$17</f>
        <v>16.038246724695668</v>
      </c>
      <c r="D33" s="75">
        <f t="shared" si="19"/>
        <v>18.546815916626009</v>
      </c>
      <c r="E33" s="75">
        <f t="shared" si="19"/>
        <v>21.800924026290719</v>
      </c>
      <c r="F33" s="75">
        <f t="shared" si="19"/>
        <v>18.310223220471102</v>
      </c>
      <c r="G33" s="75">
        <f t="shared" si="19"/>
        <v>17.076960546499187</v>
      </c>
      <c r="H33" s="75">
        <f t="shared" si="19"/>
        <v>15.550509661867761</v>
      </c>
      <c r="I33" s="75">
        <f t="shared" si="19"/>
        <v>19.121635396330589</v>
      </c>
      <c r="J33" s="75">
        <f t="shared" si="19"/>
        <v>19.081820890285005</v>
      </c>
      <c r="K33" s="75">
        <f t="shared" si="19"/>
        <v>16.082932546583059</v>
      </c>
      <c r="L33" s="75">
        <f t="shared" si="19"/>
        <v>13.933421259785188</v>
      </c>
      <c r="M33" s="75">
        <f t="shared" si="19"/>
        <v>12.867405423900042</v>
      </c>
      <c r="N33" s="75">
        <f t="shared" si="19"/>
        <v>13.866866033650526</v>
      </c>
      <c r="O33" s="75">
        <f t="shared" si="19"/>
        <v>9.0102594924208184</v>
      </c>
      <c r="P33" s="75">
        <f t="shared" si="19"/>
        <v>7.2502103401607076</v>
      </c>
      <c r="Q33" s="75">
        <f t="shared" si="19"/>
        <v>6.5568827482337291</v>
      </c>
      <c r="R33" s="75">
        <f t="shared" si="19"/>
        <v>7.7344740655362081</v>
      </c>
      <c r="S33" s="75">
        <f t="shared" si="19"/>
        <v>8.9220904279494846</v>
      </c>
      <c r="T33" s="75">
        <f t="shared" si="19"/>
        <v>8.0376643538625867</v>
      </c>
      <c r="U33" s="75">
        <f t="shared" si="19"/>
        <v>12.603112045916257</v>
      </c>
      <c r="V33" s="75">
        <f t="shared" si="19"/>
        <v>15.571986259772759</v>
      </c>
      <c r="W33" s="75">
        <f t="shared" si="19"/>
        <v>11.92188266227501</v>
      </c>
      <c r="X33" s="75">
        <f t="shared" si="19"/>
        <v>8.8008424555947045</v>
      </c>
      <c r="Y33" s="75">
        <f t="shared" si="19"/>
        <v>7.9332937284735658</v>
      </c>
      <c r="Z33" s="75">
        <f t="shared" si="19"/>
        <v>13.151896721436666</v>
      </c>
      <c r="AA33" s="75">
        <f t="shared" si="19"/>
        <v>15.069971147092698</v>
      </c>
      <c r="AB33" s="75">
        <f t="shared" si="19"/>
        <v>14.685850600451634</v>
      </c>
      <c r="AC33" s="75">
        <f t="shared" si="19"/>
        <v>20.675635379796852</v>
      </c>
      <c r="AD33" s="75">
        <f t="shared" si="19"/>
        <v>13.73791322431437</v>
      </c>
      <c r="AE33" s="75">
        <f t="shared" si="19"/>
        <v>18.359014722240286</v>
      </c>
      <c r="AF33" s="75">
        <f t="shared" si="19"/>
        <v>18.004219687568749</v>
      </c>
      <c r="AG33" s="75">
        <f t="shared" si="19"/>
        <v>15.245057995549969</v>
      </c>
      <c r="AH33" s="75">
        <f t="shared" si="19"/>
        <v>14.887317269484878</v>
      </c>
      <c r="AI33" s="75">
        <f t="shared" si="19"/>
        <v>2.4436577167718858</v>
      </c>
      <c r="AJ33" s="75">
        <f t="shared" si="19"/>
        <v>2.522824372709398</v>
      </c>
      <c r="AK33" s="75">
        <f t="shared" si="19"/>
        <v>2.5346509750856181</v>
      </c>
      <c r="AL33" s="75">
        <f t="shared" si="19"/>
        <v>3.111700495282419</v>
      </c>
      <c r="AM33" s="75">
        <f t="shared" si="19"/>
        <v>2.479368992443904</v>
      </c>
    </row>
    <row r="34" spans="1:39" s="17" customFormat="1">
      <c r="A34" s="15" t="s">
        <v>73</v>
      </c>
      <c r="B34" s="35" t="s">
        <v>93</v>
      </c>
      <c r="C34" s="76">
        <f t="shared" ref="C34:E34" si="20">100*C7/C$17</f>
        <v>16.038246724695668</v>
      </c>
      <c r="D34" s="76">
        <f t="shared" si="20"/>
        <v>18.546815916626009</v>
      </c>
      <c r="E34" s="76">
        <f t="shared" si="20"/>
        <v>21.764872807966789</v>
      </c>
      <c r="F34" s="76">
        <f t="shared" ref="F34:AM34" si="21">100*F7/F$17</f>
        <v>18.194626532416024</v>
      </c>
      <c r="G34" s="76">
        <f t="shared" si="21"/>
        <v>16.608613988226409</v>
      </c>
      <c r="H34" s="76">
        <f t="shared" si="21"/>
        <v>15.2891778285193</v>
      </c>
      <c r="I34" s="76">
        <f t="shared" si="21"/>
        <v>18.477667867715972</v>
      </c>
      <c r="J34" s="76">
        <f t="shared" si="21"/>
        <v>19.069025263248655</v>
      </c>
      <c r="K34" s="76">
        <f t="shared" si="21"/>
        <v>16.080400658882972</v>
      </c>
      <c r="L34" s="76">
        <f t="shared" si="21"/>
        <v>13.92008836658041</v>
      </c>
      <c r="M34" s="76">
        <f t="shared" si="21"/>
        <v>12.856985088231383</v>
      </c>
      <c r="N34" s="76">
        <f t="shared" si="21"/>
        <v>1.3668805789071297</v>
      </c>
      <c r="O34" s="76">
        <f t="shared" si="21"/>
        <v>0.66822978847847359</v>
      </c>
      <c r="P34" s="76">
        <f t="shared" si="21"/>
        <v>0.53664001971534692</v>
      </c>
      <c r="Q34" s="76">
        <f t="shared" si="21"/>
        <v>0.46046461804215921</v>
      </c>
      <c r="R34" s="76">
        <f t="shared" si="21"/>
        <v>0.20338421146347535</v>
      </c>
      <c r="S34" s="76">
        <f t="shared" si="21"/>
        <v>0.54265170290924414</v>
      </c>
      <c r="T34" s="76">
        <f t="shared" si="21"/>
        <v>0.70645274959047244</v>
      </c>
      <c r="U34" s="76">
        <f t="shared" si="21"/>
        <v>3.5186525684822008</v>
      </c>
      <c r="V34" s="76">
        <f t="shared" si="21"/>
        <v>1.5272963264578376</v>
      </c>
      <c r="W34" s="76">
        <f t="shared" si="21"/>
        <v>1.6872022733732772</v>
      </c>
      <c r="X34" s="76">
        <f t="shared" si="21"/>
        <v>3.3702096170479803</v>
      </c>
      <c r="Y34" s="76">
        <f t="shared" si="21"/>
        <v>3.3331629068193478</v>
      </c>
      <c r="Z34" s="76">
        <f t="shared" si="21"/>
        <v>3.6165704618555234</v>
      </c>
      <c r="AA34" s="76">
        <f t="shared" si="21"/>
        <v>3.9005449401711481</v>
      </c>
      <c r="AB34" s="76">
        <f t="shared" si="21"/>
        <v>3.0264149635059767</v>
      </c>
      <c r="AC34" s="76">
        <f t="shared" si="21"/>
        <v>1.5745018091160154</v>
      </c>
      <c r="AD34" s="76">
        <f t="shared" si="21"/>
        <v>1.5402961750472004</v>
      </c>
      <c r="AE34" s="76">
        <f t="shared" si="21"/>
        <v>0.66587127364171272</v>
      </c>
      <c r="AF34" s="76">
        <f t="shared" si="21"/>
        <v>0.38284097981182408</v>
      </c>
      <c r="AG34" s="76">
        <f t="shared" si="21"/>
        <v>0.35089658476380303</v>
      </c>
      <c r="AH34" s="76">
        <f t="shared" si="21"/>
        <v>0.56924631003709292</v>
      </c>
      <c r="AI34" s="76">
        <f t="shared" si="21"/>
        <v>0.27011921280394319</v>
      </c>
      <c r="AJ34" s="76">
        <f t="shared" si="21"/>
        <v>0.14708730957538405</v>
      </c>
      <c r="AK34" s="76">
        <f t="shared" si="21"/>
        <v>8.3513514933580321E-2</v>
      </c>
      <c r="AL34" s="76">
        <f t="shared" si="21"/>
        <v>2.3788972625303027E-2</v>
      </c>
      <c r="AM34" s="76">
        <f t="shared" si="21"/>
        <v>1.813695808047168E-2</v>
      </c>
    </row>
    <row r="35" spans="1:39" s="17" customFormat="1">
      <c r="A35" s="15" t="s">
        <v>74</v>
      </c>
      <c r="B35" s="35" t="s">
        <v>94</v>
      </c>
      <c r="C35" s="76">
        <f t="shared" ref="C35:E35" si="22">100*C8/C$17</f>
        <v>0</v>
      </c>
      <c r="D35" s="76">
        <f t="shared" si="22"/>
        <v>0</v>
      </c>
      <c r="E35" s="76">
        <f t="shared" si="22"/>
        <v>3.6051218323929005E-2</v>
      </c>
      <c r="F35" s="76">
        <f t="shared" ref="F35:AM35" si="23">100*F8/F$17</f>
        <v>0.11559668805507846</v>
      </c>
      <c r="G35" s="76">
        <f t="shared" si="23"/>
        <v>0.4683465582727786</v>
      </c>
      <c r="H35" s="76">
        <f t="shared" si="23"/>
        <v>0.26133183334846027</v>
      </c>
      <c r="I35" s="76">
        <f t="shared" si="23"/>
        <v>0.64396752861461715</v>
      </c>
      <c r="J35" s="76">
        <f t="shared" si="23"/>
        <v>1.2795627036353506E-2</v>
      </c>
      <c r="K35" s="76">
        <f t="shared" si="23"/>
        <v>2.5318877000879837E-3</v>
      </c>
      <c r="L35" s="76">
        <f t="shared" si="23"/>
        <v>1.3332893204779482E-2</v>
      </c>
      <c r="M35" s="76">
        <f t="shared" si="23"/>
        <v>1.0420335668657655E-2</v>
      </c>
      <c r="N35" s="76">
        <f t="shared" si="23"/>
        <v>2.7926103785287162E-2</v>
      </c>
      <c r="O35" s="76">
        <f t="shared" si="23"/>
        <v>7.7284609852431843E-3</v>
      </c>
      <c r="P35" s="76">
        <f t="shared" si="23"/>
        <v>8.3247571019593979E-3</v>
      </c>
      <c r="Q35" s="76">
        <f t="shared" si="23"/>
        <v>1.1401877154670554E-2</v>
      </c>
      <c r="R35" s="76">
        <f t="shared" si="23"/>
        <v>5.3175477805464094E-3</v>
      </c>
      <c r="S35" s="76">
        <f t="shared" si="23"/>
        <v>6.7349957558521427E-3</v>
      </c>
      <c r="T35" s="76">
        <f t="shared" si="23"/>
        <v>0.10809670172288063</v>
      </c>
      <c r="U35" s="76">
        <f t="shared" si="23"/>
        <v>3.979059785946857E-2</v>
      </c>
      <c r="V35" s="76">
        <f t="shared" si="23"/>
        <v>4.240120986990497E-2</v>
      </c>
      <c r="W35" s="76">
        <f t="shared" si="23"/>
        <v>1.6839900070909294E-2</v>
      </c>
      <c r="X35" s="76">
        <f t="shared" si="23"/>
        <v>5.3771295856763386E-2</v>
      </c>
      <c r="Y35" s="76">
        <f t="shared" si="23"/>
        <v>0.14154231050139038</v>
      </c>
      <c r="Z35" s="76">
        <f t="shared" si="23"/>
        <v>0.2564364557176757</v>
      </c>
      <c r="AA35" s="76">
        <f t="shared" si="23"/>
        <v>2.5881048451699497E-2</v>
      </c>
      <c r="AB35" s="76">
        <f t="shared" si="23"/>
        <v>5.3898962085938647E-2</v>
      </c>
      <c r="AC35" s="76">
        <f t="shared" si="23"/>
        <v>4.9069964466863021E-2</v>
      </c>
      <c r="AD35" s="76">
        <f t="shared" si="23"/>
        <v>0.25930477438254951</v>
      </c>
      <c r="AE35" s="76">
        <f t="shared" si="23"/>
        <v>0.32107889856173194</v>
      </c>
      <c r="AF35" s="76">
        <f t="shared" si="23"/>
        <v>3.1557908840285545E-2</v>
      </c>
      <c r="AG35" s="76">
        <f t="shared" si="23"/>
        <v>0.22576710602027941</v>
      </c>
      <c r="AH35" s="76">
        <f t="shared" si="23"/>
        <v>0.11312414680517426</v>
      </c>
      <c r="AI35" s="76">
        <f t="shared" si="23"/>
        <v>4.8921234231645752E-2</v>
      </c>
      <c r="AJ35" s="76">
        <f t="shared" si="23"/>
        <v>1.9411717166599937E-2</v>
      </c>
      <c r="AK35" s="76">
        <f t="shared" si="23"/>
        <v>7.1296692494446446E-3</v>
      </c>
      <c r="AL35" s="76">
        <f t="shared" si="23"/>
        <v>0.20815045056867496</v>
      </c>
      <c r="AM35" s="76">
        <f t="shared" si="23"/>
        <v>1.6498090265880783E-2</v>
      </c>
    </row>
    <row r="36" spans="1:39" s="17" customFormat="1">
      <c r="A36" s="15" t="s">
        <v>75</v>
      </c>
      <c r="B36" s="35" t="s">
        <v>95</v>
      </c>
      <c r="C36" s="77">
        <f t="shared" ref="C36:E36" si="24">100*C9/C$17</f>
        <v>0</v>
      </c>
      <c r="D36" s="77">
        <f t="shared" si="24"/>
        <v>0</v>
      </c>
      <c r="E36" s="77">
        <f t="shared" si="24"/>
        <v>0</v>
      </c>
      <c r="F36" s="77">
        <f t="shared" ref="F36:AM36" si="25">100*F9/F$17</f>
        <v>0</v>
      </c>
      <c r="G36" s="76">
        <f t="shared" si="25"/>
        <v>0</v>
      </c>
      <c r="H36" s="76">
        <f t="shared" si="25"/>
        <v>0</v>
      </c>
      <c r="I36" s="76">
        <f t="shared" si="25"/>
        <v>0</v>
      </c>
      <c r="J36" s="76">
        <f t="shared" si="25"/>
        <v>0</v>
      </c>
      <c r="K36" s="76">
        <f t="shared" si="25"/>
        <v>0</v>
      </c>
      <c r="L36" s="76">
        <f t="shared" si="25"/>
        <v>0</v>
      </c>
      <c r="M36" s="76">
        <f t="shared" si="25"/>
        <v>0</v>
      </c>
      <c r="N36" s="76">
        <f t="shared" si="25"/>
        <v>12.472059350958109</v>
      </c>
      <c r="O36" s="76">
        <f t="shared" si="25"/>
        <v>8.3343012429571015</v>
      </c>
      <c r="P36" s="76">
        <f t="shared" si="25"/>
        <v>6.7052455633434018</v>
      </c>
      <c r="Q36" s="76">
        <f t="shared" si="25"/>
        <v>6.0850162530368994</v>
      </c>
      <c r="R36" s="76">
        <f t="shared" si="25"/>
        <v>7.5257723062921862</v>
      </c>
      <c r="S36" s="76">
        <f t="shared" si="25"/>
        <v>8.3727037292843871</v>
      </c>
      <c r="T36" s="76">
        <f t="shared" si="25"/>
        <v>7.2231149025492343</v>
      </c>
      <c r="U36" s="76">
        <f t="shared" si="25"/>
        <v>9.0446688795745889</v>
      </c>
      <c r="V36" s="76">
        <f t="shared" si="25"/>
        <v>14.002288723445018</v>
      </c>
      <c r="W36" s="76">
        <f t="shared" si="25"/>
        <v>10.217840488830824</v>
      </c>
      <c r="X36" s="76">
        <f t="shared" si="25"/>
        <v>5.3768615426899604</v>
      </c>
      <c r="Y36" s="76">
        <f t="shared" si="25"/>
        <v>4.4585885111528274</v>
      </c>
      <c r="Z36" s="76">
        <f t="shared" si="25"/>
        <v>9.2788898038634677</v>
      </c>
      <c r="AA36" s="76">
        <f t="shared" si="25"/>
        <v>11.14354515846985</v>
      </c>
      <c r="AB36" s="76">
        <f t="shared" si="25"/>
        <v>11.605536674859719</v>
      </c>
      <c r="AC36" s="76">
        <f t="shared" si="25"/>
        <v>19.052063606213974</v>
      </c>
      <c r="AD36" s="76">
        <f t="shared" si="25"/>
        <v>11.93831227488462</v>
      </c>
      <c r="AE36" s="76">
        <f t="shared" si="25"/>
        <v>17.372064550036839</v>
      </c>
      <c r="AF36" s="76">
        <f t="shared" si="25"/>
        <v>17.589820798916641</v>
      </c>
      <c r="AG36" s="76">
        <f t="shared" si="25"/>
        <v>14.668394304765886</v>
      </c>
      <c r="AH36" s="76">
        <f t="shared" si="25"/>
        <v>14.204946812642612</v>
      </c>
      <c r="AI36" s="76">
        <f t="shared" si="25"/>
        <v>2.1246172697362971</v>
      </c>
      <c r="AJ36" s="76">
        <f t="shared" si="25"/>
        <v>2.3563253459674143</v>
      </c>
      <c r="AK36" s="76">
        <f t="shared" si="25"/>
        <v>2.4440077909025932</v>
      </c>
      <c r="AL36" s="76">
        <f t="shared" si="25"/>
        <v>2.8797610720884408</v>
      </c>
      <c r="AM36" s="76">
        <f t="shared" si="25"/>
        <v>2.4447339440975515</v>
      </c>
    </row>
    <row r="37" spans="1:39" s="17" customFormat="1">
      <c r="A37" s="13" t="s">
        <v>197</v>
      </c>
      <c r="B37" s="36" t="s">
        <v>96</v>
      </c>
      <c r="C37" s="78">
        <f t="shared" ref="C37:E37" si="26">100*C10/C$17</f>
        <v>83.961753275304332</v>
      </c>
      <c r="D37" s="78">
        <f t="shared" si="26"/>
        <v>81.453184083373984</v>
      </c>
      <c r="E37" s="78">
        <f t="shared" si="26"/>
        <v>78.199075973709284</v>
      </c>
      <c r="F37" s="78">
        <f t="shared" ref="F37:AM37" si="27">100*F10/F$17</f>
        <v>81.689776779528898</v>
      </c>
      <c r="G37" s="75">
        <f t="shared" si="27"/>
        <v>82.923039453500806</v>
      </c>
      <c r="H37" s="75">
        <f t="shared" si="27"/>
        <v>84.449490338132236</v>
      </c>
      <c r="I37" s="75">
        <f t="shared" si="27"/>
        <v>80.878364603669411</v>
      </c>
      <c r="J37" s="75">
        <f t="shared" si="27"/>
        <v>80.918179109714998</v>
      </c>
      <c r="K37" s="75">
        <f t="shared" si="27"/>
        <v>83.917067453416948</v>
      </c>
      <c r="L37" s="75">
        <f t="shared" si="27"/>
        <v>86.066578740214808</v>
      </c>
      <c r="M37" s="75">
        <f t="shared" si="27"/>
        <v>87.132594576099962</v>
      </c>
      <c r="N37" s="75">
        <f t="shared" si="27"/>
        <v>86.133133966349476</v>
      </c>
      <c r="O37" s="75">
        <f t="shared" si="27"/>
        <v>90.989740507579185</v>
      </c>
      <c r="P37" s="75">
        <f t="shared" si="27"/>
        <v>92.749789659839294</v>
      </c>
      <c r="Q37" s="75">
        <f t="shared" si="27"/>
        <v>93.443117251766267</v>
      </c>
      <c r="R37" s="75">
        <f t="shared" si="27"/>
        <v>92.265525934463795</v>
      </c>
      <c r="S37" s="75">
        <f t="shared" si="27"/>
        <v>91.077909572050515</v>
      </c>
      <c r="T37" s="75">
        <f t="shared" si="27"/>
        <v>91.962335646137419</v>
      </c>
      <c r="U37" s="75">
        <f t="shared" si="27"/>
        <v>87.396887954083738</v>
      </c>
      <c r="V37" s="75">
        <f t="shared" si="27"/>
        <v>84.428013740227243</v>
      </c>
      <c r="W37" s="75">
        <f t="shared" si="27"/>
        <v>88.07811733772499</v>
      </c>
      <c r="X37" s="75">
        <f t="shared" si="27"/>
        <v>91.199157544405296</v>
      </c>
      <c r="Y37" s="75">
        <f t="shared" si="27"/>
        <v>92.066706271526428</v>
      </c>
      <c r="Z37" s="75">
        <f t="shared" si="27"/>
        <v>86.848103278563329</v>
      </c>
      <c r="AA37" s="75">
        <f t="shared" si="27"/>
        <v>84.930028852907299</v>
      </c>
      <c r="AB37" s="75">
        <f t="shared" si="27"/>
        <v>85.31414939954837</v>
      </c>
      <c r="AC37" s="75">
        <f t="shared" si="27"/>
        <v>79.324364620203156</v>
      </c>
      <c r="AD37" s="75">
        <f t="shared" si="27"/>
        <v>86.262086775685631</v>
      </c>
      <c r="AE37" s="75">
        <f t="shared" si="27"/>
        <v>81.640985277759711</v>
      </c>
      <c r="AF37" s="75">
        <f t="shared" si="27"/>
        <v>81.995780312431251</v>
      </c>
      <c r="AG37" s="75">
        <f t="shared" si="27"/>
        <v>84.754942004450029</v>
      </c>
      <c r="AH37" s="75">
        <f t="shared" si="27"/>
        <v>85.112682730515118</v>
      </c>
      <c r="AI37" s="75">
        <f t="shared" si="27"/>
        <v>97.556342283228119</v>
      </c>
      <c r="AJ37" s="75">
        <f t="shared" si="27"/>
        <v>97.477175627290606</v>
      </c>
      <c r="AK37" s="75">
        <f t="shared" si="27"/>
        <v>97.465349024914389</v>
      </c>
      <c r="AL37" s="75">
        <f t="shared" si="27"/>
        <v>96.88829950471758</v>
      </c>
      <c r="AM37" s="75">
        <f t="shared" si="27"/>
        <v>97.520631007556091</v>
      </c>
    </row>
    <row r="38" spans="1:39" s="17" customFormat="1">
      <c r="A38" s="15" t="s">
        <v>76</v>
      </c>
      <c r="B38" s="35" t="s">
        <v>97</v>
      </c>
      <c r="C38" s="77">
        <f t="shared" ref="C38:E38" si="28">100*C11/C$17</f>
        <v>19.763759973412242</v>
      </c>
      <c r="D38" s="77">
        <f t="shared" si="28"/>
        <v>16.778107844990132</v>
      </c>
      <c r="E38" s="77">
        <f t="shared" si="28"/>
        <v>9.8986317470380758</v>
      </c>
      <c r="F38" s="77">
        <f t="shared" ref="F38:AM38" si="29">100*F11/F$17</f>
        <v>18.318857585333991</v>
      </c>
      <c r="G38" s="76">
        <f t="shared" si="29"/>
        <v>12.066599520598828</v>
      </c>
      <c r="H38" s="76">
        <f t="shared" si="29"/>
        <v>12.975847242374675</v>
      </c>
      <c r="I38" s="76">
        <f t="shared" si="29"/>
        <v>10.692256610737136</v>
      </c>
      <c r="J38" s="76">
        <f t="shared" si="29"/>
        <v>7.5791504322106533</v>
      </c>
      <c r="K38" s="76">
        <f t="shared" si="29"/>
        <v>3.9233797005495612</v>
      </c>
      <c r="L38" s="76">
        <f t="shared" si="29"/>
        <v>1.3315220276049453</v>
      </c>
      <c r="M38" s="76">
        <f t="shared" si="29"/>
        <v>0.93209696647449225</v>
      </c>
      <c r="N38" s="76">
        <f t="shared" si="29"/>
        <v>1.0847310010104763</v>
      </c>
      <c r="O38" s="76">
        <f t="shared" si="29"/>
        <v>1.7479556347884424</v>
      </c>
      <c r="P38" s="76">
        <f t="shared" si="29"/>
        <v>0</v>
      </c>
      <c r="Q38" s="76">
        <f t="shared" si="29"/>
        <v>0</v>
      </c>
      <c r="R38" s="76">
        <f t="shared" si="29"/>
        <v>0</v>
      </c>
      <c r="S38" s="76">
        <f t="shared" si="29"/>
        <v>0</v>
      </c>
      <c r="T38" s="76">
        <f t="shared" si="29"/>
        <v>0</v>
      </c>
      <c r="U38" s="76">
        <f t="shared" si="29"/>
        <v>0</v>
      </c>
      <c r="V38" s="76">
        <f t="shared" si="29"/>
        <v>0</v>
      </c>
      <c r="W38" s="76">
        <f t="shared" si="29"/>
        <v>0</v>
      </c>
      <c r="X38" s="76">
        <f t="shared" si="29"/>
        <v>0</v>
      </c>
      <c r="Y38" s="76">
        <f t="shared" si="29"/>
        <v>0</v>
      </c>
      <c r="Z38" s="76">
        <f t="shared" si="29"/>
        <v>0</v>
      </c>
      <c r="AA38" s="76">
        <f t="shared" si="29"/>
        <v>0</v>
      </c>
      <c r="AB38" s="76">
        <f t="shared" si="29"/>
        <v>0</v>
      </c>
      <c r="AC38" s="76">
        <f t="shared" si="29"/>
        <v>0</v>
      </c>
      <c r="AD38" s="76">
        <f t="shared" si="29"/>
        <v>0</v>
      </c>
      <c r="AE38" s="76">
        <f t="shared" si="29"/>
        <v>0</v>
      </c>
      <c r="AF38" s="76">
        <f t="shared" si="29"/>
        <v>0</v>
      </c>
      <c r="AG38" s="76">
        <f t="shared" si="29"/>
        <v>0</v>
      </c>
      <c r="AH38" s="76">
        <f t="shared" si="29"/>
        <v>0</v>
      </c>
      <c r="AI38" s="76">
        <f t="shared" si="29"/>
        <v>0</v>
      </c>
      <c r="AJ38" s="76">
        <f t="shared" si="29"/>
        <v>0</v>
      </c>
      <c r="AK38" s="76">
        <f t="shared" si="29"/>
        <v>0</v>
      </c>
      <c r="AL38" s="76">
        <f t="shared" si="29"/>
        <v>0</v>
      </c>
      <c r="AM38" s="76">
        <f t="shared" si="29"/>
        <v>0</v>
      </c>
    </row>
    <row r="39" spans="1:39" s="17" customFormat="1">
      <c r="A39" s="15" t="s">
        <v>77</v>
      </c>
      <c r="B39" s="35" t="s">
        <v>98</v>
      </c>
      <c r="C39" s="77">
        <f t="shared" ref="C39:E39" si="30">100*C12/C$17</f>
        <v>19.553617815640528</v>
      </c>
      <c r="D39" s="77">
        <f t="shared" si="30"/>
        <v>0.76294239506096873</v>
      </c>
      <c r="E39" s="77">
        <f t="shared" si="30"/>
        <v>2.1934992591338909</v>
      </c>
      <c r="F39" s="77">
        <f t="shared" ref="F39:AM39" si="31">100*F12/F$17</f>
        <v>2.8833098616405639</v>
      </c>
      <c r="G39" s="76">
        <f t="shared" si="31"/>
        <v>1.7014130567235399</v>
      </c>
      <c r="H39" s="76">
        <f t="shared" si="31"/>
        <v>1.7608328514680371</v>
      </c>
      <c r="I39" s="76">
        <f t="shared" si="31"/>
        <v>3.9175487303159118</v>
      </c>
      <c r="J39" s="76">
        <f t="shared" si="31"/>
        <v>4.6516338495853127</v>
      </c>
      <c r="K39" s="76">
        <f t="shared" si="31"/>
        <v>2.059013207126613</v>
      </c>
      <c r="L39" s="76">
        <f t="shared" si="31"/>
        <v>7.8686676731278533</v>
      </c>
      <c r="M39" s="76">
        <f t="shared" si="31"/>
        <v>1.2065576634738266</v>
      </c>
      <c r="N39" s="76">
        <f t="shared" si="31"/>
        <v>1.2870909220538929</v>
      </c>
      <c r="O39" s="76">
        <f t="shared" si="31"/>
        <v>0.64465169815679491</v>
      </c>
      <c r="P39" s="76">
        <f t="shared" si="31"/>
        <v>0.59167315086808536</v>
      </c>
      <c r="Q39" s="76">
        <f t="shared" si="31"/>
        <v>1.2766103667855557</v>
      </c>
      <c r="R39" s="76">
        <f t="shared" si="31"/>
        <v>0.84575553210424415</v>
      </c>
      <c r="S39" s="76">
        <f t="shared" si="31"/>
        <v>1.3744632576658391</v>
      </c>
      <c r="T39" s="76">
        <f t="shared" si="31"/>
        <v>1.2216043775719128</v>
      </c>
      <c r="U39" s="76">
        <f t="shared" si="31"/>
        <v>1.1919027910009758</v>
      </c>
      <c r="V39" s="76">
        <f t="shared" si="31"/>
        <v>0.91040971945792171</v>
      </c>
      <c r="W39" s="76">
        <f t="shared" si="31"/>
        <v>1.7646015469157883</v>
      </c>
      <c r="X39" s="76">
        <f t="shared" si="31"/>
        <v>1.0963728717657559</v>
      </c>
      <c r="Y39" s="76">
        <f t="shared" si="31"/>
        <v>1.360173613570586</v>
      </c>
      <c r="Z39" s="76">
        <f t="shared" si="31"/>
        <v>1.0377647495822213</v>
      </c>
      <c r="AA39" s="76">
        <f t="shared" si="31"/>
        <v>0.65297461453375027</v>
      </c>
      <c r="AB39" s="76">
        <f t="shared" si="31"/>
        <v>0.84377129116406602</v>
      </c>
      <c r="AC39" s="76">
        <f t="shared" si="31"/>
        <v>1.3483456247558989</v>
      </c>
      <c r="AD39" s="76">
        <f t="shared" si="31"/>
        <v>0.96443430542121433</v>
      </c>
      <c r="AE39" s="76">
        <f t="shared" si="31"/>
        <v>0.540641531410749</v>
      </c>
      <c r="AF39" s="76">
        <f t="shared" si="31"/>
        <v>1.1354568791144659</v>
      </c>
      <c r="AG39" s="76">
        <f t="shared" si="31"/>
        <v>1.3992579701186312</v>
      </c>
      <c r="AH39" s="76">
        <f t="shared" si="31"/>
        <v>1.7421411883911453</v>
      </c>
      <c r="AI39" s="76">
        <f t="shared" si="31"/>
        <v>8.9170250448864419</v>
      </c>
      <c r="AJ39" s="76">
        <f t="shared" si="31"/>
        <v>8.0085474054929744</v>
      </c>
      <c r="AK39" s="76">
        <f t="shared" si="31"/>
        <v>5.3235905704156723</v>
      </c>
      <c r="AL39" s="76">
        <f t="shared" si="31"/>
        <v>5.2706653160999739</v>
      </c>
      <c r="AM39" s="76">
        <f t="shared" si="31"/>
        <v>5.6203007083950682</v>
      </c>
    </row>
    <row r="40" spans="1:39" s="17" customFormat="1">
      <c r="A40" s="15" t="s">
        <v>78</v>
      </c>
      <c r="B40" s="35" t="s">
        <v>99</v>
      </c>
      <c r="C40" s="77">
        <f t="shared" ref="C40:E40" si="32">100*C13/C$17</f>
        <v>21.247881532606225</v>
      </c>
      <c r="D40" s="77">
        <f t="shared" si="32"/>
        <v>37.963176109751039</v>
      </c>
      <c r="E40" s="77">
        <f t="shared" si="32"/>
        <v>38.236591301509307</v>
      </c>
      <c r="F40" s="77">
        <f t="shared" ref="F40:AM40" si="33">100*F13/F$17</f>
        <v>41.437302361647596</v>
      </c>
      <c r="G40" s="76">
        <f t="shared" si="33"/>
        <v>49.210237843616937</v>
      </c>
      <c r="H40" s="76">
        <f t="shared" si="33"/>
        <v>51.457822596777071</v>
      </c>
      <c r="I40" s="76">
        <f t="shared" si="33"/>
        <v>50.316908506502749</v>
      </c>
      <c r="J40" s="76">
        <f t="shared" si="33"/>
        <v>54.451079423615106</v>
      </c>
      <c r="K40" s="76">
        <f t="shared" si="33"/>
        <v>60.537360626448027</v>
      </c>
      <c r="L40" s="76">
        <f t="shared" si="33"/>
        <v>68.202612913461351</v>
      </c>
      <c r="M40" s="76">
        <f t="shared" si="33"/>
        <v>80.441789863165525</v>
      </c>
      <c r="N40" s="76">
        <f t="shared" si="33"/>
        <v>70.935782840009182</v>
      </c>
      <c r="O40" s="76">
        <f t="shared" si="33"/>
        <v>74.871384134234532</v>
      </c>
      <c r="P40" s="76">
        <f t="shared" si="33"/>
        <v>75.082639696494951</v>
      </c>
      <c r="Q40" s="76">
        <f t="shared" si="33"/>
        <v>76.639896156944872</v>
      </c>
      <c r="R40" s="76">
        <f t="shared" si="33"/>
        <v>73.462565996473259</v>
      </c>
      <c r="S40" s="76">
        <f t="shared" si="33"/>
        <v>73.172647948068217</v>
      </c>
      <c r="T40" s="76">
        <f t="shared" si="33"/>
        <v>71.872999643723375</v>
      </c>
      <c r="U40" s="76">
        <f t="shared" si="33"/>
        <v>63.265210612749001</v>
      </c>
      <c r="V40" s="76">
        <f t="shared" si="33"/>
        <v>59.233836545874617</v>
      </c>
      <c r="W40" s="76">
        <f t="shared" si="33"/>
        <v>61.209681974426232</v>
      </c>
      <c r="X40" s="76">
        <f t="shared" si="33"/>
        <v>64.193577351773797</v>
      </c>
      <c r="Y40" s="76">
        <f t="shared" si="33"/>
        <v>68.507029524423615</v>
      </c>
      <c r="Z40" s="76">
        <f t="shared" si="33"/>
        <v>66.936776764784</v>
      </c>
      <c r="AA40" s="76">
        <f t="shared" si="33"/>
        <v>61.29625258990724</v>
      </c>
      <c r="AB40" s="76">
        <f t="shared" si="33"/>
        <v>62.139778969869688</v>
      </c>
      <c r="AC40" s="76">
        <f t="shared" si="33"/>
        <v>58.99106177266119</v>
      </c>
      <c r="AD40" s="76">
        <f t="shared" si="33"/>
        <v>60.115282041041894</v>
      </c>
      <c r="AE40" s="76">
        <f t="shared" si="33"/>
        <v>55.992637348875697</v>
      </c>
      <c r="AF40" s="76">
        <f t="shared" si="33"/>
        <v>54.752354482633308</v>
      </c>
      <c r="AG40" s="76">
        <f t="shared" si="33"/>
        <v>51.72015578486797</v>
      </c>
      <c r="AH40" s="76">
        <f t="shared" si="33"/>
        <v>53.703950687752013</v>
      </c>
      <c r="AI40" s="76">
        <f t="shared" si="33"/>
        <v>48.363538342848102</v>
      </c>
      <c r="AJ40" s="76">
        <f t="shared" si="33"/>
        <v>44.617670904410659</v>
      </c>
      <c r="AK40" s="76">
        <f t="shared" si="33"/>
        <v>52.118192059423258</v>
      </c>
      <c r="AL40" s="76">
        <f t="shared" si="33"/>
        <v>66.702785539377999</v>
      </c>
      <c r="AM40" s="76">
        <f t="shared" si="33"/>
        <v>78.033612622516529</v>
      </c>
    </row>
    <row r="41" spans="1:39" s="17" customFormat="1">
      <c r="A41" s="15" t="s">
        <v>104</v>
      </c>
      <c r="B41" s="35" t="s">
        <v>100</v>
      </c>
      <c r="C41" s="77">
        <f t="shared" ref="C41:E41" si="34">100*C14/C$17</f>
        <v>0.37150343750892384</v>
      </c>
      <c r="D41" s="77">
        <f t="shared" si="34"/>
        <v>4.2698554016259305</v>
      </c>
      <c r="E41" s="77">
        <f t="shared" si="34"/>
        <v>11.95527899579842</v>
      </c>
      <c r="F41" s="77">
        <f t="shared" ref="F41:AM41" si="35">100*F14/F$17</f>
        <v>9.694573406936545</v>
      </c>
      <c r="G41" s="76">
        <f t="shared" si="35"/>
        <v>11.502251096540165</v>
      </c>
      <c r="H41" s="76">
        <f t="shared" si="35"/>
        <v>12.774083198433543</v>
      </c>
      <c r="I41" s="76">
        <f t="shared" si="35"/>
        <v>10.822240235902544</v>
      </c>
      <c r="J41" s="76">
        <f t="shared" si="35"/>
        <v>10.18487548799876</v>
      </c>
      <c r="K41" s="76">
        <f t="shared" si="35"/>
        <v>8.1277534246043626</v>
      </c>
      <c r="L41" s="76">
        <f t="shared" si="35"/>
        <v>4.0478748987120277</v>
      </c>
      <c r="M41" s="76">
        <f t="shared" si="35"/>
        <v>3.7133231452536326</v>
      </c>
      <c r="N41" s="76">
        <f t="shared" si="35"/>
        <v>5.4393453431462699</v>
      </c>
      <c r="O41" s="76">
        <f t="shared" si="35"/>
        <v>6.8110669463761919</v>
      </c>
      <c r="P41" s="76">
        <f t="shared" si="35"/>
        <v>9.6062951836213806</v>
      </c>
      <c r="Q41" s="76">
        <f t="shared" si="35"/>
        <v>9.1115159174346196</v>
      </c>
      <c r="R41" s="76">
        <f t="shared" si="35"/>
        <v>11.276776595515294</v>
      </c>
      <c r="S41" s="76">
        <f t="shared" si="35"/>
        <v>11.397503648713794</v>
      </c>
      <c r="T41" s="76">
        <f t="shared" si="35"/>
        <v>14.14999427424352</v>
      </c>
      <c r="U41" s="76">
        <f t="shared" si="35"/>
        <v>17.92529231917911</v>
      </c>
      <c r="V41" s="76">
        <f t="shared" si="35"/>
        <v>19.561775251349562</v>
      </c>
      <c r="W41" s="76">
        <f t="shared" si="35"/>
        <v>20.397676312662064</v>
      </c>
      <c r="X41" s="76">
        <f t="shared" si="35"/>
        <v>20.76837733098662</v>
      </c>
      <c r="Y41" s="76">
        <f t="shared" si="35"/>
        <v>17.247694917518931</v>
      </c>
      <c r="Z41" s="76">
        <f t="shared" si="35"/>
        <v>14.738929390307225</v>
      </c>
      <c r="AA41" s="76">
        <f t="shared" si="35"/>
        <v>19.336847976542899</v>
      </c>
      <c r="AB41" s="76">
        <f t="shared" si="35"/>
        <v>19.223233114488352</v>
      </c>
      <c r="AC41" s="76">
        <f t="shared" si="35"/>
        <v>16.053574200788447</v>
      </c>
      <c r="AD41" s="76">
        <f t="shared" si="35"/>
        <v>22.616415448090429</v>
      </c>
      <c r="AE41" s="76">
        <f t="shared" si="35"/>
        <v>22.693552910813313</v>
      </c>
      <c r="AF41" s="76">
        <f t="shared" si="35"/>
        <v>24.077835762776303</v>
      </c>
      <c r="AG41" s="76">
        <f t="shared" si="35"/>
        <v>30.190389135978442</v>
      </c>
      <c r="AH41" s="76">
        <f t="shared" si="35"/>
        <v>28.960467483483207</v>
      </c>
      <c r="AI41" s="76">
        <f t="shared" si="35"/>
        <v>39.717090140596021</v>
      </c>
      <c r="AJ41" s="76">
        <f t="shared" si="35"/>
        <v>44.512885560388547</v>
      </c>
      <c r="AK41" s="76">
        <f t="shared" si="35"/>
        <v>39.740928650410204</v>
      </c>
      <c r="AL41" s="76">
        <f t="shared" si="35"/>
        <v>24.780032757761752</v>
      </c>
      <c r="AM41" s="76">
        <f t="shared" si="35"/>
        <v>13.658896057681556</v>
      </c>
    </row>
    <row r="42" spans="1:39" s="17" customFormat="1">
      <c r="A42" s="15" t="s">
        <v>79</v>
      </c>
      <c r="B42" s="35" t="s">
        <v>101</v>
      </c>
      <c r="C42" s="77">
        <f t="shared" ref="C42:E42" si="36">100*C15/C$17</f>
        <v>18.575171875446191</v>
      </c>
      <c r="D42" s="77">
        <f t="shared" si="36"/>
        <v>17.168744863111538</v>
      </c>
      <c r="E42" s="77">
        <f t="shared" si="36"/>
        <v>10.77184723435192</v>
      </c>
      <c r="F42" s="77">
        <f t="shared" ref="F42:AM42" si="37">100*F15/F$17</f>
        <v>4.5367616976090446</v>
      </c>
      <c r="G42" s="76">
        <f t="shared" si="37"/>
        <v>4.0221998401996091</v>
      </c>
      <c r="H42" s="76">
        <f t="shared" si="37"/>
        <v>0</v>
      </c>
      <c r="I42" s="76">
        <f t="shared" si="37"/>
        <v>0</v>
      </c>
      <c r="J42" s="76">
        <f t="shared" si="37"/>
        <v>0</v>
      </c>
      <c r="K42" s="76">
        <f t="shared" si="37"/>
        <v>2.6155864670330411</v>
      </c>
      <c r="L42" s="76">
        <f t="shared" si="37"/>
        <v>3.6314237116498504</v>
      </c>
      <c r="M42" s="76">
        <f t="shared" si="37"/>
        <v>9.3209696647449224E-3</v>
      </c>
      <c r="N42" s="76">
        <f t="shared" si="37"/>
        <v>5.9167145509662342</v>
      </c>
      <c r="O42" s="76">
        <f t="shared" si="37"/>
        <v>4.9941589565384064</v>
      </c>
      <c r="P42" s="76">
        <f t="shared" si="37"/>
        <v>5.3097206986027841</v>
      </c>
      <c r="Q42" s="76">
        <f t="shared" si="37"/>
        <v>4.5440288357526519</v>
      </c>
      <c r="R42" s="76">
        <f t="shared" si="37"/>
        <v>4.6567543397376383</v>
      </c>
      <c r="S42" s="76">
        <f t="shared" si="37"/>
        <v>2.7421876805130734</v>
      </c>
      <c r="T42" s="76">
        <f t="shared" si="37"/>
        <v>2.6761290355131582</v>
      </c>
      <c r="U42" s="76">
        <f t="shared" si="37"/>
        <v>2.84416293180987</v>
      </c>
      <c r="V42" s="76">
        <f t="shared" si="37"/>
        <v>2.6788622238495101</v>
      </c>
      <c r="W42" s="76">
        <f t="shared" si="37"/>
        <v>2.6822530747726487</v>
      </c>
      <c r="X42" s="76">
        <f t="shared" si="37"/>
        <v>2.926233475737575</v>
      </c>
      <c r="Y42" s="76">
        <f t="shared" si="37"/>
        <v>2.8182093592608819</v>
      </c>
      <c r="Z42" s="76">
        <f t="shared" si="37"/>
        <v>2.3685414455932583</v>
      </c>
      <c r="AA42" s="76">
        <f t="shared" si="37"/>
        <v>2.0917584541199963</v>
      </c>
      <c r="AB42" s="76">
        <f t="shared" si="37"/>
        <v>1.7950564089056933</v>
      </c>
      <c r="AC42" s="76">
        <f t="shared" si="37"/>
        <v>1.7110187478856513</v>
      </c>
      <c r="AD42" s="76">
        <f t="shared" si="37"/>
        <v>1.5014665484423919</v>
      </c>
      <c r="AE42" s="76">
        <f t="shared" si="37"/>
        <v>1.5366165599943524</v>
      </c>
      <c r="AF42" s="76">
        <f t="shared" si="37"/>
        <v>1.2785211834377677</v>
      </c>
      <c r="AG42" s="76">
        <f t="shared" si="37"/>
        <v>0.90133041867912589</v>
      </c>
      <c r="AH42" s="76">
        <f t="shared" si="37"/>
        <v>0.243503748436558</v>
      </c>
      <c r="AI42" s="76">
        <f t="shared" si="37"/>
        <v>0.18800009465729567</v>
      </c>
      <c r="AJ42" s="76">
        <f t="shared" si="37"/>
        <v>0</v>
      </c>
      <c r="AK42" s="76">
        <f t="shared" si="37"/>
        <v>0</v>
      </c>
      <c r="AL42" s="76">
        <f t="shared" si="37"/>
        <v>0</v>
      </c>
      <c r="AM42" s="76">
        <f t="shared" si="37"/>
        <v>0.12052005137339936</v>
      </c>
    </row>
    <row r="43" spans="1:39" s="17" customFormat="1">
      <c r="A43" s="15" t="s">
        <v>80</v>
      </c>
      <c r="B43" s="35" t="s">
        <v>102</v>
      </c>
      <c r="C43" s="76">
        <f t="shared" ref="C43:E43" si="38">100*C16/C$17</f>
        <v>4.4498186406902214</v>
      </c>
      <c r="D43" s="76">
        <f t="shared" si="38"/>
        <v>4.5103574688343784</v>
      </c>
      <c r="E43" s="76">
        <f t="shared" si="38"/>
        <v>5.1432274358776713</v>
      </c>
      <c r="F43" s="76">
        <f t="shared" ref="F43:AM43" si="39">100*F16/F$17</f>
        <v>4.8189718663611547</v>
      </c>
      <c r="G43" s="76">
        <f t="shared" si="39"/>
        <v>4.4203380958217355</v>
      </c>
      <c r="H43" s="76">
        <f t="shared" si="39"/>
        <v>5.4809044490789169</v>
      </c>
      <c r="I43" s="76">
        <f t="shared" si="39"/>
        <v>5.1294105202110734</v>
      </c>
      <c r="J43" s="76">
        <f t="shared" si="39"/>
        <v>4.05143991630516</v>
      </c>
      <c r="K43" s="76">
        <f t="shared" si="39"/>
        <v>6.6539740276553383</v>
      </c>
      <c r="L43" s="76">
        <f t="shared" si="39"/>
        <v>0.98447751565878983</v>
      </c>
      <c r="M43" s="76">
        <f t="shared" si="39"/>
        <v>0.8295059680677408</v>
      </c>
      <c r="N43" s="76">
        <f t="shared" si="39"/>
        <v>1.469469309163423</v>
      </c>
      <c r="O43" s="76">
        <f t="shared" si="39"/>
        <v>1.9205231374848095</v>
      </c>
      <c r="P43" s="76">
        <f t="shared" si="39"/>
        <v>2.1594609302520928</v>
      </c>
      <c r="Q43" s="76">
        <f t="shared" si="39"/>
        <v>1.8710659748485763</v>
      </c>
      <c r="R43" s="76">
        <f t="shared" si="39"/>
        <v>2.0236734706333577</v>
      </c>
      <c r="S43" s="76">
        <f t="shared" si="39"/>
        <v>2.391107037089593</v>
      </c>
      <c r="T43" s="76">
        <f t="shared" si="39"/>
        <v>2.0416083150854489</v>
      </c>
      <c r="U43" s="76">
        <f t="shared" si="39"/>
        <v>2.1703192993447851</v>
      </c>
      <c r="V43" s="76">
        <f t="shared" si="39"/>
        <v>2.0431299996956276</v>
      </c>
      <c r="W43" s="76">
        <f t="shared" si="39"/>
        <v>2.0239044289482577</v>
      </c>
      <c r="X43" s="76">
        <f t="shared" si="39"/>
        <v>2.2145965141415394</v>
      </c>
      <c r="Y43" s="76">
        <f t="shared" si="39"/>
        <v>2.1335988567524153</v>
      </c>
      <c r="Z43" s="76">
        <f t="shared" si="39"/>
        <v>1.7660909282966222</v>
      </c>
      <c r="AA43" s="76">
        <f t="shared" si="39"/>
        <v>1.5521952178034146</v>
      </c>
      <c r="AB43" s="76">
        <f t="shared" si="39"/>
        <v>1.3123096151205671</v>
      </c>
      <c r="AC43" s="76">
        <f t="shared" si="39"/>
        <v>1.2203642741119654</v>
      </c>
      <c r="AD43" s="76">
        <f t="shared" si="39"/>
        <v>1.0644884326896991</v>
      </c>
      <c r="AE43" s="76">
        <f t="shared" si="39"/>
        <v>0.87753692666560679</v>
      </c>
      <c r="AF43" s="76">
        <f t="shared" si="39"/>
        <v>0.75161200446940657</v>
      </c>
      <c r="AG43" s="76">
        <f t="shared" si="39"/>
        <v>0.5438086948058638</v>
      </c>
      <c r="AH43" s="76">
        <f t="shared" si="39"/>
        <v>0.46261962245220101</v>
      </c>
      <c r="AI43" s="76">
        <f t="shared" si="39"/>
        <v>0.37068866024025765</v>
      </c>
      <c r="AJ43" s="76">
        <f t="shared" si="39"/>
        <v>0.33807175699842429</v>
      </c>
      <c r="AK43" s="76">
        <f t="shared" si="39"/>
        <v>0.28263774466524899</v>
      </c>
      <c r="AL43" s="76">
        <f t="shared" si="39"/>
        <v>0.13481589147785625</v>
      </c>
      <c r="AM43" s="76">
        <f t="shared" si="39"/>
        <v>8.7301567589544507E-2</v>
      </c>
    </row>
    <row r="44" spans="1:39" s="11" customFormat="1">
      <c r="A44" s="13" t="s">
        <v>4</v>
      </c>
      <c r="B44" s="36" t="s">
        <v>103</v>
      </c>
      <c r="C44" s="75">
        <f t="shared" ref="C44:E44" si="40">100*C17/C$17</f>
        <v>100</v>
      </c>
      <c r="D44" s="75">
        <f t="shared" si="40"/>
        <v>100</v>
      </c>
      <c r="E44" s="75">
        <f t="shared" si="40"/>
        <v>100</v>
      </c>
      <c r="F44" s="75">
        <f t="shared" ref="F44:AM44" si="41">100*F17/F$17</f>
        <v>100</v>
      </c>
      <c r="G44" s="75">
        <f t="shared" si="41"/>
        <v>100</v>
      </c>
      <c r="H44" s="75">
        <f t="shared" si="41"/>
        <v>100</v>
      </c>
      <c r="I44" s="75">
        <f t="shared" si="41"/>
        <v>100</v>
      </c>
      <c r="J44" s="75">
        <f t="shared" si="41"/>
        <v>100</v>
      </c>
      <c r="K44" s="75">
        <f t="shared" si="41"/>
        <v>100</v>
      </c>
      <c r="L44" s="75">
        <f t="shared" si="41"/>
        <v>100</v>
      </c>
      <c r="M44" s="75">
        <f t="shared" si="41"/>
        <v>100</v>
      </c>
      <c r="N44" s="75">
        <f t="shared" si="41"/>
        <v>100</v>
      </c>
      <c r="O44" s="75">
        <f t="shared" si="41"/>
        <v>100</v>
      </c>
      <c r="P44" s="75">
        <f t="shared" si="41"/>
        <v>100</v>
      </c>
      <c r="Q44" s="75">
        <f t="shared" si="41"/>
        <v>100</v>
      </c>
      <c r="R44" s="75">
        <f t="shared" si="41"/>
        <v>100</v>
      </c>
      <c r="S44" s="75">
        <f t="shared" si="41"/>
        <v>100</v>
      </c>
      <c r="T44" s="75">
        <f t="shared" si="41"/>
        <v>100</v>
      </c>
      <c r="U44" s="75">
        <f t="shared" si="41"/>
        <v>100</v>
      </c>
      <c r="V44" s="75">
        <f t="shared" si="41"/>
        <v>100</v>
      </c>
      <c r="W44" s="75">
        <f t="shared" si="41"/>
        <v>100</v>
      </c>
      <c r="X44" s="75">
        <f t="shared" si="41"/>
        <v>100</v>
      </c>
      <c r="Y44" s="75">
        <f t="shared" si="41"/>
        <v>100</v>
      </c>
      <c r="Z44" s="75">
        <f t="shared" si="41"/>
        <v>100</v>
      </c>
      <c r="AA44" s="75">
        <f t="shared" si="41"/>
        <v>100</v>
      </c>
      <c r="AB44" s="75">
        <f t="shared" si="41"/>
        <v>100</v>
      </c>
      <c r="AC44" s="75">
        <f t="shared" si="41"/>
        <v>100</v>
      </c>
      <c r="AD44" s="75">
        <f t="shared" si="41"/>
        <v>100</v>
      </c>
      <c r="AE44" s="75">
        <f t="shared" si="41"/>
        <v>100</v>
      </c>
      <c r="AF44" s="75">
        <f t="shared" si="41"/>
        <v>100</v>
      </c>
      <c r="AG44" s="75">
        <f t="shared" si="41"/>
        <v>100</v>
      </c>
      <c r="AH44" s="75">
        <f t="shared" si="41"/>
        <v>100</v>
      </c>
      <c r="AI44" s="75">
        <f t="shared" si="41"/>
        <v>100</v>
      </c>
      <c r="AJ44" s="75">
        <f t="shared" si="41"/>
        <v>100</v>
      </c>
      <c r="AK44" s="75">
        <f t="shared" si="41"/>
        <v>100</v>
      </c>
      <c r="AL44" s="75">
        <f t="shared" si="41"/>
        <v>100</v>
      </c>
      <c r="AM44" s="75">
        <f t="shared" si="41"/>
        <v>100</v>
      </c>
    </row>
    <row r="45" spans="1:39" s="17" customFormat="1">
      <c r="A45" s="15"/>
      <c r="B45" s="15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</row>
    <row r="46" spans="1:39" s="10" customFormat="1">
      <c r="A46" s="4" t="s">
        <v>67</v>
      </c>
      <c r="B46" s="3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s="49" customFormat="1">
      <c r="A47" s="39" t="s">
        <v>81</v>
      </c>
      <c r="B47" s="50" t="s">
        <v>160</v>
      </c>
      <c r="C47" s="75">
        <f t="shared" ref="C47:AM47" si="42">100*C20/C$27</f>
        <v>0</v>
      </c>
      <c r="D47" s="75">
        <f t="shared" si="42"/>
        <v>0</v>
      </c>
      <c r="E47" s="75">
        <f t="shared" si="42"/>
        <v>0</v>
      </c>
      <c r="F47" s="75">
        <f t="shared" si="42"/>
        <v>0</v>
      </c>
      <c r="G47" s="75">
        <f t="shared" si="42"/>
        <v>0</v>
      </c>
      <c r="H47" s="75">
        <f t="shared" si="42"/>
        <v>0</v>
      </c>
      <c r="I47" s="75">
        <f t="shared" si="42"/>
        <v>0</v>
      </c>
      <c r="J47" s="75">
        <f t="shared" si="42"/>
        <v>0</v>
      </c>
      <c r="K47" s="75">
        <f t="shared" si="42"/>
        <v>0</v>
      </c>
      <c r="L47" s="75">
        <f t="shared" si="42"/>
        <v>0</v>
      </c>
      <c r="M47" s="75">
        <f t="shared" si="42"/>
        <v>0</v>
      </c>
      <c r="N47" s="75">
        <f t="shared" si="42"/>
        <v>0</v>
      </c>
      <c r="O47" s="75">
        <f t="shared" si="42"/>
        <v>0</v>
      </c>
      <c r="P47" s="75">
        <f t="shared" si="42"/>
        <v>0</v>
      </c>
      <c r="Q47" s="75">
        <f t="shared" si="42"/>
        <v>0</v>
      </c>
      <c r="R47" s="75">
        <f t="shared" si="42"/>
        <v>0</v>
      </c>
      <c r="S47" s="75">
        <f t="shared" si="42"/>
        <v>0</v>
      </c>
      <c r="T47" s="75">
        <f t="shared" si="42"/>
        <v>0</v>
      </c>
      <c r="U47" s="75">
        <f t="shared" si="42"/>
        <v>0</v>
      </c>
      <c r="V47" s="75">
        <f t="shared" si="42"/>
        <v>0</v>
      </c>
      <c r="W47" s="75">
        <f t="shared" si="42"/>
        <v>0</v>
      </c>
      <c r="X47" s="75">
        <f t="shared" si="42"/>
        <v>0</v>
      </c>
      <c r="Y47" s="75">
        <f t="shared" si="42"/>
        <v>0</v>
      </c>
      <c r="Z47" s="75">
        <f t="shared" si="42"/>
        <v>0</v>
      </c>
      <c r="AA47" s="75">
        <f t="shared" si="42"/>
        <v>0</v>
      </c>
      <c r="AB47" s="75">
        <f t="shared" si="42"/>
        <v>0</v>
      </c>
      <c r="AC47" s="75">
        <f t="shared" si="42"/>
        <v>0</v>
      </c>
      <c r="AD47" s="75">
        <f t="shared" si="42"/>
        <v>0</v>
      </c>
      <c r="AE47" s="75">
        <f t="shared" si="42"/>
        <v>0</v>
      </c>
      <c r="AF47" s="75">
        <f t="shared" si="42"/>
        <v>0</v>
      </c>
      <c r="AG47" s="75">
        <f t="shared" si="42"/>
        <v>0</v>
      </c>
      <c r="AH47" s="75">
        <f t="shared" si="42"/>
        <v>0</v>
      </c>
      <c r="AI47" s="75">
        <f t="shared" si="42"/>
        <v>0</v>
      </c>
      <c r="AJ47" s="75">
        <f t="shared" si="42"/>
        <v>0</v>
      </c>
      <c r="AK47" s="75">
        <f t="shared" si="42"/>
        <v>0</v>
      </c>
      <c r="AL47" s="75">
        <f t="shared" si="42"/>
        <v>0</v>
      </c>
      <c r="AM47" s="75">
        <f t="shared" si="42"/>
        <v>0</v>
      </c>
    </row>
    <row r="48" spans="1:39" s="49" customFormat="1">
      <c r="A48" s="39" t="s">
        <v>82</v>
      </c>
      <c r="B48" s="54" t="s">
        <v>106</v>
      </c>
      <c r="C48" s="75">
        <f t="shared" ref="C48:E48" si="43">100*C21/C$27</f>
        <v>100</v>
      </c>
      <c r="D48" s="75">
        <f t="shared" si="43"/>
        <v>100</v>
      </c>
      <c r="E48" s="75">
        <f t="shared" si="43"/>
        <v>100</v>
      </c>
      <c r="F48" s="75">
        <f t="shared" ref="F48:AM48" si="44">100*F21/F$27</f>
        <v>100</v>
      </c>
      <c r="G48" s="75">
        <f t="shared" si="44"/>
        <v>100</v>
      </c>
      <c r="H48" s="75">
        <f t="shared" si="44"/>
        <v>100</v>
      </c>
      <c r="I48" s="75">
        <f t="shared" si="44"/>
        <v>100</v>
      </c>
      <c r="J48" s="75">
        <f t="shared" si="44"/>
        <v>100</v>
      </c>
      <c r="K48" s="75">
        <f t="shared" si="44"/>
        <v>100</v>
      </c>
      <c r="L48" s="75">
        <f t="shared" si="44"/>
        <v>100</v>
      </c>
      <c r="M48" s="75">
        <f t="shared" si="44"/>
        <v>100</v>
      </c>
      <c r="N48" s="75">
        <f t="shared" si="44"/>
        <v>100</v>
      </c>
      <c r="O48" s="75">
        <f t="shared" si="44"/>
        <v>100</v>
      </c>
      <c r="P48" s="75">
        <f t="shared" si="44"/>
        <v>100</v>
      </c>
      <c r="Q48" s="75">
        <f t="shared" si="44"/>
        <v>100</v>
      </c>
      <c r="R48" s="75">
        <f t="shared" si="44"/>
        <v>100</v>
      </c>
      <c r="S48" s="75">
        <f t="shared" si="44"/>
        <v>100</v>
      </c>
      <c r="T48" s="75">
        <f t="shared" si="44"/>
        <v>100</v>
      </c>
      <c r="U48" s="75">
        <f t="shared" si="44"/>
        <v>100</v>
      </c>
      <c r="V48" s="75">
        <f t="shared" si="44"/>
        <v>100</v>
      </c>
      <c r="W48" s="75">
        <f t="shared" si="44"/>
        <v>100</v>
      </c>
      <c r="X48" s="75">
        <f t="shared" si="44"/>
        <v>100</v>
      </c>
      <c r="Y48" s="75">
        <f t="shared" si="44"/>
        <v>100</v>
      </c>
      <c r="Z48" s="75">
        <f t="shared" si="44"/>
        <v>100</v>
      </c>
      <c r="AA48" s="75">
        <f t="shared" si="44"/>
        <v>100</v>
      </c>
      <c r="AB48" s="75">
        <f t="shared" si="44"/>
        <v>100</v>
      </c>
      <c r="AC48" s="75">
        <f t="shared" si="44"/>
        <v>100</v>
      </c>
      <c r="AD48" s="75">
        <f t="shared" si="44"/>
        <v>100</v>
      </c>
      <c r="AE48" s="75">
        <f t="shared" si="44"/>
        <v>100</v>
      </c>
      <c r="AF48" s="75">
        <f t="shared" si="44"/>
        <v>100</v>
      </c>
      <c r="AG48" s="75">
        <f t="shared" si="44"/>
        <v>100</v>
      </c>
      <c r="AH48" s="75">
        <f t="shared" si="44"/>
        <v>100</v>
      </c>
      <c r="AI48" s="75">
        <f t="shared" si="44"/>
        <v>100</v>
      </c>
      <c r="AJ48" s="75">
        <f t="shared" si="44"/>
        <v>100</v>
      </c>
      <c r="AK48" s="75">
        <f t="shared" si="44"/>
        <v>100</v>
      </c>
      <c r="AL48" s="75">
        <f t="shared" si="44"/>
        <v>100</v>
      </c>
      <c r="AM48" s="75">
        <f t="shared" si="44"/>
        <v>100</v>
      </c>
    </row>
    <row r="49" spans="1:39" s="17" customFormat="1">
      <c r="A49" s="15" t="s">
        <v>83</v>
      </c>
      <c r="B49" s="35" t="s">
        <v>69</v>
      </c>
      <c r="C49" s="76">
        <f t="shared" ref="C49:E49" si="45">100*C22/C$27</f>
        <v>33.285964993924559</v>
      </c>
      <c r="D49" s="76">
        <f t="shared" si="45"/>
        <v>46.158513939372632</v>
      </c>
      <c r="E49" s="76">
        <f t="shared" si="45"/>
        <v>53.873325747942133</v>
      </c>
      <c r="F49" s="76">
        <f t="shared" ref="F49:AM49" si="46">100*F22/F$27</f>
        <v>46.366430431436058</v>
      </c>
      <c r="G49" s="76">
        <f t="shared" si="46"/>
        <v>41.337370506482806</v>
      </c>
      <c r="H49" s="76">
        <f t="shared" si="46"/>
        <v>37.803608441248841</v>
      </c>
      <c r="I49" s="76">
        <f t="shared" si="46"/>
        <v>49.024025072914064</v>
      </c>
      <c r="J49" s="76">
        <f t="shared" si="46"/>
        <v>47.119153804629427</v>
      </c>
      <c r="K49" s="76">
        <f t="shared" si="46"/>
        <v>35.239769791354199</v>
      </c>
      <c r="L49" s="76">
        <f t="shared" si="46"/>
        <v>27.967692966320833</v>
      </c>
      <c r="M49" s="76">
        <f t="shared" si="46"/>
        <v>27.725657269192741</v>
      </c>
      <c r="N49" s="76">
        <f t="shared" si="46"/>
        <v>22.801472630806973</v>
      </c>
      <c r="O49" s="76">
        <f t="shared" si="46"/>
        <v>22.908466663435444</v>
      </c>
      <c r="P49" s="76">
        <f t="shared" si="46"/>
        <v>17.992562922004431</v>
      </c>
      <c r="Q49" s="76">
        <f t="shared" si="46"/>
        <v>16.775117185278042</v>
      </c>
      <c r="R49" s="76">
        <f t="shared" si="46"/>
        <v>20.111641090630929</v>
      </c>
      <c r="S49" s="76">
        <f t="shared" si="46"/>
        <v>22.101684995537482</v>
      </c>
      <c r="T49" s="76">
        <f t="shared" si="46"/>
        <v>19.853068776664291</v>
      </c>
      <c r="U49" s="76">
        <f t="shared" si="46"/>
        <v>23.675546607254354</v>
      </c>
      <c r="V49" s="76">
        <f t="shared" si="46"/>
        <v>23.713020452982342</v>
      </c>
      <c r="W49" s="76">
        <f t="shared" si="46"/>
        <v>21.225910463849587</v>
      </c>
      <c r="X49" s="76">
        <f t="shared" si="46"/>
        <v>17.677408615498923</v>
      </c>
      <c r="Y49" s="76">
        <f t="shared" si="46"/>
        <v>18.958994495817301</v>
      </c>
      <c r="Z49" s="76">
        <f t="shared" si="46"/>
        <v>19.678241034465465</v>
      </c>
      <c r="AA49" s="76">
        <f t="shared" si="46"/>
        <v>20.663228386585732</v>
      </c>
      <c r="AB49" s="76">
        <f t="shared" si="46"/>
        <v>23.031523550441211</v>
      </c>
      <c r="AC49" s="76">
        <f t="shared" si="46"/>
        <v>25.18360354733791</v>
      </c>
      <c r="AD49" s="76">
        <f t="shared" si="46"/>
        <v>21.085981706115557</v>
      </c>
      <c r="AE49" s="76">
        <f t="shared" si="46"/>
        <v>28.632477059526124</v>
      </c>
      <c r="AF49" s="76">
        <f t="shared" si="46"/>
        <v>27.443696967830949</v>
      </c>
      <c r="AG49" s="76">
        <f t="shared" si="46"/>
        <v>26.678635773798909</v>
      </c>
      <c r="AH49" s="76">
        <f t="shared" si="46"/>
        <v>28.272417058204908</v>
      </c>
      <c r="AI49" s="76">
        <f t="shared" si="46"/>
        <v>27.884425358096632</v>
      </c>
      <c r="AJ49" s="76">
        <f t="shared" si="46"/>
        <v>25.715376347113168</v>
      </c>
      <c r="AK49" s="76">
        <f t="shared" si="46"/>
        <v>22.059665491145104</v>
      </c>
      <c r="AL49" s="76">
        <f t="shared" si="46"/>
        <v>19.256117473162753</v>
      </c>
      <c r="AM49" s="76">
        <f t="shared" si="46"/>
        <v>14.359635687931201</v>
      </c>
    </row>
    <row r="50" spans="1:39" s="17" customFormat="1">
      <c r="A50" s="15" t="s">
        <v>84</v>
      </c>
      <c r="B50" s="35" t="s">
        <v>70</v>
      </c>
      <c r="C50" s="76">
        <f t="shared" ref="C50:E50" si="47">100*C23/C$27</f>
        <v>35.309725016375253</v>
      </c>
      <c r="D50" s="76">
        <f t="shared" si="47"/>
        <v>25.090747117848462</v>
      </c>
      <c r="E50" s="76">
        <f t="shared" si="47"/>
        <v>15.03379537807611</v>
      </c>
      <c r="F50" s="76">
        <f t="shared" ref="F50:AM50" si="48">100*F23/F$27</f>
        <v>25.714142093372544</v>
      </c>
      <c r="G50" s="76">
        <f t="shared" si="48"/>
        <v>33.467798155457764</v>
      </c>
      <c r="H50" s="76">
        <f t="shared" si="48"/>
        <v>30.447398216329656</v>
      </c>
      <c r="I50" s="76">
        <f t="shared" si="48"/>
        <v>26.500544164579775</v>
      </c>
      <c r="J50" s="76">
        <f t="shared" si="48"/>
        <v>33.382023479965504</v>
      </c>
      <c r="K50" s="76">
        <f t="shared" si="48"/>
        <v>46.250563861591594</v>
      </c>
      <c r="L50" s="76">
        <f t="shared" si="48"/>
        <v>53.009138465665622</v>
      </c>
      <c r="M50" s="76">
        <f t="shared" si="48"/>
        <v>32.928579320648552</v>
      </c>
      <c r="N50" s="76">
        <f t="shared" si="48"/>
        <v>33.870203455104907</v>
      </c>
      <c r="O50" s="76">
        <f t="shared" si="48"/>
        <v>27.12626746239933</v>
      </c>
      <c r="P50" s="76">
        <f t="shared" si="48"/>
        <v>28.417121994390563</v>
      </c>
      <c r="Q50" s="76">
        <f t="shared" si="48"/>
        <v>24.711851241316136</v>
      </c>
      <c r="R50" s="76">
        <f t="shared" si="48"/>
        <v>31.762723564120574</v>
      </c>
      <c r="S50" s="76">
        <f t="shared" si="48"/>
        <v>24.265901413003792</v>
      </c>
      <c r="T50" s="76">
        <f t="shared" si="48"/>
        <v>24.240511323764373</v>
      </c>
      <c r="U50" s="76">
        <f t="shared" si="48"/>
        <v>37.488476447257334</v>
      </c>
      <c r="V50" s="76">
        <f t="shared" si="48"/>
        <v>26.774163940911009</v>
      </c>
      <c r="W50" s="76">
        <f t="shared" si="48"/>
        <v>18.587665472908476</v>
      </c>
      <c r="X50" s="76">
        <f t="shared" si="48"/>
        <v>19.076305258098017</v>
      </c>
      <c r="Y50" s="76">
        <f t="shared" si="48"/>
        <v>20.941737611658464</v>
      </c>
      <c r="Z50" s="76">
        <f t="shared" si="48"/>
        <v>30.622510279039588</v>
      </c>
      <c r="AA50" s="76">
        <f t="shared" si="48"/>
        <v>29.996557969628576</v>
      </c>
      <c r="AB50" s="76">
        <f t="shared" si="48"/>
        <v>27.30800753984963</v>
      </c>
      <c r="AC50" s="76">
        <f t="shared" si="48"/>
        <v>33.321788291365934</v>
      </c>
      <c r="AD50" s="76">
        <f t="shared" si="48"/>
        <v>41.154434947408269</v>
      </c>
      <c r="AE50" s="76">
        <f t="shared" si="48"/>
        <v>30.111911609914511</v>
      </c>
      <c r="AF50" s="76">
        <f t="shared" si="48"/>
        <v>45.99723805500949</v>
      </c>
      <c r="AG50" s="76">
        <f t="shared" si="48"/>
        <v>52.97756904353998</v>
      </c>
      <c r="AH50" s="76">
        <f t="shared" si="48"/>
        <v>52.30305424009812</v>
      </c>
      <c r="AI50" s="76">
        <f t="shared" si="48"/>
        <v>60.604871000710126</v>
      </c>
      <c r="AJ50" s="76">
        <f t="shared" si="48"/>
        <v>65.277393706601913</v>
      </c>
      <c r="AK50" s="76">
        <f t="shared" si="48"/>
        <v>72.286404220827279</v>
      </c>
      <c r="AL50" s="76">
        <f t="shared" si="48"/>
        <v>71.300422843826695</v>
      </c>
      <c r="AM50" s="76">
        <f t="shared" si="48"/>
        <v>56.742068398405294</v>
      </c>
    </row>
    <row r="51" spans="1:39" s="17" customFormat="1">
      <c r="A51" s="79" t="s">
        <v>161</v>
      </c>
      <c r="B51" s="38" t="s">
        <v>71</v>
      </c>
      <c r="C51" s="76">
        <f t="shared" ref="C51:E51" si="49">100*C24/C$27</f>
        <v>1.7779337211614574</v>
      </c>
      <c r="D51" s="76">
        <f t="shared" si="49"/>
        <v>1.4793803832027226</v>
      </c>
      <c r="E51" s="76">
        <f t="shared" si="49"/>
        <v>5.5473397479827238</v>
      </c>
      <c r="F51" s="76">
        <f t="shared" ref="F51:AM51" si="50">100*F24/F$27</f>
        <v>6.1220804464028333</v>
      </c>
      <c r="G51" s="76">
        <f t="shared" si="50"/>
        <v>4.8849295283237035</v>
      </c>
      <c r="H51" s="76">
        <f t="shared" si="50"/>
        <v>8.6321910285545798</v>
      </c>
      <c r="I51" s="76">
        <f t="shared" si="50"/>
        <v>4.362922561545342</v>
      </c>
      <c r="J51" s="76">
        <f t="shared" si="50"/>
        <v>4.0628591696230236</v>
      </c>
      <c r="K51" s="76">
        <f t="shared" si="50"/>
        <v>2.3671680036228175</v>
      </c>
      <c r="L51" s="76">
        <f t="shared" si="50"/>
        <v>1.3171398950424131</v>
      </c>
      <c r="M51" s="76">
        <f t="shared" si="50"/>
        <v>24.310825297567213</v>
      </c>
      <c r="N51" s="76">
        <f t="shared" si="50"/>
        <v>23.056596826096815</v>
      </c>
      <c r="O51" s="76">
        <f t="shared" si="50"/>
        <v>30.414954596144881</v>
      </c>
      <c r="P51" s="76">
        <f t="shared" si="50"/>
        <v>34.331109439414377</v>
      </c>
      <c r="Q51" s="76">
        <f t="shared" si="50"/>
        <v>41.821508766072334</v>
      </c>
      <c r="R51" s="76">
        <f t="shared" si="50"/>
        <v>32.756731527384702</v>
      </c>
      <c r="S51" s="76">
        <f t="shared" si="50"/>
        <v>43.044440125722282</v>
      </c>
      <c r="T51" s="76">
        <f t="shared" si="50"/>
        <v>33.86492412463226</v>
      </c>
      <c r="U51" s="76">
        <f t="shared" si="50"/>
        <v>15.235958791385931</v>
      </c>
      <c r="V51" s="76">
        <f t="shared" si="50"/>
        <v>25.091466668308275</v>
      </c>
      <c r="W51" s="76">
        <f t="shared" si="50"/>
        <v>37.702506866089536</v>
      </c>
      <c r="X51" s="76">
        <f t="shared" si="50"/>
        <v>39.468815312250953</v>
      </c>
      <c r="Y51" s="76">
        <f t="shared" si="50"/>
        <v>37.581734905576262</v>
      </c>
      <c r="Z51" s="76">
        <f t="shared" si="50"/>
        <v>30.213765870982378</v>
      </c>
      <c r="AA51" s="76">
        <f t="shared" si="50"/>
        <v>29.840257176068132</v>
      </c>
      <c r="AB51" s="76">
        <f t="shared" si="50"/>
        <v>32.866994232708741</v>
      </c>
      <c r="AC51" s="76">
        <f t="shared" si="50"/>
        <v>25.253129425343243</v>
      </c>
      <c r="AD51" s="76">
        <f t="shared" si="50"/>
        <v>23.227158687885439</v>
      </c>
      <c r="AE51" s="76">
        <f t="shared" si="50"/>
        <v>25.97743300948774</v>
      </c>
      <c r="AF51" s="76">
        <f t="shared" si="50"/>
        <v>14.107810461788189</v>
      </c>
      <c r="AG51" s="76">
        <f t="shared" si="50"/>
        <v>11.649899241924935</v>
      </c>
      <c r="AH51" s="76">
        <f t="shared" si="50"/>
        <v>11.574790407764564</v>
      </c>
      <c r="AI51" s="76">
        <f t="shared" si="50"/>
        <v>5.876721692505865</v>
      </c>
      <c r="AJ51" s="76">
        <f t="shared" si="50"/>
        <v>4.362500680307801</v>
      </c>
      <c r="AK51" s="76">
        <f t="shared" si="50"/>
        <v>3.6126774669556969</v>
      </c>
      <c r="AL51" s="76">
        <f t="shared" si="50"/>
        <v>8.3818452523659701</v>
      </c>
      <c r="AM51" s="76">
        <f t="shared" si="50"/>
        <v>27.956194347939213</v>
      </c>
    </row>
    <row r="52" spans="1:39" s="17" customFormat="1">
      <c r="A52" s="15" t="s">
        <v>105</v>
      </c>
      <c r="B52" s="35" t="s">
        <v>107</v>
      </c>
      <c r="C52" s="76">
        <f t="shared" ref="C52:E52" si="51">100*C25/C$27</f>
        <v>24.766895833928256</v>
      </c>
      <c r="D52" s="76">
        <f t="shared" si="51"/>
        <v>22.99963748767513</v>
      </c>
      <c r="E52" s="76">
        <f t="shared" si="51"/>
        <v>21.881284161028429</v>
      </c>
      <c r="F52" s="76">
        <f t="shared" ref="F52:AM52" si="52">100*F25/F$27</f>
        <v>18.645860109678935</v>
      </c>
      <c r="G52" s="76">
        <f t="shared" si="52"/>
        <v>16.732631280339252</v>
      </c>
      <c r="H52" s="76">
        <f t="shared" si="52"/>
        <v>18.596511946931759</v>
      </c>
      <c r="I52" s="76">
        <f t="shared" si="52"/>
        <v>15.58781322252924</v>
      </c>
      <c r="J52" s="76">
        <f t="shared" si="52"/>
        <v>11.337368176594447</v>
      </c>
      <c r="K52" s="76">
        <f t="shared" si="52"/>
        <v>11.948066986655073</v>
      </c>
      <c r="L52" s="76">
        <f t="shared" si="52"/>
        <v>10.986622113455434</v>
      </c>
      <c r="M52" s="76">
        <f t="shared" si="52"/>
        <v>8.0229099062662268</v>
      </c>
      <c r="N52" s="76">
        <f t="shared" si="52"/>
        <v>18.002396466616961</v>
      </c>
      <c r="O52" s="76">
        <f t="shared" si="52"/>
        <v>15.57399371296982</v>
      </c>
      <c r="P52" s="76">
        <f t="shared" si="52"/>
        <v>16.561913546879797</v>
      </c>
      <c r="Q52" s="76">
        <f t="shared" si="52"/>
        <v>14.061426042451487</v>
      </c>
      <c r="R52" s="76">
        <f t="shared" si="52"/>
        <v>14.464136808190382</v>
      </c>
      <c r="S52" s="76">
        <f t="shared" si="52"/>
        <v>7.6099978634518903</v>
      </c>
      <c r="T52" s="76">
        <f t="shared" si="52"/>
        <v>7.4542593036906002</v>
      </c>
      <c r="U52" s="76">
        <f t="shared" si="52"/>
        <v>7.9665094733208281</v>
      </c>
      <c r="V52" s="76">
        <f t="shared" si="52"/>
        <v>7.5988031208122857</v>
      </c>
      <c r="W52" s="76">
        <f t="shared" si="52"/>
        <v>7.7567615321821366</v>
      </c>
      <c r="X52" s="76">
        <f t="shared" si="52"/>
        <v>8.6108183159827938</v>
      </c>
      <c r="Y52" s="76">
        <f t="shared" si="52"/>
        <v>8.4381267104616775</v>
      </c>
      <c r="Z52" s="76">
        <f t="shared" si="52"/>
        <v>7.2177567733136296</v>
      </c>
      <c r="AA52" s="76">
        <f t="shared" si="52"/>
        <v>6.4863779962093604</v>
      </c>
      <c r="AB52" s="76">
        <f t="shared" si="52"/>
        <v>5.6634412646341854</v>
      </c>
      <c r="AC52" s="76">
        <f t="shared" si="52"/>
        <v>5.4904976417952547</v>
      </c>
      <c r="AD52" s="76">
        <f t="shared" si="52"/>
        <v>4.8984897704923895</v>
      </c>
      <c r="AE52" s="76">
        <f t="shared" si="52"/>
        <v>5.0953055740225848</v>
      </c>
      <c r="AF52" s="76">
        <f t="shared" si="52"/>
        <v>4.3248790924038598</v>
      </c>
      <c r="AG52" s="76">
        <f t="shared" si="52"/>
        <v>3.1403492270203848</v>
      </c>
      <c r="AH52" s="76">
        <f t="shared" si="52"/>
        <v>2.6718761943021816</v>
      </c>
      <c r="AI52" s="76">
        <f t="shared" si="52"/>
        <v>2.2554177715938262</v>
      </c>
      <c r="AJ52" s="76">
        <f t="shared" si="52"/>
        <v>1.8710259359285504</v>
      </c>
      <c r="AK52" s="76">
        <f t="shared" si="52"/>
        <v>1.5197232920017723</v>
      </c>
      <c r="AL52" s="76">
        <f t="shared" si="52"/>
        <v>0.66096722367970262</v>
      </c>
      <c r="AM52" s="76">
        <f t="shared" si="52"/>
        <v>0.48785004671040827</v>
      </c>
    </row>
    <row r="53" spans="1:39" s="17" customFormat="1">
      <c r="A53" s="15" t="s">
        <v>80</v>
      </c>
      <c r="B53" s="35" t="s">
        <v>108</v>
      </c>
      <c r="C53" s="76">
        <f t="shared" ref="C53:E53" si="53">100*C26/C$27</f>
        <v>4.8594804346104787</v>
      </c>
      <c r="D53" s="76">
        <f t="shared" si="53"/>
        <v>4.2717210719010552</v>
      </c>
      <c r="E53" s="76">
        <f t="shared" si="53"/>
        <v>3.6642549649705991</v>
      </c>
      <c r="F53" s="76">
        <f t="shared" ref="F53:AM53" si="54">100*F26/F$27</f>
        <v>3.1514869191096295</v>
      </c>
      <c r="G53" s="76">
        <f t="shared" si="54"/>
        <v>3.5772705293964728</v>
      </c>
      <c r="H53" s="76">
        <f t="shared" si="54"/>
        <v>4.5202903669351606</v>
      </c>
      <c r="I53" s="76">
        <f t="shared" si="54"/>
        <v>4.5246949784315795</v>
      </c>
      <c r="J53" s="76">
        <f t="shared" si="54"/>
        <v>4.098595369187592</v>
      </c>
      <c r="K53" s="76">
        <f t="shared" si="54"/>
        <v>4.194431356776315</v>
      </c>
      <c r="L53" s="76">
        <f t="shared" si="54"/>
        <v>6.7194065595156998</v>
      </c>
      <c r="M53" s="76">
        <f t="shared" si="54"/>
        <v>7.0120282063252697</v>
      </c>
      <c r="N53" s="76">
        <f t="shared" si="54"/>
        <v>2.269330621374348</v>
      </c>
      <c r="O53" s="76">
        <f t="shared" si="54"/>
        <v>3.9763175650505227</v>
      </c>
      <c r="P53" s="76">
        <f t="shared" si="54"/>
        <v>2.6972920973108265</v>
      </c>
      <c r="Q53" s="76">
        <f t="shared" si="54"/>
        <v>2.6300967648820026</v>
      </c>
      <c r="R53" s="76">
        <f t="shared" si="54"/>
        <v>0.90476700967341217</v>
      </c>
      <c r="S53" s="76">
        <f t="shared" si="54"/>
        <v>2.97797560228455</v>
      </c>
      <c r="T53" s="76">
        <f t="shared" si="54"/>
        <v>14.587236471248476</v>
      </c>
      <c r="U53" s="76">
        <f t="shared" si="54"/>
        <v>15.633508680781555</v>
      </c>
      <c r="V53" s="76">
        <f t="shared" si="54"/>
        <v>16.822545816986089</v>
      </c>
      <c r="W53" s="76">
        <f t="shared" si="54"/>
        <v>14.727155664970262</v>
      </c>
      <c r="X53" s="76">
        <f t="shared" si="54"/>
        <v>15.166652498169315</v>
      </c>
      <c r="Y53" s="76">
        <f t="shared" si="54"/>
        <v>14.079406276486294</v>
      </c>
      <c r="Z53" s="76">
        <f t="shared" si="54"/>
        <v>12.267726042198936</v>
      </c>
      <c r="AA53" s="76">
        <f t="shared" si="54"/>
        <v>13.013578471508199</v>
      </c>
      <c r="AB53" s="76">
        <f t="shared" si="54"/>
        <v>11.130033412366236</v>
      </c>
      <c r="AC53" s="76">
        <f t="shared" si="54"/>
        <v>10.750981094157661</v>
      </c>
      <c r="AD53" s="76">
        <f t="shared" si="54"/>
        <v>9.6339348880983415</v>
      </c>
      <c r="AE53" s="76">
        <f t="shared" si="54"/>
        <v>10.182872747049037</v>
      </c>
      <c r="AF53" s="76">
        <f t="shared" si="54"/>
        <v>8.1263754229675165</v>
      </c>
      <c r="AG53" s="76">
        <f t="shared" si="54"/>
        <v>5.5535467137157939</v>
      </c>
      <c r="AH53" s="76">
        <f t="shared" si="54"/>
        <v>5.1778620996302296</v>
      </c>
      <c r="AI53" s="76">
        <f t="shared" si="54"/>
        <v>3.3785641770935491</v>
      </c>
      <c r="AJ53" s="76">
        <f t="shared" si="54"/>
        <v>2.7737033300485701</v>
      </c>
      <c r="AK53" s="76">
        <f t="shared" si="54"/>
        <v>0.52152952907015171</v>
      </c>
      <c r="AL53" s="76">
        <f t="shared" si="54"/>
        <v>0.40064720696488026</v>
      </c>
      <c r="AM53" s="76">
        <f t="shared" si="54"/>
        <v>0.45425151901388761</v>
      </c>
    </row>
    <row r="54" spans="1:39" s="17" customFormat="1">
      <c r="A54" s="13" t="s">
        <v>4</v>
      </c>
      <c r="B54" s="36" t="s">
        <v>109</v>
      </c>
      <c r="C54" s="75">
        <f t="shared" ref="C54:E54" si="55">100*C27/C$27</f>
        <v>100</v>
      </c>
      <c r="D54" s="75">
        <f t="shared" si="55"/>
        <v>100</v>
      </c>
      <c r="E54" s="75">
        <f t="shared" si="55"/>
        <v>100</v>
      </c>
      <c r="F54" s="75">
        <f t="shared" ref="F54:AM54" si="56">100*F27/F$27</f>
        <v>100</v>
      </c>
      <c r="G54" s="75">
        <f t="shared" si="56"/>
        <v>100</v>
      </c>
      <c r="H54" s="75">
        <f t="shared" si="56"/>
        <v>100</v>
      </c>
      <c r="I54" s="75">
        <f t="shared" si="56"/>
        <v>100</v>
      </c>
      <c r="J54" s="75">
        <f t="shared" si="56"/>
        <v>100</v>
      </c>
      <c r="K54" s="75">
        <f t="shared" si="56"/>
        <v>100</v>
      </c>
      <c r="L54" s="75">
        <f t="shared" si="56"/>
        <v>100</v>
      </c>
      <c r="M54" s="75">
        <f t="shared" si="56"/>
        <v>100</v>
      </c>
      <c r="N54" s="75">
        <f t="shared" si="56"/>
        <v>100</v>
      </c>
      <c r="O54" s="75">
        <f t="shared" si="56"/>
        <v>100</v>
      </c>
      <c r="P54" s="75">
        <f t="shared" si="56"/>
        <v>100</v>
      </c>
      <c r="Q54" s="75">
        <f t="shared" si="56"/>
        <v>100</v>
      </c>
      <c r="R54" s="75">
        <f t="shared" si="56"/>
        <v>100</v>
      </c>
      <c r="S54" s="75">
        <f t="shared" si="56"/>
        <v>100</v>
      </c>
      <c r="T54" s="75">
        <f t="shared" si="56"/>
        <v>100</v>
      </c>
      <c r="U54" s="75">
        <f t="shared" si="56"/>
        <v>100</v>
      </c>
      <c r="V54" s="75">
        <f t="shared" si="56"/>
        <v>100</v>
      </c>
      <c r="W54" s="75">
        <f t="shared" si="56"/>
        <v>100</v>
      </c>
      <c r="X54" s="75">
        <f t="shared" si="56"/>
        <v>100</v>
      </c>
      <c r="Y54" s="75">
        <f t="shared" si="56"/>
        <v>100</v>
      </c>
      <c r="Z54" s="75">
        <f t="shared" si="56"/>
        <v>100</v>
      </c>
      <c r="AA54" s="75">
        <f t="shared" si="56"/>
        <v>100</v>
      </c>
      <c r="AB54" s="75">
        <f t="shared" si="56"/>
        <v>100</v>
      </c>
      <c r="AC54" s="75">
        <f t="shared" si="56"/>
        <v>100</v>
      </c>
      <c r="AD54" s="75">
        <f t="shared" si="56"/>
        <v>100</v>
      </c>
      <c r="AE54" s="75">
        <f t="shared" si="56"/>
        <v>100</v>
      </c>
      <c r="AF54" s="75">
        <f t="shared" si="56"/>
        <v>100</v>
      </c>
      <c r="AG54" s="75">
        <f t="shared" si="56"/>
        <v>100</v>
      </c>
      <c r="AH54" s="75">
        <f t="shared" si="56"/>
        <v>100</v>
      </c>
      <c r="AI54" s="75">
        <f t="shared" si="56"/>
        <v>100</v>
      </c>
      <c r="AJ54" s="75">
        <f t="shared" si="56"/>
        <v>100</v>
      </c>
      <c r="AK54" s="75">
        <f t="shared" si="56"/>
        <v>100</v>
      </c>
      <c r="AL54" s="75">
        <f t="shared" si="56"/>
        <v>100</v>
      </c>
      <c r="AM54" s="75">
        <f t="shared" si="56"/>
        <v>100</v>
      </c>
    </row>
    <row r="55" spans="1:39" s="17" customFormat="1">
      <c r="A55" s="13"/>
      <c r="B55" s="36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</row>
    <row r="56" spans="1:39" s="10" customFormat="1">
      <c r="A56" s="13" t="s">
        <v>194</v>
      </c>
      <c r="B56" s="14"/>
      <c r="C56" s="32"/>
      <c r="D56" s="19"/>
      <c r="E56" s="83">
        <f>100*E27/E29</f>
        <v>9.0094793932038666</v>
      </c>
      <c r="F56" s="83">
        <f t="shared" ref="F56:AH56" si="57">100*F27/F29</f>
        <v>8.748716452149683</v>
      </c>
      <c r="G56" s="83">
        <f t="shared" si="57"/>
        <v>8.8802925080357831</v>
      </c>
      <c r="H56" s="83">
        <f t="shared" si="57"/>
        <v>9.1606562858670113</v>
      </c>
      <c r="I56" s="83">
        <f t="shared" si="57"/>
        <v>12.29054869793579</v>
      </c>
      <c r="J56" s="83">
        <f t="shared" si="57"/>
        <v>14.865235705610855</v>
      </c>
      <c r="K56" s="83">
        <f t="shared" si="57"/>
        <v>21.230092755373608</v>
      </c>
      <c r="L56" s="83">
        <f t="shared" si="57"/>
        <v>29.085062359288031</v>
      </c>
      <c r="M56" s="83">
        <f t="shared" si="57"/>
        <v>32.080344253291351</v>
      </c>
      <c r="N56" s="83">
        <f t="shared" si="57"/>
        <v>25.786511934530228</v>
      </c>
      <c r="O56" s="83">
        <f t="shared" si="57"/>
        <v>37.925174707530417</v>
      </c>
      <c r="P56" s="83">
        <f t="shared" si="57"/>
        <v>32.683554435777793</v>
      </c>
      <c r="Q56" s="83">
        <f t="shared" si="57"/>
        <v>38.600765074240307</v>
      </c>
      <c r="R56" s="83">
        <f t="shared" si="57"/>
        <v>35.510453722311233</v>
      </c>
      <c r="S56" s="83">
        <f t="shared" si="57"/>
        <v>28.911262215168076</v>
      </c>
      <c r="T56" s="83">
        <f t="shared" si="57"/>
        <v>30.557527193453634</v>
      </c>
      <c r="U56" s="83">
        <f t="shared" si="57"/>
        <v>28.34823295362979</v>
      </c>
      <c r="V56" s="83">
        <f t="shared" si="57"/>
        <v>31.687952577684769</v>
      </c>
      <c r="W56" s="83">
        <f t="shared" si="57"/>
        <v>32.688539692008369</v>
      </c>
      <c r="X56" s="83">
        <f t="shared" si="57"/>
        <v>36.143114704722642</v>
      </c>
      <c r="Y56" s="83">
        <f t="shared" si="57"/>
        <v>38.962132203296839</v>
      </c>
      <c r="Z56" s="83">
        <f t="shared" si="57"/>
        <v>41.872503340947333</v>
      </c>
      <c r="AA56" s="83">
        <f t="shared" si="57"/>
        <v>43.517259270825178</v>
      </c>
      <c r="AB56" s="83">
        <f t="shared" si="57"/>
        <v>45.328190522504407</v>
      </c>
      <c r="AC56" s="83">
        <f t="shared" si="57"/>
        <v>39.31998142315075</v>
      </c>
      <c r="AD56" s="83">
        <f t="shared" si="57"/>
        <v>42.301680925344236</v>
      </c>
      <c r="AE56" s="83">
        <f t="shared" si="57"/>
        <v>32.368602064096429</v>
      </c>
      <c r="AF56" s="83">
        <f t="shared" si="57"/>
        <v>35.870226097769397</v>
      </c>
      <c r="AG56" s="83">
        <f t="shared" si="57"/>
        <v>44.782376582376529</v>
      </c>
      <c r="AH56" s="83">
        <f t="shared" si="57"/>
        <v>44.756799639471211</v>
      </c>
      <c r="AI56" s="83"/>
      <c r="AJ56" s="83"/>
      <c r="AK56" s="19"/>
      <c r="AL56" s="19"/>
      <c r="AM56" s="19"/>
    </row>
    <row r="57" spans="1:39" s="10" customFormat="1">
      <c r="A57" s="16"/>
      <c r="B57" s="16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3"/>
      <c r="AJ57" s="22"/>
      <c r="AK57" s="22"/>
      <c r="AL57" s="22"/>
      <c r="AM57" s="22"/>
    </row>
    <row r="58" spans="1:39" s="10" customFormat="1">
      <c r="A58" s="13" t="s">
        <v>63</v>
      </c>
      <c r="B58" s="13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20"/>
      <c r="AJ58" s="19"/>
      <c r="AK58" s="19"/>
      <c r="AL58" s="19"/>
      <c r="AM58" s="19"/>
    </row>
    <row r="59" spans="1:39">
      <c r="A59" s="3" t="s">
        <v>64</v>
      </c>
      <c r="B59" s="5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</row>
    <row r="60" spans="1:39">
      <c r="A60" t="s">
        <v>5</v>
      </c>
      <c r="B60" s="55"/>
      <c r="C60" s="27">
        <v>7500000</v>
      </c>
      <c r="D60" s="25">
        <v>7500000</v>
      </c>
      <c r="E60" s="25">
        <v>5000000</v>
      </c>
      <c r="F60" s="25">
        <v>2500000</v>
      </c>
      <c r="G60" s="25">
        <v>2500000</v>
      </c>
      <c r="H60" s="25"/>
      <c r="I60" s="25"/>
      <c r="J60" s="25"/>
      <c r="K60" s="25">
        <v>5000000</v>
      </c>
      <c r="L60" s="25">
        <v>15000000</v>
      </c>
      <c r="M60" s="25">
        <v>55000</v>
      </c>
      <c r="N60" s="25">
        <v>30000000</v>
      </c>
      <c r="O60" s="25">
        <v>30000000</v>
      </c>
      <c r="P60" s="25">
        <v>30000000</v>
      </c>
      <c r="Q60" s="25">
        <v>30000000</v>
      </c>
      <c r="R60" s="25">
        <v>30000000</v>
      </c>
      <c r="S60" s="25">
        <v>15000000</v>
      </c>
      <c r="T60" s="25">
        <v>15000000</v>
      </c>
      <c r="U60" s="25">
        <v>15000000</v>
      </c>
      <c r="V60" s="25">
        <v>15000000</v>
      </c>
      <c r="W60" s="25">
        <v>15000000</v>
      </c>
      <c r="X60" s="25">
        <v>15000000</v>
      </c>
      <c r="Y60" s="25">
        <v>15000000</v>
      </c>
      <c r="Z60" s="25">
        <v>15000000</v>
      </c>
      <c r="AA60" s="25">
        <v>15000000</v>
      </c>
      <c r="AB60" s="25">
        <v>15000000</v>
      </c>
      <c r="AC60" s="25">
        <v>15000000</v>
      </c>
      <c r="AD60" s="25">
        <v>15000000</v>
      </c>
      <c r="AE60" s="25">
        <v>15000000</v>
      </c>
      <c r="AF60" s="25">
        <v>15000000</v>
      </c>
      <c r="AG60" s="25">
        <v>15000000</v>
      </c>
      <c r="AH60" s="25">
        <v>5000000</v>
      </c>
      <c r="AI60" s="26">
        <v>5000000</v>
      </c>
      <c r="AJ60" s="25"/>
      <c r="AK60" s="25"/>
      <c r="AL60" s="25"/>
      <c r="AM60" s="25">
        <v>30000000</v>
      </c>
    </row>
    <row r="61" spans="1:39">
      <c r="A61" t="s">
        <v>6</v>
      </c>
      <c r="B61" s="55"/>
      <c r="C61" s="27">
        <v>7979910</v>
      </c>
      <c r="D61" s="25">
        <v>7174590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6"/>
      <c r="AJ61" s="25"/>
      <c r="AK61" s="25"/>
      <c r="AL61" s="25"/>
      <c r="AM61" s="25"/>
    </row>
    <row r="62" spans="1:39">
      <c r="A62" t="s">
        <v>29</v>
      </c>
      <c r="B62" s="55"/>
      <c r="C62" s="27"/>
      <c r="D62" s="25">
        <v>154764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6"/>
      <c r="AJ62" s="25"/>
      <c r="AK62" s="25"/>
      <c r="AL62" s="25"/>
      <c r="AM62" s="25"/>
    </row>
    <row r="63" spans="1:39">
      <c r="A63" t="s">
        <v>30</v>
      </c>
      <c r="B63" s="55"/>
      <c r="C63" s="27"/>
      <c r="D63" s="25"/>
      <c r="E63" s="25">
        <v>4594677</v>
      </c>
      <c r="F63" s="25">
        <v>10094677</v>
      </c>
      <c r="G63" s="25">
        <v>7500000</v>
      </c>
      <c r="H63" s="25">
        <v>7500000</v>
      </c>
      <c r="I63" s="25">
        <v>7500000</v>
      </c>
      <c r="J63" s="25">
        <v>7500000</v>
      </c>
      <c r="K63" s="25">
        <v>7500000</v>
      </c>
      <c r="L63" s="25">
        <v>5500000</v>
      </c>
      <c r="M63" s="25">
        <v>5500000</v>
      </c>
      <c r="N63" s="25">
        <v>5500000</v>
      </c>
      <c r="O63" s="25">
        <v>10500000</v>
      </c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6"/>
      <c r="AJ63" s="25"/>
      <c r="AK63" s="25"/>
      <c r="AL63" s="25"/>
      <c r="AM63" s="25"/>
    </row>
    <row r="64" spans="1:39">
      <c r="A64" t="s">
        <v>7</v>
      </c>
      <c r="B64" s="55"/>
      <c r="C64" s="27">
        <v>1516618</v>
      </c>
      <c r="D64" s="25">
        <v>2156840</v>
      </c>
      <c r="E64" s="25">
        <v>3337924</v>
      </c>
      <c r="F64" s="25">
        <v>4446699</v>
      </c>
      <c r="G64" s="25">
        <v>5807191</v>
      </c>
      <c r="H64" s="25">
        <v>5500025</v>
      </c>
      <c r="I64" s="25">
        <v>5196534</v>
      </c>
      <c r="J64" s="25">
        <v>6767609</v>
      </c>
      <c r="K64" s="25">
        <v>7641729</v>
      </c>
      <c r="L64" s="25">
        <v>20755219</v>
      </c>
      <c r="M64" s="25">
        <v>14409569</v>
      </c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6"/>
      <c r="AJ64" s="25"/>
      <c r="AK64" s="25"/>
      <c r="AL64" s="25"/>
      <c r="AM64" s="25"/>
    </row>
    <row r="65" spans="1:39">
      <c r="A65" t="s">
        <v>31</v>
      </c>
      <c r="B65" s="55"/>
      <c r="C65" s="27"/>
      <c r="D65" s="25"/>
      <c r="E65" s="25"/>
      <c r="F65" s="25"/>
      <c r="G65" s="25"/>
      <c r="H65" s="25">
        <v>347328</v>
      </c>
      <c r="I65" s="25">
        <v>692610</v>
      </c>
      <c r="J65" s="25">
        <v>1064703</v>
      </c>
      <c r="K65" s="25">
        <v>9449277</v>
      </c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</row>
    <row r="66" spans="1:39">
      <c r="A66" t="s">
        <v>32</v>
      </c>
      <c r="B66" s="55"/>
      <c r="C66" s="27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>
        <v>102971867</v>
      </c>
      <c r="O66" s="25">
        <v>164577504</v>
      </c>
      <c r="P66" s="25">
        <v>165784699</v>
      </c>
      <c r="Q66" s="25">
        <v>189364301</v>
      </c>
      <c r="R66" s="25">
        <v>219040104</v>
      </c>
      <c r="S66" s="25">
        <v>186117942</v>
      </c>
      <c r="T66" s="25">
        <v>202000333</v>
      </c>
      <c r="U66" s="25">
        <v>171325534</v>
      </c>
      <c r="V66" s="25">
        <v>191895799</v>
      </c>
      <c r="W66" s="25">
        <v>202754894</v>
      </c>
      <c r="X66" s="25">
        <v>201974794</v>
      </c>
      <c r="Y66" s="25">
        <v>224131883</v>
      </c>
      <c r="Z66" s="25">
        <v>230646774</v>
      </c>
      <c r="AA66" s="25">
        <v>250235093</v>
      </c>
      <c r="AB66" s="25">
        <v>260072765</v>
      </c>
      <c r="AC66" s="25">
        <v>283876111</v>
      </c>
      <c r="AD66" s="25">
        <v>320733469</v>
      </c>
      <c r="AE66" s="25">
        <v>312751917</v>
      </c>
      <c r="AF66" s="25">
        <v>348232172</v>
      </c>
      <c r="AG66" s="25">
        <v>514435546</v>
      </c>
      <c r="AH66" s="25">
        <v>756956331</v>
      </c>
      <c r="AI66" s="25">
        <v>785801226</v>
      </c>
      <c r="AJ66" s="25">
        <v>973576775</v>
      </c>
      <c r="AK66" s="25">
        <v>1236958775</v>
      </c>
      <c r="AL66" s="25">
        <v>2549557302</v>
      </c>
      <c r="AM66" s="25">
        <v>5897069880</v>
      </c>
    </row>
    <row r="67" spans="1:39">
      <c r="A67" t="s">
        <v>33</v>
      </c>
      <c r="B67" s="55"/>
      <c r="C67" s="27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>
        <v>11959071</v>
      </c>
      <c r="O67" s="25">
        <v>11383193</v>
      </c>
      <c r="P67" s="25">
        <v>3273927</v>
      </c>
      <c r="Q67" s="25">
        <v>3028662</v>
      </c>
      <c r="R67" s="25">
        <v>2138882</v>
      </c>
      <c r="S67" s="25">
        <v>4282565</v>
      </c>
      <c r="T67" s="25">
        <v>33439892</v>
      </c>
      <c r="U67" s="25">
        <v>32003302</v>
      </c>
      <c r="V67" s="25">
        <v>32191115</v>
      </c>
      <c r="W67" s="25">
        <v>31692800</v>
      </c>
      <c r="X67" s="25">
        <v>34862212</v>
      </c>
      <c r="Y67" s="25">
        <v>35086600</v>
      </c>
      <c r="Z67" s="25">
        <v>54808241</v>
      </c>
      <c r="AA67" s="25">
        <v>53639400</v>
      </c>
      <c r="AB67" s="25">
        <v>53278529</v>
      </c>
      <c r="AC67" s="25">
        <v>48348427</v>
      </c>
      <c r="AD67" s="25">
        <v>44350723</v>
      </c>
      <c r="AE67" s="25">
        <v>37186300</v>
      </c>
      <c r="AF67" s="25">
        <v>42340823</v>
      </c>
      <c r="AG67" s="25">
        <v>40723232</v>
      </c>
      <c r="AH67" s="25">
        <v>33532198</v>
      </c>
      <c r="AI67" s="25">
        <v>30519120</v>
      </c>
      <c r="AJ67" s="25">
        <v>26903500</v>
      </c>
      <c r="AK67" s="25">
        <v>457063992</v>
      </c>
      <c r="AL67" s="25">
        <v>3064412361</v>
      </c>
      <c r="AM67" s="25">
        <v>3641998645</v>
      </c>
    </row>
    <row r="68" spans="1:39">
      <c r="A68" t="s">
        <v>198</v>
      </c>
      <c r="B68" s="55"/>
      <c r="C68" s="27">
        <v>415191</v>
      </c>
      <c r="D68" s="25">
        <v>385578</v>
      </c>
      <c r="E68" s="25">
        <v>1097692</v>
      </c>
      <c r="F68" s="25">
        <v>1737740</v>
      </c>
      <c r="G68" s="25">
        <v>1959070</v>
      </c>
      <c r="H68" s="25">
        <v>3014456</v>
      </c>
      <c r="I68" s="25">
        <v>3215544</v>
      </c>
      <c r="J68" s="25">
        <v>6985607</v>
      </c>
      <c r="K68" s="25">
        <v>12630317</v>
      </c>
      <c r="L68" s="25">
        <v>50867818</v>
      </c>
      <c r="M68" s="25">
        <v>44310230</v>
      </c>
      <c r="N68" s="25">
        <v>23004810</v>
      </c>
      <c r="O68" s="25">
        <v>28154388</v>
      </c>
      <c r="P68" s="25">
        <v>25683386</v>
      </c>
      <c r="Q68" s="25">
        <v>33986203</v>
      </c>
      <c r="R68" s="25">
        <v>35856122</v>
      </c>
      <c r="S68" s="25">
        <v>24515144</v>
      </c>
      <c r="T68" s="25">
        <v>10431993</v>
      </c>
      <c r="U68" s="25">
        <v>10309391</v>
      </c>
      <c r="V68" s="25">
        <v>8396237</v>
      </c>
      <c r="W68" s="25">
        <v>8749816</v>
      </c>
      <c r="X68" s="25">
        <v>10689525</v>
      </c>
      <c r="Y68" s="25">
        <v>11682533</v>
      </c>
      <c r="Z68" s="25">
        <v>16714581</v>
      </c>
      <c r="AA68" s="25">
        <v>18895656</v>
      </c>
      <c r="AB68" s="25">
        <v>59373038</v>
      </c>
      <c r="AC68" s="25">
        <v>30291955</v>
      </c>
      <c r="AD68" s="25">
        <v>46992309</v>
      </c>
      <c r="AE68" s="25">
        <v>27711291</v>
      </c>
      <c r="AF68" s="25">
        <v>70617195</v>
      </c>
      <c r="AG68" s="25">
        <v>107896329</v>
      </c>
      <c r="AH68" s="25">
        <v>143031439</v>
      </c>
      <c r="AI68" s="25">
        <v>234151654</v>
      </c>
      <c r="AJ68" s="25">
        <v>365479109</v>
      </c>
      <c r="AK68" s="25">
        <v>466692137</v>
      </c>
      <c r="AL68" s="25">
        <v>1860971170</v>
      </c>
      <c r="AM68" s="25">
        <v>9145994836</v>
      </c>
    </row>
    <row r="69" spans="1:39">
      <c r="A69" t="s">
        <v>34</v>
      </c>
      <c r="B69" s="55"/>
      <c r="C69" s="27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>
        <v>569572</v>
      </c>
      <c r="U69" s="25">
        <v>200206</v>
      </c>
      <c r="V69" s="25">
        <v>219922</v>
      </c>
      <c r="W69" s="25">
        <v>62685</v>
      </c>
      <c r="X69" s="25">
        <v>121825</v>
      </c>
      <c r="Y69" s="25">
        <v>72106</v>
      </c>
      <c r="Z69" s="25">
        <v>1616044</v>
      </c>
      <c r="AA69" s="25">
        <v>181102</v>
      </c>
      <c r="AB69" s="25">
        <v>447054</v>
      </c>
      <c r="AC69" s="25">
        <v>408018</v>
      </c>
      <c r="AD69" s="25">
        <v>2577005</v>
      </c>
      <c r="AE69" s="25">
        <v>3112803</v>
      </c>
      <c r="AF69" s="25">
        <v>342543</v>
      </c>
      <c r="AG69" s="25">
        <v>3709631</v>
      </c>
      <c r="AH69" s="25">
        <v>2320447</v>
      </c>
      <c r="AI69" s="25">
        <v>1300184</v>
      </c>
      <c r="AJ69" s="25">
        <v>685908</v>
      </c>
      <c r="AK69" s="25">
        <v>321892</v>
      </c>
      <c r="AL69" s="25">
        <v>24387029</v>
      </c>
      <c r="AM69" s="25">
        <v>4106725</v>
      </c>
    </row>
    <row r="70" spans="1:39">
      <c r="A70" t="s">
        <v>9</v>
      </c>
      <c r="B70" s="55"/>
      <c r="C70" s="27">
        <v>1407324</v>
      </c>
      <c r="D70" s="25">
        <v>4330833</v>
      </c>
      <c r="E70" s="25">
        <v>5561626</v>
      </c>
      <c r="F70" s="25">
        <v>9221050</v>
      </c>
      <c r="G70" s="25">
        <v>15648646</v>
      </c>
      <c r="H70" s="25">
        <v>14565453</v>
      </c>
      <c r="I70" s="25">
        <v>20483366</v>
      </c>
      <c r="J70" s="25">
        <v>27129385</v>
      </c>
      <c r="K70" s="25">
        <v>62101770</v>
      </c>
      <c r="L70" s="25">
        <v>83624171</v>
      </c>
      <c r="M70" s="25">
        <v>203440639</v>
      </c>
      <c r="N70" s="25">
        <v>52782238</v>
      </c>
      <c r="O70" s="25">
        <v>57119437</v>
      </c>
      <c r="P70" s="25">
        <v>59217023</v>
      </c>
      <c r="Q70" s="25">
        <v>63746766</v>
      </c>
      <c r="R70" s="25">
        <v>48241613</v>
      </c>
      <c r="S70" s="25">
        <v>38271601</v>
      </c>
      <c r="T70" s="25">
        <v>32140486</v>
      </c>
      <c r="U70" s="25">
        <v>27898145</v>
      </c>
      <c r="V70" s="25">
        <v>11474523</v>
      </c>
      <c r="W70" s="25">
        <v>11055287</v>
      </c>
      <c r="X70" s="25">
        <v>10546266</v>
      </c>
      <c r="Y70" s="25">
        <v>10558565</v>
      </c>
      <c r="Z70" s="25">
        <v>16172427</v>
      </c>
      <c r="AA70" s="25">
        <v>17825656</v>
      </c>
      <c r="AB70" s="25">
        <v>27536428</v>
      </c>
      <c r="AC70" s="25">
        <v>28982375</v>
      </c>
      <c r="AD70" s="25">
        <v>52716868</v>
      </c>
      <c r="AE70" s="25">
        <v>46679694</v>
      </c>
      <c r="AF70" s="25">
        <v>52127830</v>
      </c>
      <c r="AG70" s="25">
        <v>75283289</v>
      </c>
      <c r="AH70" s="25">
        <v>67157102</v>
      </c>
      <c r="AI70" s="25">
        <v>83415785</v>
      </c>
      <c r="AJ70" s="25">
        <v>83073764</v>
      </c>
      <c r="AK70" s="25">
        <v>87911505</v>
      </c>
      <c r="AL70" s="25">
        <v>149944930</v>
      </c>
      <c r="AM70" s="25">
        <v>388682940</v>
      </c>
    </row>
    <row r="71" spans="1:39">
      <c r="A71" t="s">
        <v>35</v>
      </c>
      <c r="B71" s="55"/>
      <c r="C71" s="27"/>
      <c r="D71" s="25"/>
      <c r="E71" s="25"/>
      <c r="F71" s="25">
        <v>82036</v>
      </c>
      <c r="G71" s="25">
        <v>94081</v>
      </c>
      <c r="H71" s="25">
        <v>27381</v>
      </c>
      <c r="I71" s="25">
        <v>60595</v>
      </c>
      <c r="J71" s="25">
        <v>138825</v>
      </c>
      <c r="K71" s="25">
        <v>139440</v>
      </c>
      <c r="L71" s="25">
        <v>17514115</v>
      </c>
      <c r="M71" s="25">
        <v>41490717</v>
      </c>
      <c r="N71" s="25">
        <v>12494309</v>
      </c>
      <c r="O71" s="25">
        <v>24183085</v>
      </c>
      <c r="P71" s="25">
        <v>12317908</v>
      </c>
      <c r="Q71" s="25">
        <v>24353279</v>
      </c>
      <c r="R71" s="25">
        <v>22155169</v>
      </c>
      <c r="S71" s="25">
        <v>21471021</v>
      </c>
      <c r="T71" s="25">
        <v>16773911</v>
      </c>
      <c r="U71" s="25">
        <v>16962951</v>
      </c>
      <c r="V71" s="25">
        <v>17332052</v>
      </c>
      <c r="W71" s="25">
        <v>13205520</v>
      </c>
      <c r="X71" s="25">
        <v>7250337</v>
      </c>
      <c r="Y71" s="25">
        <v>13168940</v>
      </c>
      <c r="Z71" s="25">
        <v>17510660</v>
      </c>
      <c r="AA71" s="25">
        <v>13733018</v>
      </c>
      <c r="AB71" s="25">
        <v>19826719</v>
      </c>
      <c r="AC71" s="25">
        <v>19583523</v>
      </c>
      <c r="AD71" s="25">
        <v>16979135</v>
      </c>
      <c r="AE71" s="25">
        <v>26227453</v>
      </c>
      <c r="AF71" s="25">
        <v>18723101</v>
      </c>
      <c r="AG71" s="25">
        <v>12900283</v>
      </c>
      <c r="AH71" s="25">
        <v>13694570</v>
      </c>
      <c r="AI71" s="25">
        <v>9494311</v>
      </c>
      <c r="AJ71" s="25">
        <v>10062311</v>
      </c>
      <c r="AK71" s="25">
        <v>4014819</v>
      </c>
      <c r="AL71" s="25">
        <v>28154207</v>
      </c>
      <c r="AM71" s="25">
        <v>56074429</v>
      </c>
    </row>
    <row r="72" spans="1:39">
      <c r="A72" t="s">
        <v>36</v>
      </c>
      <c r="B72" s="55"/>
      <c r="C72" s="27"/>
      <c r="D72" s="25"/>
      <c r="E72" s="25"/>
      <c r="F72" s="25"/>
      <c r="G72" s="25"/>
      <c r="H72" s="25"/>
      <c r="I72" s="25"/>
      <c r="J72" s="25"/>
      <c r="K72" s="25"/>
      <c r="L72" s="25">
        <v>4840000</v>
      </c>
      <c r="M72" s="25">
        <v>6136555</v>
      </c>
      <c r="N72" s="25">
        <v>28098202</v>
      </c>
      <c r="O72" s="25">
        <v>15294092</v>
      </c>
      <c r="P72" s="25">
        <v>4462023</v>
      </c>
      <c r="Q72" s="25">
        <v>4703280</v>
      </c>
      <c r="R72" s="25">
        <v>1075882</v>
      </c>
      <c r="S72" s="25">
        <v>472982</v>
      </c>
      <c r="T72" s="25">
        <v>908163</v>
      </c>
      <c r="U72" s="25"/>
      <c r="V72" s="25"/>
      <c r="W72" s="25"/>
      <c r="X72" s="25">
        <v>1110000</v>
      </c>
      <c r="Y72" s="25">
        <v>2700000</v>
      </c>
      <c r="Z72" s="25">
        <v>3870000</v>
      </c>
      <c r="AA72" s="25">
        <v>1220000</v>
      </c>
      <c r="AB72" s="25"/>
      <c r="AC72" s="25">
        <v>11324000</v>
      </c>
      <c r="AD72" s="25">
        <v>14860500</v>
      </c>
      <c r="AE72" s="25">
        <v>4930000</v>
      </c>
      <c r="AF72" s="25">
        <v>22051376</v>
      </c>
      <c r="AG72" s="25">
        <v>29000000</v>
      </c>
      <c r="AH72" s="25">
        <v>1279317</v>
      </c>
      <c r="AI72" s="25">
        <v>65750000</v>
      </c>
      <c r="AJ72" s="25">
        <v>23600000</v>
      </c>
      <c r="AK72" s="25">
        <v>10000000</v>
      </c>
      <c r="AL72" s="25">
        <v>44200000</v>
      </c>
      <c r="AM72" s="25">
        <v>119000000</v>
      </c>
    </row>
    <row r="73" spans="1:39">
      <c r="A73" t="s">
        <v>37</v>
      </c>
      <c r="B73" s="55"/>
      <c r="C73" s="27"/>
      <c r="D73" s="25"/>
      <c r="E73" s="25"/>
      <c r="F73" s="25"/>
      <c r="G73" s="25"/>
      <c r="H73" s="25"/>
      <c r="I73" s="25"/>
      <c r="J73" s="25">
        <v>2142114</v>
      </c>
      <c r="K73" s="25">
        <v>3442439</v>
      </c>
      <c r="L73" s="25">
        <v>23232543</v>
      </c>
      <c r="M73" s="25">
        <v>14723205</v>
      </c>
      <c r="N73" s="25">
        <v>10641429</v>
      </c>
      <c r="O73" s="25">
        <v>6832621</v>
      </c>
      <c r="P73" s="25">
        <v>17127571</v>
      </c>
      <c r="Q73" s="25">
        <v>14833387</v>
      </c>
      <c r="R73" s="25">
        <v>6282649</v>
      </c>
      <c r="S73" s="25">
        <v>6027639</v>
      </c>
      <c r="T73" s="25">
        <v>18257326</v>
      </c>
      <c r="U73" s="25">
        <v>5728742</v>
      </c>
      <c r="V73" s="25">
        <v>8071518</v>
      </c>
      <c r="W73" s="25">
        <v>11541859</v>
      </c>
      <c r="X73" s="25">
        <v>5892844</v>
      </c>
      <c r="Y73" s="25">
        <v>6798738</v>
      </c>
      <c r="Z73" s="25">
        <v>23488187</v>
      </c>
      <c r="AA73" s="25">
        <v>15508265</v>
      </c>
      <c r="AB73" s="25">
        <v>21986382</v>
      </c>
      <c r="AC73" s="25">
        <v>29829770</v>
      </c>
      <c r="AD73" s="25">
        <v>28819297</v>
      </c>
      <c r="AE73" s="25">
        <v>8648664</v>
      </c>
      <c r="AF73" s="25">
        <v>2173682</v>
      </c>
      <c r="AG73" s="25">
        <v>5208473</v>
      </c>
      <c r="AH73" s="25">
        <v>3864162</v>
      </c>
      <c r="AI73" s="25">
        <v>65307</v>
      </c>
      <c r="AJ73" s="25"/>
      <c r="AK73" s="25">
        <v>4020970</v>
      </c>
      <c r="AL73" s="25">
        <v>24190321</v>
      </c>
      <c r="AM73" s="25">
        <v>65984886</v>
      </c>
    </row>
    <row r="74" spans="1:39" ht="15" customHeight="1">
      <c r="A74" t="s">
        <v>10</v>
      </c>
      <c r="B74" s="55"/>
      <c r="C74" s="27">
        <v>416830</v>
      </c>
      <c r="D74" s="25">
        <v>398260</v>
      </c>
      <c r="E74" s="25">
        <v>106503</v>
      </c>
      <c r="F74" s="25"/>
      <c r="G74" s="25"/>
      <c r="H74" s="25"/>
      <c r="I74" s="25"/>
      <c r="J74" s="25">
        <v>1100571</v>
      </c>
      <c r="K74" s="25">
        <v>2858484</v>
      </c>
      <c r="L74" s="25">
        <v>17615110</v>
      </c>
      <c r="M74" s="25">
        <v>13802350</v>
      </c>
      <c r="N74" s="25">
        <v>4258219</v>
      </c>
      <c r="O74" s="25">
        <v>4840778</v>
      </c>
      <c r="P74" s="25">
        <v>5128548</v>
      </c>
      <c r="Q74" s="25">
        <v>12453200</v>
      </c>
      <c r="R74" s="25">
        <v>12159113</v>
      </c>
      <c r="S74" s="25">
        <v>4929257</v>
      </c>
      <c r="T74" s="25">
        <v>8051135</v>
      </c>
      <c r="U74" s="25">
        <v>4283863</v>
      </c>
      <c r="V74" s="25">
        <v>2624961</v>
      </c>
      <c r="W74" s="25">
        <v>1683220</v>
      </c>
      <c r="X74" s="25">
        <v>1609253</v>
      </c>
      <c r="Y74" s="25">
        <v>2078621</v>
      </c>
      <c r="Z74" s="25">
        <v>3115009</v>
      </c>
      <c r="AA74" s="25">
        <v>6510196</v>
      </c>
      <c r="AB74" s="25">
        <v>12199593</v>
      </c>
      <c r="AC74" s="25">
        <v>4927390</v>
      </c>
      <c r="AD74" s="25">
        <v>6052253</v>
      </c>
      <c r="AE74" s="25">
        <v>10975678</v>
      </c>
      <c r="AF74" s="25">
        <v>12181241</v>
      </c>
      <c r="AG74" s="25">
        <v>4267512</v>
      </c>
      <c r="AH74" s="25">
        <v>5477133</v>
      </c>
      <c r="AI74" s="25">
        <v>5468957</v>
      </c>
      <c r="AJ74" s="25">
        <v>9093210</v>
      </c>
      <c r="AK74" s="25">
        <v>4164008</v>
      </c>
      <c r="AL74" s="25">
        <v>2562773</v>
      </c>
      <c r="AM74" s="25"/>
    </row>
    <row r="75" spans="1:39" ht="15" customHeight="1">
      <c r="A75" t="s">
        <v>38</v>
      </c>
      <c r="B75" s="55"/>
      <c r="C75" s="27">
        <v>6311</v>
      </c>
      <c r="D75" s="25">
        <v>333284</v>
      </c>
      <c r="E75" s="25">
        <v>1018163</v>
      </c>
      <c r="F75" s="25">
        <v>1588859</v>
      </c>
      <c r="G75" s="25">
        <v>1057514</v>
      </c>
      <c r="H75" s="25">
        <v>1017756</v>
      </c>
      <c r="I75" s="25">
        <v>2747934</v>
      </c>
      <c r="J75" s="25">
        <v>3430526</v>
      </c>
      <c r="K75" s="25">
        <v>3707516</v>
      </c>
      <c r="L75" s="25">
        <v>29351664</v>
      </c>
      <c r="M75" s="25">
        <v>7119503</v>
      </c>
      <c r="N75" s="25">
        <v>6526042</v>
      </c>
      <c r="O75" s="25">
        <v>3872434</v>
      </c>
      <c r="P75" s="25">
        <v>3342962</v>
      </c>
      <c r="Q75" s="25">
        <v>8428272</v>
      </c>
      <c r="R75" s="25">
        <v>5448573</v>
      </c>
      <c r="S75" s="25">
        <v>7518431</v>
      </c>
      <c r="T75" s="25">
        <v>6847228</v>
      </c>
      <c r="U75" s="25">
        <v>6286047</v>
      </c>
      <c r="V75" s="25">
        <v>5097741</v>
      </c>
      <c r="W75" s="25">
        <v>9868205</v>
      </c>
      <c r="X75" s="25">
        <v>5620055</v>
      </c>
      <c r="Y75" s="25">
        <v>7239563</v>
      </c>
      <c r="Z75" s="25">
        <v>6572176</v>
      </c>
      <c r="AA75" s="25">
        <v>4682481</v>
      </c>
      <c r="AB75" s="25">
        <v>7050792</v>
      </c>
      <c r="AC75" s="25">
        <v>11820551</v>
      </c>
      <c r="AD75" s="25">
        <v>9634923</v>
      </c>
      <c r="AE75" s="25">
        <v>5277584</v>
      </c>
      <c r="AF75" s="25">
        <v>13321526</v>
      </c>
      <c r="AG75" s="25">
        <v>23286543</v>
      </c>
      <c r="AH75" s="25">
        <v>35772369</v>
      </c>
      <c r="AI75" s="25">
        <v>237154802</v>
      </c>
      <c r="AJ75" s="25">
        <v>282979949</v>
      </c>
      <c r="AK75" s="25">
        <v>240350731</v>
      </c>
      <c r="AL75" s="25">
        <v>617514243</v>
      </c>
      <c r="AM75" s="25">
        <v>1399012192</v>
      </c>
    </row>
    <row r="76" spans="1:39">
      <c r="A76" t="s">
        <v>12</v>
      </c>
      <c r="B76" s="55"/>
      <c r="C76" s="27">
        <v>4823183</v>
      </c>
      <c r="D76" s="25">
        <v>1720149</v>
      </c>
      <c r="E76" s="25">
        <v>422580</v>
      </c>
      <c r="F76" s="25">
        <v>395946</v>
      </c>
      <c r="G76" s="25">
        <v>520813</v>
      </c>
      <c r="H76" s="25">
        <v>479231</v>
      </c>
      <c r="I76" s="25">
        <v>575629</v>
      </c>
      <c r="J76" s="25">
        <v>813084</v>
      </c>
      <c r="K76" s="25">
        <v>6438824</v>
      </c>
      <c r="L76" s="25">
        <v>4748899</v>
      </c>
      <c r="M76" s="25">
        <v>7447935</v>
      </c>
      <c r="N76" s="25">
        <v>5901960</v>
      </c>
      <c r="O76" s="25">
        <v>14919727</v>
      </c>
      <c r="P76" s="25">
        <v>14025716</v>
      </c>
      <c r="Q76" s="25">
        <v>22872701</v>
      </c>
      <c r="R76" s="25">
        <v>20268262</v>
      </c>
      <c r="S76" s="25">
        <v>14184746</v>
      </c>
      <c r="T76" s="25">
        <v>3434353</v>
      </c>
      <c r="U76" s="25">
        <v>1552104</v>
      </c>
      <c r="V76" s="25">
        <v>1882661</v>
      </c>
      <c r="W76" s="25">
        <v>1774794</v>
      </c>
      <c r="X76" s="25">
        <v>1469489</v>
      </c>
      <c r="Y76" s="25">
        <v>4345183</v>
      </c>
      <c r="Z76" s="25">
        <v>3096183</v>
      </c>
      <c r="AA76" s="25">
        <v>4589333</v>
      </c>
      <c r="AB76" s="25">
        <v>2457355</v>
      </c>
      <c r="AC76" s="25">
        <v>2234175</v>
      </c>
      <c r="AD76" s="25">
        <v>2914788</v>
      </c>
      <c r="AE76" s="25">
        <v>7481807</v>
      </c>
      <c r="AF76" s="25">
        <v>10923073</v>
      </c>
      <c r="AG76" s="25">
        <v>4217329</v>
      </c>
      <c r="AH76" s="25">
        <v>11372106</v>
      </c>
      <c r="AI76" s="25">
        <v>7718915</v>
      </c>
      <c r="AJ76" s="25">
        <v>10333849</v>
      </c>
      <c r="AK76" s="25">
        <v>10046212</v>
      </c>
      <c r="AL76" s="25">
        <v>17725057</v>
      </c>
      <c r="AM76" s="25">
        <v>17336437</v>
      </c>
    </row>
    <row r="77" spans="1:39">
      <c r="A77" t="s">
        <v>39</v>
      </c>
      <c r="B77" s="55"/>
      <c r="C77" s="27"/>
      <c r="D77" s="25">
        <v>7592186</v>
      </c>
      <c r="E77" s="25">
        <v>7199186</v>
      </c>
      <c r="F77" s="25">
        <v>6924186</v>
      </c>
      <c r="G77" s="25">
        <v>6523666</v>
      </c>
      <c r="H77" s="25">
        <v>6121366</v>
      </c>
      <c r="I77" s="25">
        <v>5713850</v>
      </c>
      <c r="J77" s="25">
        <v>8800584</v>
      </c>
      <c r="K77" s="25">
        <v>20463755</v>
      </c>
      <c r="L77" s="25">
        <v>58414082</v>
      </c>
      <c r="M77" s="25">
        <v>75633273</v>
      </c>
      <c r="N77" s="25">
        <v>61664605</v>
      </c>
      <c r="O77" s="25">
        <v>63365323</v>
      </c>
      <c r="P77" s="25">
        <v>51733610</v>
      </c>
      <c r="Q77" s="25">
        <v>64150391</v>
      </c>
      <c r="R77" s="25">
        <v>67645166</v>
      </c>
      <c r="S77" s="25">
        <v>70585921</v>
      </c>
      <c r="T77" s="25">
        <v>47202577</v>
      </c>
      <c r="U77" s="25">
        <v>47202577</v>
      </c>
      <c r="V77" s="25">
        <v>47202577</v>
      </c>
      <c r="W77" s="25">
        <v>47202577</v>
      </c>
      <c r="X77" s="25">
        <v>47202577</v>
      </c>
      <c r="Y77" s="25">
        <v>47202577</v>
      </c>
      <c r="Z77" s="25">
        <v>47202577</v>
      </c>
      <c r="AA77" s="25">
        <v>47202577</v>
      </c>
      <c r="AB77" s="25">
        <v>47202577</v>
      </c>
      <c r="AC77" s="25">
        <v>47202577</v>
      </c>
      <c r="AD77" s="25">
        <v>47202577</v>
      </c>
      <c r="AE77" s="25">
        <v>47202577</v>
      </c>
      <c r="AF77" s="25">
        <v>47202577</v>
      </c>
      <c r="AG77" s="25">
        <v>47202577</v>
      </c>
      <c r="AH77" s="25">
        <v>47202577</v>
      </c>
      <c r="AI77" s="25">
        <v>47202577</v>
      </c>
      <c r="AJ77" s="25">
        <v>47202577</v>
      </c>
      <c r="AK77" s="25">
        <v>47202577</v>
      </c>
      <c r="AL77" s="25">
        <v>47202577</v>
      </c>
      <c r="AM77" s="25">
        <v>47202577</v>
      </c>
    </row>
    <row r="78" spans="1:39">
      <c r="A78" t="s">
        <v>40</v>
      </c>
      <c r="B78" s="55"/>
      <c r="C78" s="27"/>
      <c r="D78" s="25"/>
      <c r="E78" s="25">
        <v>22880</v>
      </c>
      <c r="F78" s="25">
        <v>26528</v>
      </c>
      <c r="G78" s="25">
        <v>33177</v>
      </c>
      <c r="H78" s="25">
        <v>34552</v>
      </c>
      <c r="I78" s="25">
        <v>48885</v>
      </c>
      <c r="J78" s="25">
        <v>4658</v>
      </c>
      <c r="K78" s="25">
        <v>7500</v>
      </c>
      <c r="L78" s="25">
        <v>106530</v>
      </c>
      <c r="M78" s="25">
        <v>90219</v>
      </c>
      <c r="N78" s="25">
        <v>123573</v>
      </c>
      <c r="O78" s="25">
        <v>93298</v>
      </c>
      <c r="P78" s="25">
        <v>98436</v>
      </c>
      <c r="Q78" s="25">
        <v>217875</v>
      </c>
      <c r="R78" s="25">
        <v>873327</v>
      </c>
      <c r="S78" s="25">
        <v>1389996</v>
      </c>
      <c r="T78" s="25">
        <v>1347662</v>
      </c>
      <c r="U78" s="25">
        <v>182505</v>
      </c>
      <c r="V78" s="25">
        <v>225158</v>
      </c>
      <c r="W78" s="25">
        <v>1080875</v>
      </c>
      <c r="X78" s="25">
        <v>955613</v>
      </c>
      <c r="Y78" s="25">
        <v>885215</v>
      </c>
      <c r="Z78" s="25">
        <v>1488573</v>
      </c>
      <c r="AA78" s="25">
        <v>512469</v>
      </c>
      <c r="AB78" s="25">
        <v>395245</v>
      </c>
      <c r="AC78" s="25">
        <v>186914</v>
      </c>
      <c r="AD78" s="25">
        <v>600568</v>
      </c>
      <c r="AE78" s="25">
        <v>641301</v>
      </c>
      <c r="AF78" s="25">
        <v>589997</v>
      </c>
      <c r="AG78" s="25">
        <v>795774</v>
      </c>
      <c r="AH78" s="25">
        <v>1948790</v>
      </c>
      <c r="AI78" s="25">
        <v>4866578</v>
      </c>
      <c r="AJ78" s="25">
        <v>8998058</v>
      </c>
      <c r="AK78" s="25">
        <v>10374985</v>
      </c>
      <c r="AL78" s="25">
        <v>7013996</v>
      </c>
      <c r="AM78" s="25">
        <v>21172102</v>
      </c>
    </row>
    <row r="79" spans="1:39">
      <c r="A79" t="s">
        <v>41</v>
      </c>
      <c r="B79" s="55"/>
      <c r="C79" s="27"/>
      <c r="D79" s="25"/>
      <c r="E79" s="25"/>
      <c r="F79" s="25"/>
      <c r="G79" s="25"/>
      <c r="H79" s="25"/>
      <c r="I79" s="25"/>
      <c r="J79" s="25"/>
      <c r="K79" s="25"/>
      <c r="L79" s="25"/>
      <c r="M79" s="25">
        <v>53176057</v>
      </c>
      <c r="N79" s="25">
        <v>45771198</v>
      </c>
      <c r="O79" s="25">
        <v>58990265</v>
      </c>
      <c r="P79" s="25">
        <v>65365171</v>
      </c>
      <c r="Q79" s="25">
        <v>72271974</v>
      </c>
      <c r="R79" s="25">
        <v>37528311</v>
      </c>
      <c r="S79" s="25">
        <v>28011798</v>
      </c>
      <c r="T79" s="25">
        <v>28868302</v>
      </c>
      <c r="U79" s="25">
        <v>16209042</v>
      </c>
      <c r="V79" s="25">
        <v>10376876</v>
      </c>
      <c r="W79" s="25">
        <v>11562087</v>
      </c>
      <c r="X79" s="25">
        <v>5496158</v>
      </c>
      <c r="Y79" s="25">
        <v>5991771</v>
      </c>
      <c r="Z79" s="25">
        <v>5798159</v>
      </c>
      <c r="AA79" s="25">
        <v>9683768</v>
      </c>
      <c r="AB79" s="25">
        <v>14928970</v>
      </c>
      <c r="AC79" s="25">
        <v>10370136</v>
      </c>
      <c r="AD79" s="25">
        <v>18343161</v>
      </c>
      <c r="AE79" s="25">
        <v>16147015</v>
      </c>
      <c r="AF79" s="25">
        <v>15208235</v>
      </c>
      <c r="AG79" s="25">
        <v>18799884</v>
      </c>
      <c r="AH79" s="25">
        <v>17217827</v>
      </c>
      <c r="AI79" s="25">
        <v>11809240</v>
      </c>
      <c r="AJ79" s="25">
        <v>18230696</v>
      </c>
      <c r="AK79" s="25">
        <v>14594529</v>
      </c>
      <c r="AL79" s="25">
        <v>19002823</v>
      </c>
      <c r="AM79" s="25">
        <v>23706474</v>
      </c>
    </row>
    <row r="80" spans="1:39">
      <c r="A80" t="s">
        <v>0</v>
      </c>
      <c r="B80" s="55"/>
      <c r="C80" s="27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>
        <v>119866</v>
      </c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</row>
    <row r="81" spans="1:44">
      <c r="A81" t="s">
        <v>44</v>
      </c>
      <c r="B81" s="55"/>
      <c r="C81" s="27">
        <v>7888751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</row>
    <row r="82" spans="1:44">
      <c r="A82" t="s">
        <v>42</v>
      </c>
      <c r="B82" s="55"/>
      <c r="C82" s="27">
        <v>150000</v>
      </c>
      <c r="D82" s="25">
        <v>1865245</v>
      </c>
      <c r="E82" s="25">
        <v>5549317</v>
      </c>
      <c r="F82" s="25">
        <v>5342232</v>
      </c>
      <c r="G82" s="25">
        <v>7149229</v>
      </c>
      <c r="H82" s="25">
        <v>7383381</v>
      </c>
      <c r="I82" s="25">
        <v>7591176</v>
      </c>
      <c r="J82" s="25">
        <v>10078513</v>
      </c>
      <c r="K82" s="25">
        <v>15537153</v>
      </c>
      <c r="L82" s="25">
        <v>16720198</v>
      </c>
      <c r="M82" s="25">
        <v>21911108</v>
      </c>
      <c r="N82" s="25">
        <v>27579556</v>
      </c>
      <c r="O82" s="25">
        <v>40914198</v>
      </c>
      <c r="P82" s="25">
        <v>54275709</v>
      </c>
      <c r="Q82" s="25">
        <v>60154873</v>
      </c>
      <c r="R82" s="25">
        <v>72647873</v>
      </c>
      <c r="S82" s="25">
        <v>62345315</v>
      </c>
      <c r="T82" s="25">
        <v>79312287</v>
      </c>
      <c r="U82" s="25">
        <v>94537265</v>
      </c>
      <c r="V82" s="25">
        <v>109534050</v>
      </c>
      <c r="W82" s="25">
        <v>114070200</v>
      </c>
      <c r="X82" s="25">
        <v>106459605</v>
      </c>
      <c r="Y82" s="25">
        <v>91801350</v>
      </c>
      <c r="Z82" s="25">
        <v>93341808</v>
      </c>
      <c r="AA82" s="25">
        <v>138664538</v>
      </c>
      <c r="AB82" s="25">
        <v>160634783</v>
      </c>
      <c r="AC82" s="25">
        <v>140736981</v>
      </c>
      <c r="AD82" s="25">
        <v>225943250</v>
      </c>
      <c r="AE82" s="25">
        <v>221527805</v>
      </c>
      <c r="AF82" s="25">
        <v>282488504</v>
      </c>
      <c r="AG82" s="25">
        <v>502430438</v>
      </c>
      <c r="AH82" s="25">
        <v>594661636</v>
      </c>
      <c r="AI82" s="25">
        <v>1056305057</v>
      </c>
      <c r="AJ82" s="25">
        <v>1572851286</v>
      </c>
      <c r="AK82" s="25">
        <v>1794232882</v>
      </c>
      <c r="AL82" s="25">
        <v>2903243187</v>
      </c>
      <c r="AM82" s="25">
        <v>3399989272</v>
      </c>
    </row>
    <row r="83" spans="1:44">
      <c r="A83" t="s">
        <v>43</v>
      </c>
      <c r="B83" s="55"/>
      <c r="C83" s="27"/>
      <c r="D83" s="25"/>
      <c r="E83" s="25"/>
      <c r="F83" s="25"/>
      <c r="G83" s="25"/>
      <c r="H83" s="25"/>
      <c r="I83" s="25"/>
      <c r="J83" s="25">
        <v>1172530</v>
      </c>
      <c r="K83" s="25">
        <v>228529</v>
      </c>
      <c r="L83" s="25">
        <v>3150744</v>
      </c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</row>
    <row r="84" spans="1:44">
      <c r="A84" t="s">
        <v>13</v>
      </c>
      <c r="B84" s="55"/>
      <c r="C84" s="27">
        <v>1212118</v>
      </c>
      <c r="D84" s="25">
        <v>1231500</v>
      </c>
      <c r="E84" s="25">
        <v>1366596</v>
      </c>
      <c r="F84" s="25">
        <v>2535827</v>
      </c>
      <c r="G84" s="25">
        <v>2747456</v>
      </c>
      <c r="H84" s="25">
        <v>2760057</v>
      </c>
      <c r="I84" s="25">
        <v>2776062</v>
      </c>
      <c r="J84" s="25">
        <v>2889260</v>
      </c>
      <c r="K84" s="25">
        <v>3175510</v>
      </c>
      <c r="L84" s="25">
        <v>3681560</v>
      </c>
      <c r="M84" s="25">
        <v>3892849</v>
      </c>
      <c r="N84" s="25">
        <v>4276551</v>
      </c>
      <c r="O84" s="25">
        <v>5967963</v>
      </c>
      <c r="P84" s="25">
        <v>7797270</v>
      </c>
      <c r="Q84" s="25">
        <v>9192969</v>
      </c>
      <c r="R84" s="25">
        <v>9967949</v>
      </c>
      <c r="S84" s="25">
        <v>10145829</v>
      </c>
      <c r="T84" s="25">
        <v>11424709</v>
      </c>
      <c r="U84" s="25">
        <v>11446169</v>
      </c>
      <c r="V84" s="25">
        <v>11440277</v>
      </c>
      <c r="W84" s="25">
        <v>11408300</v>
      </c>
      <c r="X84" s="25">
        <v>11347109</v>
      </c>
      <c r="Y84" s="25">
        <v>11129832</v>
      </c>
      <c r="Z84" s="25">
        <v>11179742</v>
      </c>
      <c r="AA84" s="25">
        <v>10988425</v>
      </c>
      <c r="AB84" s="25">
        <v>10965023</v>
      </c>
      <c r="AC84" s="25">
        <v>10698566</v>
      </c>
      <c r="AD84" s="25">
        <v>10634476</v>
      </c>
      <c r="AE84" s="25">
        <v>8566249</v>
      </c>
      <c r="AF84" s="25">
        <v>8818134</v>
      </c>
      <c r="AG84" s="25">
        <v>9050091</v>
      </c>
      <c r="AH84" s="25">
        <v>9499222</v>
      </c>
      <c r="AI84" s="25">
        <v>9858727</v>
      </c>
      <c r="AJ84" s="25">
        <v>11945679</v>
      </c>
      <c r="AK84" s="25">
        <v>12760588</v>
      </c>
      <c r="AL84" s="25">
        <v>15795101</v>
      </c>
      <c r="AM84" s="25">
        <v>21731207</v>
      </c>
    </row>
    <row r="85" spans="1:44">
      <c r="A85" t="s">
        <v>14</v>
      </c>
      <c r="B85" s="55"/>
      <c r="C85" s="27">
        <v>472252</v>
      </c>
      <c r="D85" s="25">
        <v>718801</v>
      </c>
      <c r="E85" s="25">
        <v>1010747</v>
      </c>
      <c r="F85" s="25">
        <v>119679</v>
      </c>
      <c r="G85" s="25"/>
      <c r="H85" s="25">
        <v>6554</v>
      </c>
      <c r="I85" s="25">
        <v>129305</v>
      </c>
      <c r="J85" s="25">
        <v>55161</v>
      </c>
      <c r="K85" s="25">
        <v>95055</v>
      </c>
      <c r="L85" s="25">
        <v>384948</v>
      </c>
      <c r="M85" s="25">
        <v>971785</v>
      </c>
      <c r="N85" s="25">
        <v>3174211</v>
      </c>
      <c r="O85" s="25">
        <v>5568645</v>
      </c>
      <c r="P85" s="25">
        <v>4403709</v>
      </c>
      <c r="Q85" s="25">
        <v>3159931</v>
      </c>
      <c r="R85" s="25">
        <v>2949195</v>
      </c>
      <c r="S85" s="25">
        <v>2810208</v>
      </c>
      <c r="T85" s="25">
        <v>18723</v>
      </c>
      <c r="U85" s="25"/>
      <c r="V85" s="25"/>
      <c r="W85" s="25"/>
      <c r="X85" s="25">
        <v>5000</v>
      </c>
      <c r="Y85" s="25">
        <v>226300</v>
      </c>
      <c r="Z85" s="25">
        <v>4925</v>
      </c>
      <c r="AA85" s="25">
        <v>142356</v>
      </c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</row>
    <row r="86" spans="1:44">
      <c r="A86" t="s">
        <v>15</v>
      </c>
      <c r="B86" s="55"/>
      <c r="C86" s="27">
        <v>30000</v>
      </c>
      <c r="D86" s="25">
        <v>20000</v>
      </c>
      <c r="E86" s="25">
        <v>10000</v>
      </c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</row>
    <row r="87" spans="1:44">
      <c r="A87" t="s">
        <v>19</v>
      </c>
      <c r="B87" s="55"/>
      <c r="C87" s="27">
        <v>233091</v>
      </c>
      <c r="D87" s="25">
        <v>116969</v>
      </c>
      <c r="E87" s="25">
        <v>2076613</v>
      </c>
      <c r="F87" s="25">
        <v>1786861</v>
      </c>
      <c r="G87" s="25">
        <v>1579936</v>
      </c>
      <c r="H87" s="25">
        <v>1147223</v>
      </c>
      <c r="I87" s="25">
        <v>1047444</v>
      </c>
      <c r="J87" s="25">
        <v>1072592</v>
      </c>
      <c r="K87" s="25">
        <v>2841897</v>
      </c>
      <c r="L87" s="25">
        <v>2755030</v>
      </c>
      <c r="M87" s="25">
        <v>24757897</v>
      </c>
      <c r="N87" s="25">
        <v>6930606</v>
      </c>
      <c r="O87" s="25">
        <v>4014068</v>
      </c>
      <c r="P87" s="25">
        <v>3032024</v>
      </c>
      <c r="Q87" s="25">
        <v>3040020</v>
      </c>
      <c r="R87" s="25">
        <v>1310253</v>
      </c>
      <c r="S87" s="25">
        <v>2968351</v>
      </c>
      <c r="T87" s="25">
        <v>3959746</v>
      </c>
      <c r="U87" s="25">
        <v>18557231</v>
      </c>
      <c r="V87" s="25">
        <v>8551931</v>
      </c>
      <c r="W87" s="25">
        <v>9435364</v>
      </c>
      <c r="X87" s="25">
        <v>17275841</v>
      </c>
      <c r="Y87" s="25">
        <v>17740855</v>
      </c>
      <c r="Z87" s="25">
        <v>22903782</v>
      </c>
      <c r="AA87" s="25">
        <v>27970808</v>
      </c>
      <c r="AB87" s="25">
        <v>25289581</v>
      </c>
      <c r="AC87" s="25">
        <v>13803196</v>
      </c>
      <c r="AD87" s="25">
        <v>15387917</v>
      </c>
      <c r="AE87" s="25">
        <v>6500040</v>
      </c>
      <c r="AF87" s="25">
        <v>4491607</v>
      </c>
      <c r="AG87" s="25">
        <v>5839644</v>
      </c>
      <c r="AH87" s="25">
        <v>11688656</v>
      </c>
      <c r="AI87" s="25">
        <v>7184018</v>
      </c>
      <c r="AJ87" s="25">
        <v>5197292</v>
      </c>
      <c r="AK87" s="25">
        <v>3770488</v>
      </c>
      <c r="AL87" s="25">
        <v>2787130</v>
      </c>
      <c r="AM87" s="25">
        <v>4514674</v>
      </c>
    </row>
    <row r="88" spans="1:44">
      <c r="A88" t="s">
        <v>46</v>
      </c>
      <c r="B88" s="55"/>
      <c r="C88" s="27"/>
      <c r="D88" s="25"/>
      <c r="E88" s="25">
        <v>16734</v>
      </c>
      <c r="F88" s="25">
        <v>63700</v>
      </c>
      <c r="G88" s="25">
        <v>291101</v>
      </c>
      <c r="H88" s="25">
        <v>151049</v>
      </c>
      <c r="I88" s="25">
        <v>451706</v>
      </c>
      <c r="J88" s="25">
        <v>12662</v>
      </c>
      <c r="K88" s="25">
        <v>4840</v>
      </c>
      <c r="L88" s="25">
        <v>55073</v>
      </c>
      <c r="M88" s="25">
        <v>61487</v>
      </c>
      <c r="N88" s="25">
        <v>141596</v>
      </c>
      <c r="O88" s="25">
        <v>46425</v>
      </c>
      <c r="P88" s="25">
        <v>47035</v>
      </c>
      <c r="Q88" s="25">
        <v>75276</v>
      </c>
      <c r="R88" s="25">
        <v>34257</v>
      </c>
      <c r="S88" s="25">
        <v>36841</v>
      </c>
      <c r="T88" s="25">
        <v>36322</v>
      </c>
      <c r="U88" s="25">
        <v>9648</v>
      </c>
      <c r="V88" s="25">
        <v>17499</v>
      </c>
      <c r="W88" s="25">
        <v>31489</v>
      </c>
      <c r="X88" s="25">
        <v>153809</v>
      </c>
      <c r="Y88" s="25">
        <v>681257</v>
      </c>
      <c r="Z88" s="25">
        <v>7971</v>
      </c>
      <c r="AA88" s="25">
        <v>4491</v>
      </c>
      <c r="AB88" s="25">
        <v>3341</v>
      </c>
      <c r="AC88" s="25">
        <v>22164</v>
      </c>
      <c r="AD88" s="25">
        <v>13510</v>
      </c>
      <c r="AE88" s="25">
        <v>21475</v>
      </c>
      <c r="AF88" s="25">
        <v>27704</v>
      </c>
      <c r="AG88" s="25">
        <v>47600</v>
      </c>
      <c r="AH88" s="25">
        <v>2395</v>
      </c>
      <c r="AI88" s="25">
        <v>912</v>
      </c>
      <c r="AJ88" s="25"/>
      <c r="AK88" s="25"/>
      <c r="AL88" s="25"/>
      <c r="AM88" s="25"/>
    </row>
    <row r="89" spans="1:44">
      <c r="A89" t="s">
        <v>18</v>
      </c>
      <c r="B89" s="55"/>
      <c r="C89" s="27">
        <v>6242588</v>
      </c>
      <c r="D89" s="25">
        <v>7985028</v>
      </c>
      <c r="E89" s="25">
        <v>8026052</v>
      </c>
      <c r="F89" s="25">
        <v>8239358</v>
      </c>
      <c r="G89" s="25">
        <v>8743155</v>
      </c>
      <c r="H89" s="25">
        <v>7689875</v>
      </c>
      <c r="I89" s="25">
        <v>11913572</v>
      </c>
      <c r="J89" s="25">
        <v>17797292</v>
      </c>
      <c r="K89" s="25">
        <v>27897673</v>
      </c>
      <c r="L89" s="25">
        <v>54743445</v>
      </c>
      <c r="M89" s="25">
        <v>51106976</v>
      </c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</row>
    <row r="90" spans="1:44">
      <c r="A90" t="s">
        <v>47</v>
      </c>
      <c r="B90" s="55"/>
      <c r="C90" s="27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>
        <v>63238099</v>
      </c>
      <c r="O90" s="25">
        <v>50064293</v>
      </c>
      <c r="P90" s="25">
        <v>37884736</v>
      </c>
      <c r="Q90" s="25">
        <v>40173708</v>
      </c>
      <c r="R90" s="25">
        <v>48482946</v>
      </c>
      <c r="S90" s="25">
        <v>45799402</v>
      </c>
      <c r="T90" s="25">
        <v>40486360</v>
      </c>
      <c r="U90" s="25">
        <v>47701217</v>
      </c>
      <c r="V90" s="25">
        <v>78404305</v>
      </c>
      <c r="W90" s="25">
        <v>57141367</v>
      </c>
      <c r="X90" s="25">
        <v>27562026</v>
      </c>
      <c r="Y90" s="25">
        <v>23730965</v>
      </c>
      <c r="Z90" s="25">
        <v>58763315</v>
      </c>
      <c r="AA90" s="25">
        <v>79910363</v>
      </c>
      <c r="AB90" s="25">
        <v>96979153</v>
      </c>
      <c r="AC90" s="25">
        <v>167023859</v>
      </c>
      <c r="AD90" s="25">
        <v>119266516</v>
      </c>
      <c r="AE90" s="25">
        <v>169580997</v>
      </c>
      <c r="AF90" s="25">
        <v>206369136</v>
      </c>
      <c r="AG90" s="25">
        <v>244112381</v>
      </c>
      <c r="AH90" s="25">
        <v>291678196</v>
      </c>
      <c r="AI90" s="25">
        <v>56505750</v>
      </c>
      <c r="AJ90" s="25">
        <v>83260146</v>
      </c>
      <c r="AK90" s="25">
        <v>110342644</v>
      </c>
      <c r="AL90" s="25">
        <v>337394498</v>
      </c>
      <c r="AM90" s="25">
        <v>608546192</v>
      </c>
    </row>
    <row r="91" spans="1:44">
      <c r="A91" t="s">
        <v>16</v>
      </c>
      <c r="B91" s="55"/>
      <c r="C91" s="27">
        <v>92302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</row>
    <row r="92" spans="1:44">
      <c r="A92" t="s">
        <v>48</v>
      </c>
      <c r="B92" s="55"/>
      <c r="C92" s="27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>
        <v>123510</v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</row>
    <row r="93" spans="1:44">
      <c r="A93" s="9" t="s">
        <v>17</v>
      </c>
      <c r="B93" s="55"/>
      <c r="C93" s="27">
        <f>C94-SUM(C60:C92)</f>
        <v>-9992</v>
      </c>
      <c r="D93" s="27">
        <f t="shared" ref="D93:AM93" si="58">D94-SUM(D60:D92)</f>
        <v>5</v>
      </c>
      <c r="E93" s="27">
        <f t="shared" si="58"/>
        <v>4</v>
      </c>
      <c r="F93" s="27">
        <f t="shared" si="58"/>
        <v>7</v>
      </c>
      <c r="G93" s="27">
        <f t="shared" si="58"/>
        <v>7</v>
      </c>
      <c r="H93" s="27">
        <f t="shared" si="58"/>
        <v>54007</v>
      </c>
      <c r="I93" s="27">
        <f t="shared" si="58"/>
        <v>8</v>
      </c>
      <c r="J93" s="27">
        <f t="shared" si="58"/>
        <v>6</v>
      </c>
      <c r="K93" s="27">
        <f t="shared" si="58"/>
        <v>9</v>
      </c>
      <c r="L93" s="27">
        <f t="shared" si="58"/>
        <v>-14</v>
      </c>
      <c r="M93" s="27">
        <f t="shared" si="58"/>
        <v>30010</v>
      </c>
      <c r="N93" s="27">
        <f t="shared" si="58"/>
        <v>8</v>
      </c>
      <c r="O93" s="27">
        <f t="shared" si="58"/>
        <v>8</v>
      </c>
      <c r="P93" s="27">
        <f t="shared" si="58"/>
        <v>7</v>
      </c>
      <c r="Q93" s="27">
        <f t="shared" si="58"/>
        <v>10</v>
      </c>
      <c r="R93" s="27">
        <f t="shared" si="58"/>
        <v>11</v>
      </c>
      <c r="S93" s="27">
        <f t="shared" si="58"/>
        <v>12</v>
      </c>
      <c r="T93" s="27">
        <f t="shared" si="58"/>
        <v>9</v>
      </c>
      <c r="U93" s="27">
        <f t="shared" si="58"/>
        <v>7</v>
      </c>
      <c r="V93" s="27">
        <f t="shared" si="58"/>
        <v>9</v>
      </c>
      <c r="W93" s="27">
        <f t="shared" si="58"/>
        <v>-89992</v>
      </c>
      <c r="X93" s="27">
        <f t="shared" si="58"/>
        <v>9</v>
      </c>
      <c r="Y93" s="27">
        <f t="shared" si="58"/>
        <v>9</v>
      </c>
      <c r="Z93" s="27">
        <f t="shared" si="58"/>
        <v>7</v>
      </c>
      <c r="AA93" s="27">
        <f t="shared" si="58"/>
        <v>11</v>
      </c>
      <c r="AB93" s="27">
        <f t="shared" si="58"/>
        <v>1008</v>
      </c>
      <c r="AC93" s="27">
        <f t="shared" si="58"/>
        <v>10</v>
      </c>
      <c r="AD93" s="27">
        <f t="shared" si="58"/>
        <v>11</v>
      </c>
      <c r="AE93" s="27">
        <f t="shared" si="58"/>
        <v>9</v>
      </c>
      <c r="AF93" s="27">
        <f t="shared" si="58"/>
        <v>7</v>
      </c>
      <c r="AG93" s="27">
        <f t="shared" si="58"/>
        <v>9</v>
      </c>
      <c r="AH93" s="27">
        <f t="shared" si="58"/>
        <v>8</v>
      </c>
      <c r="AI93" s="27">
        <f t="shared" si="58"/>
        <v>9</v>
      </c>
      <c r="AJ93" s="27">
        <f t="shared" si="58"/>
        <v>-1</v>
      </c>
      <c r="AK93" s="27">
        <f t="shared" si="58"/>
        <v>8</v>
      </c>
      <c r="AL93" s="27">
        <f t="shared" si="58"/>
        <v>8</v>
      </c>
      <c r="AM93" s="27">
        <f t="shared" si="58"/>
        <v>7</v>
      </c>
    </row>
    <row r="94" spans="1:44" s="1" customFormat="1">
      <c r="A94" s="1" t="s">
        <v>4</v>
      </c>
      <c r="B94" s="56"/>
      <c r="C94" s="28">
        <v>40376477</v>
      </c>
      <c r="D94" s="28">
        <v>43684032</v>
      </c>
      <c r="E94" s="28">
        <v>46417294</v>
      </c>
      <c r="F94" s="28">
        <v>55105385</v>
      </c>
      <c r="G94" s="28">
        <v>62155042</v>
      </c>
      <c r="H94" s="28">
        <v>57799694</v>
      </c>
      <c r="I94" s="28">
        <v>70144220</v>
      </c>
      <c r="J94" s="28">
        <v>98955682</v>
      </c>
      <c r="K94" s="28">
        <v>191161717</v>
      </c>
      <c r="L94" s="28">
        <v>413061135</v>
      </c>
      <c r="M94" s="28">
        <v>590067364</v>
      </c>
      <c r="N94" s="28">
        <v>507038150</v>
      </c>
      <c r="O94" s="28">
        <v>600701745</v>
      </c>
      <c r="P94" s="28">
        <v>565001470</v>
      </c>
      <c r="Q94" s="28">
        <v>660207078</v>
      </c>
      <c r="R94" s="28">
        <v>644225523</v>
      </c>
      <c r="S94" s="28">
        <v>547008511</v>
      </c>
      <c r="T94" s="28">
        <v>560511089</v>
      </c>
      <c r="U94" s="28">
        <v>527395946</v>
      </c>
      <c r="V94" s="28">
        <v>559939211</v>
      </c>
      <c r="W94" s="28">
        <v>559231347</v>
      </c>
      <c r="X94" s="28">
        <v>512604347</v>
      </c>
      <c r="Y94" s="28">
        <v>532252863</v>
      </c>
      <c r="Z94" s="28">
        <v>633301141</v>
      </c>
      <c r="AA94" s="28">
        <v>717100006</v>
      </c>
      <c r="AB94" s="28">
        <v>835628336</v>
      </c>
      <c r="AC94" s="28">
        <v>876670698</v>
      </c>
      <c r="AD94" s="28">
        <v>999023256</v>
      </c>
      <c r="AE94" s="28">
        <v>976170659</v>
      </c>
      <c r="AF94" s="28">
        <v>1173230463</v>
      </c>
      <c r="AG94" s="28">
        <v>1664206565</v>
      </c>
      <c r="AH94" s="28">
        <v>2053356481</v>
      </c>
      <c r="AI94" s="28">
        <v>2659573129</v>
      </c>
      <c r="AJ94" s="28">
        <v>3533474108</v>
      </c>
      <c r="AK94" s="28">
        <v>4514823742</v>
      </c>
      <c r="AL94" s="28">
        <v>11716058713</v>
      </c>
      <c r="AM94" s="28">
        <v>24892123475</v>
      </c>
    </row>
    <row r="95" spans="1:44">
      <c r="B95" s="5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</row>
    <row r="96" spans="1:44">
      <c r="A96" s="4" t="s">
        <v>65</v>
      </c>
      <c r="B96" s="37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</row>
    <row r="97" spans="1:43">
      <c r="A97" t="s">
        <v>20</v>
      </c>
      <c r="B97" s="55"/>
      <c r="C97" s="27">
        <v>10000000</v>
      </c>
      <c r="D97" s="25">
        <v>10000000</v>
      </c>
      <c r="E97" s="25">
        <v>10000000</v>
      </c>
      <c r="F97" s="25">
        <v>10000000</v>
      </c>
      <c r="G97" s="25">
        <v>10000000</v>
      </c>
      <c r="H97" s="25">
        <v>10000000</v>
      </c>
      <c r="I97" s="25">
        <v>10000000</v>
      </c>
      <c r="J97" s="25">
        <v>10000000</v>
      </c>
      <c r="K97" s="25">
        <v>20000000</v>
      </c>
      <c r="L97" s="25">
        <v>40000000</v>
      </c>
      <c r="M97" s="25">
        <v>40000000</v>
      </c>
      <c r="N97" s="25">
        <v>80000000</v>
      </c>
      <c r="O97" s="25">
        <v>80000000</v>
      </c>
      <c r="P97" s="25">
        <v>80000000</v>
      </c>
      <c r="Q97" s="25">
        <v>80000000</v>
      </c>
      <c r="R97" s="25">
        <v>80000000</v>
      </c>
      <c r="S97" s="25">
        <v>40000000</v>
      </c>
      <c r="T97" s="25">
        <v>40000000</v>
      </c>
      <c r="U97" s="25">
        <v>40000000</v>
      </c>
      <c r="V97" s="25">
        <v>40000000</v>
      </c>
      <c r="W97" s="25">
        <v>40000000</v>
      </c>
      <c r="X97" s="25">
        <v>40000000</v>
      </c>
      <c r="Y97" s="25">
        <v>40000000</v>
      </c>
      <c r="Z97" s="25">
        <v>40000000</v>
      </c>
      <c r="AA97" s="25">
        <v>40000000</v>
      </c>
      <c r="AB97" s="25">
        <v>40000000</v>
      </c>
      <c r="AC97" s="25">
        <v>40000000</v>
      </c>
      <c r="AD97" s="25">
        <v>40000000</v>
      </c>
      <c r="AE97" s="25">
        <v>40000000</v>
      </c>
      <c r="AF97" s="25">
        <v>40000000</v>
      </c>
      <c r="AG97" s="25">
        <v>40000000</v>
      </c>
      <c r="AH97" s="25">
        <v>40000000</v>
      </c>
      <c r="AI97" s="25">
        <v>40000000</v>
      </c>
      <c r="AJ97" s="25">
        <v>40000000</v>
      </c>
      <c r="AK97" s="25">
        <v>40000000</v>
      </c>
      <c r="AL97" s="25">
        <v>40000000</v>
      </c>
      <c r="AM97" s="25">
        <v>80000000</v>
      </c>
    </row>
    <row r="98" spans="1:43">
      <c r="A98" t="s">
        <v>49</v>
      </c>
      <c r="B98" s="55"/>
      <c r="C98" s="27"/>
      <c r="D98" s="25">
        <v>2650</v>
      </c>
      <c r="E98" s="25">
        <v>16150</v>
      </c>
      <c r="F98" s="25">
        <v>57350</v>
      </c>
      <c r="G98" s="25">
        <v>134000</v>
      </c>
      <c r="H98" s="25">
        <v>240000</v>
      </c>
      <c r="I98" s="25">
        <v>378500</v>
      </c>
      <c r="J98" s="25">
        <v>518000</v>
      </c>
      <c r="K98" s="25">
        <v>1683000</v>
      </c>
      <c r="L98" s="25">
        <v>2333000</v>
      </c>
      <c r="M98" s="25">
        <v>4820000</v>
      </c>
      <c r="N98" s="25">
        <v>7650000</v>
      </c>
      <c r="O98" s="25">
        <v>9410000</v>
      </c>
      <c r="P98" s="25">
        <v>10540000</v>
      </c>
      <c r="Q98" s="25">
        <v>11040000</v>
      </c>
      <c r="R98" s="25">
        <v>11420000</v>
      </c>
      <c r="S98" s="25">
        <v>873000</v>
      </c>
      <c r="T98" s="25">
        <v>821026</v>
      </c>
      <c r="U98" s="25">
        <v>1001026</v>
      </c>
      <c r="V98" s="25">
        <v>1201026</v>
      </c>
      <c r="W98" s="25">
        <v>2101026</v>
      </c>
      <c r="X98" s="25">
        <v>2901026</v>
      </c>
      <c r="Y98" s="25">
        <v>3701026</v>
      </c>
      <c r="Z98" s="25">
        <v>4501026</v>
      </c>
      <c r="AA98" s="25">
        <v>5301026</v>
      </c>
      <c r="AB98" s="25">
        <v>6101026</v>
      </c>
      <c r="AC98" s="25">
        <v>6901026</v>
      </c>
      <c r="AD98" s="25">
        <v>7701026</v>
      </c>
      <c r="AE98" s="25">
        <v>8501026</v>
      </c>
      <c r="AF98" s="25">
        <v>9401026</v>
      </c>
      <c r="AG98" s="25">
        <v>10551026</v>
      </c>
      <c r="AH98" s="25">
        <v>11900000</v>
      </c>
      <c r="AI98" s="25">
        <v>14750000</v>
      </c>
      <c r="AJ98" s="25">
        <v>18450000</v>
      </c>
      <c r="AK98" s="25">
        <v>23200000</v>
      </c>
      <c r="AL98" s="25">
        <v>27100000</v>
      </c>
      <c r="AM98" s="25">
        <v>29700000</v>
      </c>
    </row>
    <row r="99" spans="1:43">
      <c r="A99" t="s">
        <v>50</v>
      </c>
      <c r="B99" s="55"/>
      <c r="C99" s="27"/>
      <c r="D99" s="25">
        <v>4662</v>
      </c>
      <c r="E99" s="25">
        <v>5380</v>
      </c>
      <c r="F99" s="25">
        <v>6121</v>
      </c>
      <c r="G99" s="25">
        <v>5845</v>
      </c>
      <c r="H99" s="25">
        <v>7157</v>
      </c>
      <c r="I99" s="25">
        <v>12642</v>
      </c>
      <c r="J99" s="25">
        <v>17118</v>
      </c>
      <c r="K99" s="25">
        <v>19930</v>
      </c>
      <c r="L99" s="25">
        <v>39982</v>
      </c>
      <c r="M99" s="25">
        <v>56749</v>
      </c>
      <c r="N99" s="25">
        <v>71597</v>
      </c>
      <c r="O99" s="25">
        <v>100093</v>
      </c>
      <c r="P99" s="25">
        <v>97355</v>
      </c>
      <c r="Q99" s="25">
        <v>119531</v>
      </c>
      <c r="R99" s="25">
        <v>122234</v>
      </c>
      <c r="S99" s="25">
        <v>123299</v>
      </c>
      <c r="T99" s="25">
        <v>132580</v>
      </c>
      <c r="U99" s="25">
        <v>140975</v>
      </c>
      <c r="V99" s="25">
        <v>129383</v>
      </c>
      <c r="W99" s="25">
        <v>133727</v>
      </c>
      <c r="X99" s="25">
        <v>107541</v>
      </c>
      <c r="Y99" s="25">
        <v>85440</v>
      </c>
      <c r="Z99" s="25">
        <v>74626</v>
      </c>
      <c r="AA99" s="25">
        <v>65998</v>
      </c>
      <c r="AB99" s="25">
        <v>70630</v>
      </c>
      <c r="AC99" s="25">
        <v>74955</v>
      </c>
      <c r="AD99" s="25">
        <v>76421</v>
      </c>
      <c r="AE99" s="25">
        <v>81962</v>
      </c>
      <c r="AF99" s="25">
        <v>83473</v>
      </c>
      <c r="AG99" s="25">
        <v>86657</v>
      </c>
      <c r="AH99" s="25">
        <v>87111</v>
      </c>
      <c r="AI99" s="25">
        <v>97702</v>
      </c>
      <c r="AJ99" s="25">
        <v>103061</v>
      </c>
      <c r="AK99" s="25">
        <v>70559</v>
      </c>
      <c r="AL99" s="25">
        <v>71449</v>
      </c>
      <c r="AM99" s="25">
        <v>123550</v>
      </c>
    </row>
    <row r="100" spans="1:43">
      <c r="A100" t="s">
        <v>51</v>
      </c>
      <c r="B100" s="55"/>
      <c r="C100" s="27">
        <v>13439700</v>
      </c>
      <c r="D100" s="25">
        <v>20163900</v>
      </c>
      <c r="E100" s="25">
        <v>25006540</v>
      </c>
      <c r="F100" s="25">
        <v>25550400</v>
      </c>
      <c r="G100" s="25">
        <v>25693260</v>
      </c>
      <c r="H100" s="25">
        <v>21850370</v>
      </c>
      <c r="I100" s="25">
        <v>34387520</v>
      </c>
      <c r="J100" s="25">
        <v>46627080</v>
      </c>
      <c r="K100" s="25">
        <v>67364949</v>
      </c>
      <c r="L100" s="25">
        <v>115523670</v>
      </c>
      <c r="M100" s="25">
        <v>163600055</v>
      </c>
      <c r="N100" s="25">
        <v>115612165</v>
      </c>
      <c r="O100" s="25">
        <v>137611559</v>
      </c>
      <c r="P100" s="25">
        <v>101658245</v>
      </c>
      <c r="Q100" s="25">
        <v>110750511</v>
      </c>
      <c r="R100" s="25">
        <v>129564325</v>
      </c>
      <c r="S100" s="25">
        <v>120898098</v>
      </c>
      <c r="T100" s="25">
        <v>111278652</v>
      </c>
      <c r="U100" s="25">
        <v>124863873</v>
      </c>
      <c r="V100" s="25">
        <v>132778502</v>
      </c>
      <c r="W100" s="25">
        <v>118701945</v>
      </c>
      <c r="X100" s="25">
        <v>90615165</v>
      </c>
      <c r="Y100" s="25">
        <v>100909791</v>
      </c>
      <c r="Z100" s="25">
        <v>124622525</v>
      </c>
      <c r="AA100" s="25">
        <v>148176012</v>
      </c>
      <c r="AB100" s="25">
        <v>192457937</v>
      </c>
      <c r="AC100" s="25">
        <v>220777273</v>
      </c>
      <c r="AD100" s="25">
        <v>210653861</v>
      </c>
      <c r="AE100" s="25">
        <v>279501840</v>
      </c>
      <c r="AF100" s="25">
        <v>321977813</v>
      </c>
      <c r="AG100" s="25">
        <v>443987608</v>
      </c>
      <c r="AH100" s="25">
        <v>580533508</v>
      </c>
      <c r="AI100" s="25">
        <v>741606684</v>
      </c>
      <c r="AJ100" s="25">
        <v>908646165</v>
      </c>
      <c r="AK100" s="25">
        <v>995955015</v>
      </c>
      <c r="AL100" s="25">
        <v>2256058029</v>
      </c>
      <c r="AM100" s="25">
        <v>3574418246</v>
      </c>
      <c r="AN100" s="25"/>
      <c r="AO100" s="25"/>
      <c r="AP100" s="25"/>
      <c r="AQ100" s="25"/>
    </row>
    <row r="101" spans="1:43">
      <c r="A101" t="s">
        <v>22</v>
      </c>
      <c r="B101" s="55"/>
      <c r="C101" s="27">
        <v>217867</v>
      </c>
      <c r="D101" s="25">
        <v>646253</v>
      </c>
      <c r="E101" s="25">
        <v>574925</v>
      </c>
      <c r="F101" s="25">
        <v>373596</v>
      </c>
      <c r="G101" s="25">
        <v>36230</v>
      </c>
      <c r="H101" s="25">
        <v>36780</v>
      </c>
      <c r="I101" s="25">
        <v>60338</v>
      </c>
      <c r="J101" s="25">
        <v>359753</v>
      </c>
      <c r="K101" s="25">
        <v>1218523</v>
      </c>
      <c r="L101" s="25">
        <v>2174415</v>
      </c>
      <c r="M101" s="25">
        <v>2167027</v>
      </c>
      <c r="N101" s="25"/>
      <c r="O101" s="25"/>
      <c r="P101" s="25"/>
      <c r="Q101" s="25"/>
      <c r="R101" s="25"/>
      <c r="S101" s="25"/>
      <c r="T101" s="25"/>
      <c r="U101" s="25"/>
      <c r="V101" s="25"/>
      <c r="W101" s="25">
        <v>332450</v>
      </c>
      <c r="X101" s="25">
        <v>331129</v>
      </c>
      <c r="Y101" s="25">
        <v>330240</v>
      </c>
      <c r="Z101" s="25">
        <v>587627</v>
      </c>
      <c r="AA101" s="25">
        <v>1197322</v>
      </c>
      <c r="AB101" s="25">
        <v>841469</v>
      </c>
      <c r="AC101" s="25">
        <v>1024316</v>
      </c>
      <c r="AD101" s="25">
        <v>598333</v>
      </c>
      <c r="AE101" s="25">
        <v>2006822</v>
      </c>
      <c r="AF101" s="25">
        <v>2516744</v>
      </c>
      <c r="AG101" s="25">
        <v>1296870</v>
      </c>
      <c r="AH101" s="25">
        <v>945577</v>
      </c>
      <c r="AI101" s="25">
        <v>915640</v>
      </c>
      <c r="AJ101" s="25">
        <v>908880</v>
      </c>
      <c r="AK101" s="25">
        <v>907133</v>
      </c>
      <c r="AL101" s="25">
        <v>905024</v>
      </c>
      <c r="AM101" s="25">
        <v>904997</v>
      </c>
    </row>
    <row r="102" spans="1:43">
      <c r="A102" t="s">
        <v>23</v>
      </c>
      <c r="B102" s="55"/>
      <c r="C102" s="27">
        <v>14256823</v>
      </c>
      <c r="D102" s="25">
        <v>10960650</v>
      </c>
      <c r="E102" s="25">
        <v>6978281</v>
      </c>
      <c r="F102" s="25">
        <v>14169877</v>
      </c>
      <c r="G102" s="25">
        <v>20801924</v>
      </c>
      <c r="H102" s="25">
        <v>17598503</v>
      </c>
      <c r="I102" s="25">
        <v>18588600</v>
      </c>
      <c r="J102" s="25">
        <v>33033409</v>
      </c>
      <c r="K102" s="25">
        <v>88413372</v>
      </c>
      <c r="L102" s="25">
        <v>218960149</v>
      </c>
      <c r="M102" s="25">
        <v>194300800</v>
      </c>
      <c r="N102" s="25">
        <v>171734853</v>
      </c>
      <c r="O102" s="25">
        <v>162947962</v>
      </c>
      <c r="P102" s="25">
        <v>160557157</v>
      </c>
      <c r="Q102" s="25">
        <v>163149391</v>
      </c>
      <c r="R102" s="25">
        <v>204623572</v>
      </c>
      <c r="S102" s="25">
        <v>132736546</v>
      </c>
      <c r="T102" s="25">
        <v>135870754</v>
      </c>
      <c r="U102" s="25">
        <v>197712705</v>
      </c>
      <c r="V102" s="25">
        <v>149919045</v>
      </c>
      <c r="W102" s="25">
        <v>103948052</v>
      </c>
      <c r="X102" s="25">
        <v>97785970</v>
      </c>
      <c r="Y102" s="25">
        <v>111462998</v>
      </c>
      <c r="Z102" s="25">
        <v>193932707</v>
      </c>
      <c r="AA102" s="25">
        <v>215105319</v>
      </c>
      <c r="AB102" s="25">
        <v>228193449</v>
      </c>
      <c r="AC102" s="25">
        <v>292122354</v>
      </c>
      <c r="AD102" s="25">
        <v>411142376</v>
      </c>
      <c r="AE102" s="25">
        <v>293943646</v>
      </c>
      <c r="AF102" s="25">
        <v>539653609</v>
      </c>
      <c r="AG102" s="25">
        <v>881656182</v>
      </c>
      <c r="AH102" s="25">
        <v>1073968154</v>
      </c>
      <c r="AI102" s="25">
        <v>1611830864</v>
      </c>
      <c r="AJ102" s="25">
        <v>2306559805</v>
      </c>
      <c r="AK102" s="25">
        <v>3263603740</v>
      </c>
      <c r="AL102" s="25">
        <v>8353599403</v>
      </c>
      <c r="AM102" s="25">
        <v>14124305728</v>
      </c>
    </row>
    <row r="103" spans="1:43">
      <c r="A103" t="s">
        <v>52</v>
      </c>
      <c r="B103" s="55"/>
      <c r="C103" s="27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>
        <v>30492378</v>
      </c>
      <c r="P103" s="25">
        <v>14561647</v>
      </c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</row>
    <row r="104" spans="1:43">
      <c r="A104" t="s">
        <v>24</v>
      </c>
      <c r="B104" s="55"/>
      <c r="C104" s="27">
        <v>1200000</v>
      </c>
      <c r="D104" s="25">
        <v>1220000</v>
      </c>
      <c r="E104" s="25">
        <v>1210000</v>
      </c>
      <c r="F104" s="25">
        <v>1200000</v>
      </c>
      <c r="G104" s="25">
        <v>1200000</v>
      </c>
      <c r="H104" s="25">
        <v>1200000</v>
      </c>
      <c r="I104" s="25">
        <v>1200000</v>
      </c>
      <c r="J104" s="25">
        <v>1200000</v>
      </c>
      <c r="K104" s="25">
        <v>1200000</v>
      </c>
      <c r="L104" s="25">
        <v>1200000</v>
      </c>
      <c r="M104" s="25">
        <v>1200000</v>
      </c>
      <c r="N104" s="25">
        <v>1200000</v>
      </c>
      <c r="O104" s="25">
        <v>1200000</v>
      </c>
      <c r="P104" s="25">
        <v>1200000</v>
      </c>
      <c r="Q104" s="25">
        <v>1200000</v>
      </c>
      <c r="R104" s="25">
        <v>1200000</v>
      </c>
      <c r="S104" s="25">
        <v>1200000</v>
      </c>
      <c r="T104" s="25">
        <v>70200000</v>
      </c>
      <c r="U104" s="25">
        <v>72420582</v>
      </c>
      <c r="V104" s="25">
        <v>70200000</v>
      </c>
      <c r="W104" s="25">
        <v>70200000</v>
      </c>
      <c r="X104" s="25">
        <v>72741000</v>
      </c>
      <c r="Y104" s="25">
        <v>72200000</v>
      </c>
      <c r="Z104" s="25">
        <v>72700000</v>
      </c>
      <c r="AA104" s="25">
        <v>84100000</v>
      </c>
      <c r="AB104" s="25">
        <v>80950000</v>
      </c>
      <c r="AC104" s="25">
        <v>80814082</v>
      </c>
      <c r="AD104" s="25">
        <v>80995000</v>
      </c>
      <c r="AE104" s="25">
        <v>80950000</v>
      </c>
      <c r="AF104" s="25">
        <v>82041400</v>
      </c>
      <c r="AG104" s="25">
        <v>69917240</v>
      </c>
      <c r="AH104" s="25">
        <v>81303640</v>
      </c>
      <c r="AI104" s="25">
        <v>75068240</v>
      </c>
      <c r="AJ104" s="25">
        <v>66337000</v>
      </c>
      <c r="AK104" s="25">
        <v>11878000</v>
      </c>
      <c r="AL104" s="25">
        <v>8854000</v>
      </c>
      <c r="AM104" s="25">
        <v>28067000</v>
      </c>
    </row>
    <row r="105" spans="1:43">
      <c r="A105" t="s">
        <v>25</v>
      </c>
      <c r="B105" s="55"/>
      <c r="C105" s="27">
        <v>30000</v>
      </c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</row>
    <row r="106" spans="1:43">
      <c r="A106" t="s">
        <v>26</v>
      </c>
      <c r="B106" s="55"/>
      <c r="C106" s="27">
        <v>500000</v>
      </c>
      <c r="D106" s="25"/>
      <c r="E106" s="25">
        <v>2000000</v>
      </c>
      <c r="F106" s="25">
        <v>3000000</v>
      </c>
      <c r="G106" s="25">
        <v>3000000</v>
      </c>
      <c r="H106" s="25">
        <v>4952600</v>
      </c>
      <c r="I106" s="25">
        <v>3000000</v>
      </c>
      <c r="J106" s="25">
        <v>3000000</v>
      </c>
      <c r="K106" s="25">
        <v>3000000</v>
      </c>
      <c r="L106" s="25">
        <v>3000000</v>
      </c>
      <c r="M106" s="25">
        <v>15003328</v>
      </c>
      <c r="N106" s="25">
        <v>7000000</v>
      </c>
      <c r="O106" s="25">
        <v>18800000</v>
      </c>
      <c r="P106" s="25">
        <v>21007376</v>
      </c>
      <c r="Q106" s="25">
        <v>44100000</v>
      </c>
      <c r="R106" s="25">
        <v>63610256</v>
      </c>
      <c r="S106" s="25">
        <v>127128264</v>
      </c>
      <c r="T106" s="25">
        <v>86500854</v>
      </c>
      <c r="U106" s="25">
        <v>53076086</v>
      </c>
      <c r="V106" s="25">
        <v>116986915</v>
      </c>
      <c r="W106" s="25">
        <v>134694722</v>
      </c>
      <c r="X106" s="25">
        <v>132140262</v>
      </c>
      <c r="Y106" s="25">
        <v>129111340</v>
      </c>
      <c r="Z106" s="25">
        <v>119027548</v>
      </c>
      <c r="AA106" s="25">
        <v>133350073</v>
      </c>
      <c r="AB106" s="25">
        <v>170967707</v>
      </c>
      <c r="AC106" s="25">
        <v>121050426</v>
      </c>
      <c r="AD106" s="25">
        <v>120452600</v>
      </c>
      <c r="AE106" s="25">
        <v>141074442</v>
      </c>
      <c r="AF106" s="25">
        <v>72923229</v>
      </c>
      <c r="AG106" s="25">
        <v>94497142</v>
      </c>
      <c r="AH106" s="25">
        <v>122273142</v>
      </c>
      <c r="AI106" s="25">
        <v>14945142</v>
      </c>
      <c r="AJ106" s="25">
        <v>8157142</v>
      </c>
      <c r="AK106" s="25">
        <v>5869142</v>
      </c>
      <c r="AL106" s="25">
        <v>541057142</v>
      </c>
      <c r="AM106" s="25">
        <v>6263889142</v>
      </c>
    </row>
    <row r="107" spans="1:43">
      <c r="A107" t="s">
        <v>53</v>
      </c>
      <c r="B107" s="55"/>
      <c r="C107" s="27"/>
      <c r="D107" s="25"/>
      <c r="E107" s="25"/>
      <c r="F107" s="25"/>
      <c r="G107" s="25"/>
      <c r="H107" s="25"/>
      <c r="I107" s="25"/>
      <c r="J107" s="25"/>
      <c r="K107" s="25"/>
      <c r="L107" s="25"/>
      <c r="M107" s="25">
        <v>16110906</v>
      </c>
      <c r="N107" s="25">
        <v>4220227</v>
      </c>
      <c r="O107" s="25">
        <v>17315750</v>
      </c>
      <c r="P107" s="25">
        <v>21090000</v>
      </c>
      <c r="Q107" s="25">
        <v>33350000</v>
      </c>
      <c r="R107" s="25">
        <v>33516630</v>
      </c>
      <c r="S107" s="25">
        <v>26670000</v>
      </c>
      <c r="T107" s="25">
        <v>21287814</v>
      </c>
      <c r="U107" s="25">
        <v>2147733</v>
      </c>
      <c r="V107" s="25">
        <v>3001728</v>
      </c>
      <c r="W107" s="25">
        <v>6651556</v>
      </c>
      <c r="X107" s="25">
        <v>2298902</v>
      </c>
      <c r="Y107" s="25">
        <v>1479626</v>
      </c>
      <c r="Z107" s="25">
        <v>4991036</v>
      </c>
      <c r="AA107" s="25">
        <v>1652330</v>
      </c>
      <c r="AB107" s="25">
        <v>7189077</v>
      </c>
      <c r="AC107" s="25">
        <v>7456317</v>
      </c>
      <c r="AD107" s="25">
        <v>6961370</v>
      </c>
      <c r="AE107" s="25">
        <v>4354999</v>
      </c>
      <c r="AF107" s="25">
        <v>633860</v>
      </c>
      <c r="AG107" s="25">
        <v>852106</v>
      </c>
      <c r="AH107" s="25">
        <v>741515</v>
      </c>
      <c r="AI107" s="25"/>
      <c r="AJ107" s="25"/>
      <c r="AK107" s="25"/>
      <c r="AL107" s="25">
        <v>74952000</v>
      </c>
      <c r="AM107" s="25">
        <v>261369797</v>
      </c>
    </row>
    <row r="108" spans="1:43">
      <c r="A108" t="s">
        <v>54</v>
      </c>
      <c r="B108" s="55"/>
      <c r="C108" s="27"/>
      <c r="D108" s="25"/>
      <c r="E108" s="25"/>
      <c r="F108" s="25"/>
      <c r="G108" s="25"/>
      <c r="H108" s="25"/>
      <c r="I108" s="25"/>
      <c r="J108" s="25"/>
      <c r="K108" s="25"/>
      <c r="L108" s="25"/>
      <c r="M108" s="25">
        <v>56402255</v>
      </c>
      <c r="N108" s="25">
        <v>59150000</v>
      </c>
      <c r="O108" s="25">
        <v>55461275</v>
      </c>
      <c r="P108" s="25">
        <v>62189102</v>
      </c>
      <c r="Q108" s="25">
        <v>102792358</v>
      </c>
      <c r="R108" s="25">
        <v>42550000</v>
      </c>
      <c r="S108" s="25">
        <v>33500000</v>
      </c>
      <c r="T108" s="25">
        <v>36350000</v>
      </c>
      <c r="U108" s="25">
        <v>2000000</v>
      </c>
      <c r="V108" s="25">
        <v>6000000</v>
      </c>
      <c r="W108" s="25">
        <v>6200000</v>
      </c>
      <c r="X108" s="25">
        <v>4050000</v>
      </c>
      <c r="Y108" s="25">
        <v>3700000</v>
      </c>
      <c r="Z108" s="25">
        <v>3850000</v>
      </c>
      <c r="AA108" s="25">
        <v>9350000</v>
      </c>
      <c r="AB108" s="25">
        <v>17250000</v>
      </c>
      <c r="AC108" s="25">
        <v>8950000</v>
      </c>
      <c r="AD108" s="25">
        <v>7900000</v>
      </c>
      <c r="AE108" s="25">
        <v>17450000</v>
      </c>
      <c r="AF108" s="25"/>
      <c r="AG108" s="25"/>
      <c r="AH108" s="25">
        <v>1300000</v>
      </c>
      <c r="AI108" s="25">
        <v>1000000</v>
      </c>
      <c r="AJ108" s="25"/>
      <c r="AK108" s="25"/>
      <c r="AL108" s="25"/>
      <c r="AM108" s="25"/>
    </row>
    <row r="109" spans="1:43">
      <c r="A109" t="s">
        <v>55</v>
      </c>
      <c r="B109" s="55"/>
      <c r="C109" s="27"/>
      <c r="D109" s="25"/>
      <c r="E109" s="25"/>
      <c r="F109" s="25"/>
      <c r="G109" s="25"/>
      <c r="H109" s="25"/>
      <c r="I109" s="25"/>
      <c r="J109" s="25">
        <v>660677</v>
      </c>
      <c r="K109" s="25">
        <v>306596</v>
      </c>
      <c r="L109" s="25">
        <v>266178</v>
      </c>
      <c r="M109" s="25">
        <v>590673</v>
      </c>
      <c r="N109" s="25">
        <v>764317</v>
      </c>
      <c r="O109" s="25">
        <v>1643495</v>
      </c>
      <c r="P109" s="25">
        <v>9757977</v>
      </c>
      <c r="Q109" s="25">
        <v>339332</v>
      </c>
      <c r="R109" s="25">
        <v>983321</v>
      </c>
      <c r="S109" s="25">
        <v>188845</v>
      </c>
      <c r="T109" s="25">
        <v>268179</v>
      </c>
      <c r="U109" s="25">
        <v>84828</v>
      </c>
      <c r="V109" s="25">
        <v>97489</v>
      </c>
      <c r="W109" s="25">
        <v>88995</v>
      </c>
      <c r="X109" s="25">
        <v>43065</v>
      </c>
      <c r="Y109" s="25">
        <v>115803</v>
      </c>
      <c r="Z109" s="25">
        <v>144248</v>
      </c>
      <c r="AA109" s="25">
        <v>169178</v>
      </c>
      <c r="AB109" s="25">
        <v>176255</v>
      </c>
      <c r="AC109" s="25">
        <v>106018</v>
      </c>
      <c r="AD109" s="25">
        <v>149048</v>
      </c>
      <c r="AE109" s="25">
        <v>63712</v>
      </c>
      <c r="AF109" s="25">
        <v>10800</v>
      </c>
      <c r="AG109" s="25">
        <v>22182</v>
      </c>
      <c r="AH109" s="25">
        <v>9201</v>
      </c>
      <c r="AI109" s="25"/>
      <c r="AJ109" s="25"/>
      <c r="AK109" s="25"/>
      <c r="AL109" s="25"/>
      <c r="AM109" s="25"/>
    </row>
    <row r="110" spans="1:43">
      <c r="A110" t="s">
        <v>27</v>
      </c>
      <c r="B110" s="55"/>
      <c r="C110" s="27">
        <v>678085</v>
      </c>
      <c r="D110" s="25">
        <v>646058</v>
      </c>
      <c r="E110" s="25">
        <v>490845</v>
      </c>
      <c r="F110" s="25">
        <v>536636</v>
      </c>
      <c r="G110" s="25">
        <v>616667</v>
      </c>
      <c r="H110" s="25">
        <v>889350</v>
      </c>
      <c r="I110" s="25">
        <v>1087516</v>
      </c>
      <c r="J110" s="25">
        <v>1609091</v>
      </c>
      <c r="K110" s="25">
        <v>4283250</v>
      </c>
      <c r="L110" s="25">
        <v>3805272</v>
      </c>
      <c r="M110" s="25">
        <v>7990622</v>
      </c>
      <c r="N110" s="25">
        <v>3209614</v>
      </c>
      <c r="O110" s="25">
        <v>7772820</v>
      </c>
      <c r="P110" s="25">
        <v>5699082</v>
      </c>
      <c r="Q110" s="25">
        <v>8504921</v>
      </c>
      <c r="R110" s="25">
        <v>4628735</v>
      </c>
      <c r="S110" s="25">
        <v>5161634</v>
      </c>
      <c r="T110" s="25">
        <v>6657955</v>
      </c>
      <c r="U110" s="25">
        <v>5646111</v>
      </c>
      <c r="V110" s="25">
        <v>6441441</v>
      </c>
      <c r="W110" s="25">
        <v>5791793</v>
      </c>
      <c r="X110" s="25">
        <v>4003914</v>
      </c>
      <c r="Y110" s="25">
        <v>2738036</v>
      </c>
      <c r="Z110" s="25">
        <v>4990983</v>
      </c>
      <c r="AA110" s="25">
        <v>9220354</v>
      </c>
      <c r="AB110" s="25">
        <v>12055707</v>
      </c>
      <c r="AC110" s="25">
        <v>13436613</v>
      </c>
      <c r="AD110" s="25">
        <v>15250242</v>
      </c>
      <c r="AE110" s="25">
        <v>18452208</v>
      </c>
      <c r="AF110" s="25">
        <v>13299706</v>
      </c>
      <c r="AG110" s="25">
        <v>22506241</v>
      </c>
      <c r="AH110" s="25">
        <v>25016321</v>
      </c>
      <c r="AI110" s="25">
        <v>14787138</v>
      </c>
      <c r="AJ110" s="25">
        <v>31670992</v>
      </c>
      <c r="AK110" s="25">
        <v>11668135</v>
      </c>
      <c r="AL110" s="25">
        <v>38086056</v>
      </c>
      <c r="AM110" s="25">
        <v>85005864</v>
      </c>
    </row>
    <row r="111" spans="1:43">
      <c r="A111" t="s">
        <v>56</v>
      </c>
      <c r="B111" s="55"/>
      <c r="C111" s="27"/>
      <c r="D111" s="25"/>
      <c r="E111" s="25"/>
      <c r="F111" s="25"/>
      <c r="G111" s="25"/>
      <c r="H111" s="25"/>
      <c r="I111" s="25"/>
      <c r="J111" s="25">
        <v>615913</v>
      </c>
      <c r="K111" s="25">
        <v>132</v>
      </c>
      <c r="L111" s="25">
        <v>8159752</v>
      </c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</row>
    <row r="112" spans="1:43">
      <c r="A112" t="s">
        <v>0</v>
      </c>
      <c r="B112" s="55"/>
      <c r="C112" s="27"/>
      <c r="D112" s="25"/>
      <c r="E112" s="25"/>
      <c r="F112" s="25"/>
      <c r="G112" s="25">
        <v>406783</v>
      </c>
      <c r="H112" s="25">
        <v>523361</v>
      </c>
      <c r="I112" s="25">
        <v>886294</v>
      </c>
      <c r="J112" s="25">
        <v>630786</v>
      </c>
      <c r="K112" s="25">
        <v>2534761</v>
      </c>
      <c r="L112" s="25">
        <v>14236576</v>
      </c>
      <c r="M112" s="25">
        <v>31772854</v>
      </c>
      <c r="N112" s="25">
        <v>6588175</v>
      </c>
      <c r="O112" s="25">
        <v>14912984</v>
      </c>
      <c r="P112" s="25">
        <v>8340653</v>
      </c>
      <c r="Q112" s="25">
        <v>7659158</v>
      </c>
      <c r="R112" s="25"/>
      <c r="S112" s="25">
        <v>9928142</v>
      </c>
      <c r="T112" s="25">
        <v>4905117</v>
      </c>
      <c r="U112" s="25">
        <v>4383790</v>
      </c>
      <c r="V112" s="25">
        <v>17554574</v>
      </c>
      <c r="W112" s="25">
        <v>6367071</v>
      </c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</row>
    <row r="113" spans="1:39">
      <c r="A113" t="s">
        <v>39</v>
      </c>
      <c r="B113" s="55"/>
      <c r="C113" s="27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>
        <v>47202577</v>
      </c>
      <c r="X113" s="25">
        <v>47202577</v>
      </c>
      <c r="Y113" s="25">
        <v>47202577</v>
      </c>
      <c r="Z113" s="25">
        <v>47202577</v>
      </c>
      <c r="AA113" s="25">
        <v>47202577</v>
      </c>
      <c r="AB113" s="25">
        <v>47202577</v>
      </c>
      <c r="AC113" s="25">
        <v>47202577</v>
      </c>
      <c r="AD113" s="25">
        <v>47202577</v>
      </c>
      <c r="AE113" s="25">
        <v>47202577</v>
      </c>
      <c r="AF113" s="25">
        <v>47202577</v>
      </c>
      <c r="AG113" s="25">
        <v>47202577</v>
      </c>
      <c r="AH113" s="25">
        <v>47202577</v>
      </c>
      <c r="AI113" s="25">
        <v>47202577</v>
      </c>
      <c r="AJ113" s="25">
        <v>47202577</v>
      </c>
      <c r="AK113" s="25">
        <v>47202577</v>
      </c>
      <c r="AL113" s="25">
        <v>47202577</v>
      </c>
      <c r="AM113" s="25">
        <v>47202577</v>
      </c>
    </row>
    <row r="114" spans="1:39">
      <c r="A114" t="s">
        <v>57</v>
      </c>
      <c r="B114" s="55"/>
      <c r="C114" s="27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>
        <v>1248385</v>
      </c>
      <c r="S114" s="25">
        <v>514770</v>
      </c>
      <c r="T114" s="25">
        <v>421955</v>
      </c>
      <c r="U114" s="25">
        <v>891930</v>
      </c>
      <c r="V114" s="25">
        <v>3041767</v>
      </c>
      <c r="W114" s="25">
        <v>4111850</v>
      </c>
      <c r="X114" s="25">
        <v>5961939</v>
      </c>
      <c r="Y114" s="25">
        <v>8515707</v>
      </c>
      <c r="Z114" s="25">
        <v>9429670</v>
      </c>
      <c r="AA114" s="25">
        <v>9739253</v>
      </c>
      <c r="AB114" s="25">
        <v>12041256</v>
      </c>
      <c r="AC114" s="25">
        <v>17223072</v>
      </c>
      <c r="AD114" s="25">
        <v>19135334</v>
      </c>
      <c r="AE114" s="25">
        <v>15520689</v>
      </c>
      <c r="AF114" s="25">
        <v>16378385</v>
      </c>
      <c r="AG114" s="25">
        <v>18959361</v>
      </c>
      <c r="AH114" s="25">
        <v>23942864</v>
      </c>
      <c r="AI114" s="25">
        <v>57464898</v>
      </c>
      <c r="AJ114" s="25">
        <v>53034128</v>
      </c>
      <c r="AK114" s="25">
        <v>65820461</v>
      </c>
      <c r="AL114" s="25">
        <v>131996263</v>
      </c>
      <c r="AM114" s="25">
        <v>228872530</v>
      </c>
    </row>
    <row r="115" spans="1:39">
      <c r="A115" t="s">
        <v>58</v>
      </c>
      <c r="B115" s="55"/>
      <c r="C115" s="27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>
        <v>3648791</v>
      </c>
      <c r="Y115" s="25">
        <v>2440686</v>
      </c>
      <c r="Z115" s="25"/>
      <c r="AA115" s="25">
        <v>1326065</v>
      </c>
      <c r="AB115" s="25">
        <v>3734686</v>
      </c>
      <c r="AC115" s="25">
        <v>7690004</v>
      </c>
      <c r="AD115" s="25">
        <v>11302294</v>
      </c>
      <c r="AE115" s="25">
        <v>9763823</v>
      </c>
      <c r="AF115" s="25">
        <v>10643300</v>
      </c>
      <c r="AG115" s="25">
        <v>12248266</v>
      </c>
      <c r="AH115" s="25">
        <v>24039006</v>
      </c>
      <c r="AI115" s="25">
        <v>22958214</v>
      </c>
      <c r="AJ115" s="25">
        <v>26614409</v>
      </c>
      <c r="AK115" s="25">
        <v>28712178</v>
      </c>
      <c r="AL115" s="25">
        <v>166906082</v>
      </c>
      <c r="AM115" s="25">
        <v>132944899</v>
      </c>
    </row>
    <row r="116" spans="1:39">
      <c r="A116" t="s">
        <v>59</v>
      </c>
      <c r="B116" s="55"/>
      <c r="C116" s="27"/>
      <c r="D116" s="25"/>
      <c r="E116" s="25"/>
      <c r="F116" s="25"/>
      <c r="G116" s="25"/>
      <c r="H116" s="25"/>
      <c r="I116" s="25"/>
      <c r="J116" s="25"/>
      <c r="K116" s="25"/>
      <c r="L116" s="25"/>
      <c r="M116" s="25">
        <v>53176057</v>
      </c>
      <c r="N116" s="25">
        <v>45771198</v>
      </c>
      <c r="O116" s="25">
        <v>58990265</v>
      </c>
      <c r="P116" s="25">
        <v>65365171</v>
      </c>
      <c r="Q116" s="25">
        <v>72271974</v>
      </c>
      <c r="R116" s="25">
        <v>37528311</v>
      </c>
      <c r="S116" s="25">
        <v>28011798</v>
      </c>
      <c r="T116" s="25">
        <v>28868302</v>
      </c>
      <c r="U116" s="25">
        <v>16209042</v>
      </c>
      <c r="V116" s="25">
        <v>10376876</v>
      </c>
      <c r="W116" s="25">
        <v>11562087</v>
      </c>
      <c r="X116" s="25">
        <v>5496158</v>
      </c>
      <c r="Y116" s="25">
        <v>5991771</v>
      </c>
      <c r="Z116" s="25">
        <v>5798159</v>
      </c>
      <c r="AA116" s="25">
        <v>9683768</v>
      </c>
      <c r="AB116" s="25">
        <v>14928970</v>
      </c>
      <c r="AC116" s="25">
        <v>10370136</v>
      </c>
      <c r="AD116" s="25">
        <v>18343161</v>
      </c>
      <c r="AE116" s="25">
        <v>16147015</v>
      </c>
      <c r="AF116" s="25">
        <v>15208235</v>
      </c>
      <c r="AG116" s="25">
        <v>18799884</v>
      </c>
      <c r="AH116" s="25">
        <v>17217827</v>
      </c>
      <c r="AI116" s="25">
        <v>11809240</v>
      </c>
      <c r="AJ116" s="25">
        <v>18230696</v>
      </c>
      <c r="AK116" s="25">
        <v>14594529</v>
      </c>
      <c r="AL116" s="25">
        <v>19002823</v>
      </c>
      <c r="AM116" s="25">
        <v>23706474</v>
      </c>
    </row>
    <row r="117" spans="1:39">
      <c r="A117" t="s">
        <v>60</v>
      </c>
      <c r="B117" s="55"/>
      <c r="C117" s="27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>
        <v>23254897</v>
      </c>
      <c r="R117" s="25">
        <v>31590322</v>
      </c>
      <c r="S117" s="25">
        <v>19443074</v>
      </c>
      <c r="T117" s="25">
        <v>16119551</v>
      </c>
      <c r="U117" s="25">
        <v>5944210</v>
      </c>
      <c r="V117" s="25">
        <v>992188</v>
      </c>
      <c r="W117" s="25"/>
      <c r="X117" s="25">
        <v>1146040</v>
      </c>
      <c r="Y117" s="25">
        <v>1142110</v>
      </c>
      <c r="Z117" s="25">
        <v>313259</v>
      </c>
      <c r="AA117" s="25">
        <v>313920</v>
      </c>
      <c r="AB117" s="25">
        <v>313920</v>
      </c>
      <c r="AC117" s="25">
        <v>313920</v>
      </c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</row>
    <row r="118" spans="1:39">
      <c r="A118" t="s">
        <v>61</v>
      </c>
      <c r="B118" s="55"/>
      <c r="C118" s="27"/>
      <c r="D118" s="25"/>
      <c r="E118" s="25"/>
      <c r="F118" s="25"/>
      <c r="G118" s="25"/>
      <c r="H118" s="25"/>
      <c r="I118" s="25"/>
      <c r="J118" s="25"/>
      <c r="K118" s="25"/>
      <c r="L118" s="25">
        <v>353653</v>
      </c>
      <c r="M118" s="25">
        <v>412208</v>
      </c>
      <c r="N118" s="25">
        <v>508218</v>
      </c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</row>
    <row r="119" spans="1:39">
      <c r="A119" t="s">
        <v>48</v>
      </c>
      <c r="B119" s="55"/>
      <c r="C119" s="27"/>
      <c r="D119" s="25"/>
      <c r="E119" s="25"/>
      <c r="F119" s="25">
        <v>5998</v>
      </c>
      <c r="G119" s="25">
        <v>12937</v>
      </c>
      <c r="H119" s="25">
        <v>88258</v>
      </c>
      <c r="I119" s="25">
        <v>95657</v>
      </c>
      <c r="J119" s="25">
        <v>118297</v>
      </c>
      <c r="K119" s="25">
        <v>237978</v>
      </c>
      <c r="L119" s="25">
        <v>1347810</v>
      </c>
      <c r="M119" s="25"/>
      <c r="N119" s="25"/>
      <c r="O119" s="25">
        <v>518873</v>
      </c>
      <c r="P119" s="25">
        <v>599956</v>
      </c>
      <c r="Q119" s="25">
        <v>519856</v>
      </c>
      <c r="R119" s="25"/>
      <c r="S119" s="25"/>
      <c r="T119" s="25">
        <v>52991</v>
      </c>
      <c r="U119" s="25">
        <v>174124</v>
      </c>
      <c r="V119" s="25">
        <v>367348</v>
      </c>
      <c r="W119" s="25">
        <v>204535</v>
      </c>
      <c r="X119" s="25">
        <v>228688</v>
      </c>
      <c r="Y119" s="25">
        <v>211953</v>
      </c>
      <c r="Z119" s="25">
        <v>209679</v>
      </c>
      <c r="AA119" s="25">
        <v>220153</v>
      </c>
      <c r="AB119" s="25">
        <v>232209</v>
      </c>
      <c r="AC119" s="25">
        <v>219670</v>
      </c>
      <c r="AD119" s="25">
        <v>226200</v>
      </c>
      <c r="AE119" s="25">
        <v>229692</v>
      </c>
      <c r="AF119" s="25">
        <v>101391</v>
      </c>
      <c r="AG119" s="25">
        <v>105184</v>
      </c>
      <c r="AH119" s="25">
        <v>141561</v>
      </c>
      <c r="AI119" s="25">
        <v>937774</v>
      </c>
      <c r="AJ119" s="25">
        <v>1472673</v>
      </c>
      <c r="AK119" s="25">
        <v>2167200</v>
      </c>
      <c r="AL119" s="25">
        <v>2597238</v>
      </c>
      <c r="AM119" s="25">
        <v>2619601</v>
      </c>
    </row>
    <row r="120" spans="1:39">
      <c r="A120" t="s">
        <v>62</v>
      </c>
      <c r="B120" s="55"/>
      <c r="C120" s="27"/>
      <c r="D120" s="25">
        <v>39857</v>
      </c>
      <c r="E120" s="25">
        <v>135170</v>
      </c>
      <c r="F120" s="25">
        <v>205404</v>
      </c>
      <c r="G120" s="25">
        <v>247392</v>
      </c>
      <c r="H120" s="25">
        <v>413312</v>
      </c>
      <c r="I120" s="25">
        <v>447151</v>
      </c>
      <c r="J120" s="25">
        <v>565555</v>
      </c>
      <c r="K120" s="25">
        <v>899222</v>
      </c>
      <c r="L120" s="25">
        <v>1660674</v>
      </c>
      <c r="M120" s="25">
        <v>2463824</v>
      </c>
      <c r="N120" s="25">
        <v>3557421</v>
      </c>
      <c r="O120" s="25">
        <v>3524286</v>
      </c>
      <c r="P120" s="25">
        <v>2337744</v>
      </c>
      <c r="Q120" s="25">
        <v>1155143</v>
      </c>
      <c r="R120" s="25">
        <v>1639427</v>
      </c>
      <c r="S120" s="25">
        <v>631037</v>
      </c>
      <c r="T120" s="25">
        <v>775353</v>
      </c>
      <c r="U120" s="25">
        <v>698923</v>
      </c>
      <c r="V120" s="25">
        <v>850922</v>
      </c>
      <c r="W120" s="25">
        <v>938954</v>
      </c>
      <c r="X120" s="25">
        <v>902174</v>
      </c>
      <c r="Y120" s="25">
        <v>913752</v>
      </c>
      <c r="Z120" s="25">
        <v>924805</v>
      </c>
      <c r="AA120" s="25">
        <v>926640</v>
      </c>
      <c r="AB120" s="25">
        <v>921455</v>
      </c>
      <c r="AC120" s="25">
        <v>937933</v>
      </c>
      <c r="AD120" s="25">
        <v>933405</v>
      </c>
      <c r="AE120" s="25">
        <v>926198</v>
      </c>
      <c r="AF120" s="25">
        <v>1154909</v>
      </c>
      <c r="AG120" s="25">
        <v>1519031</v>
      </c>
      <c r="AH120" s="25">
        <v>2734471</v>
      </c>
      <c r="AI120" s="25">
        <v>4199009</v>
      </c>
      <c r="AJ120" s="25">
        <v>6086483</v>
      </c>
      <c r="AK120" s="25">
        <v>3175069</v>
      </c>
      <c r="AL120" s="25">
        <v>7670621</v>
      </c>
      <c r="AM120" s="25">
        <v>8993085</v>
      </c>
    </row>
    <row r="121" spans="1:39">
      <c r="A121" s="9" t="s">
        <v>17</v>
      </c>
      <c r="B121" s="55"/>
      <c r="C121" s="27">
        <f>C122-SUM(C97:C120)</f>
        <v>54002</v>
      </c>
      <c r="D121" s="27">
        <f>D122-SUM(D97:D120)</f>
        <v>2</v>
      </c>
      <c r="E121" s="27">
        <f t="shared" ref="E121:AM121" si="59">E122-SUM(E97:E120)</f>
        <v>3</v>
      </c>
      <c r="F121" s="27">
        <f t="shared" si="59"/>
        <v>3</v>
      </c>
      <c r="G121" s="27">
        <f t="shared" si="59"/>
        <v>4</v>
      </c>
      <c r="H121" s="27">
        <f t="shared" si="59"/>
        <v>3</v>
      </c>
      <c r="I121" s="27">
        <f t="shared" si="59"/>
        <v>2</v>
      </c>
      <c r="J121" s="27">
        <f t="shared" si="59"/>
        <v>3</v>
      </c>
      <c r="K121" s="27">
        <f t="shared" si="59"/>
        <v>4</v>
      </c>
      <c r="L121" s="27">
        <f t="shared" si="59"/>
        <v>4</v>
      </c>
      <c r="M121" s="27">
        <f t="shared" si="59"/>
        <v>6</v>
      </c>
      <c r="N121" s="27">
        <f t="shared" si="59"/>
        <v>365</v>
      </c>
      <c r="O121" s="27">
        <f t="shared" si="59"/>
        <v>5</v>
      </c>
      <c r="P121" s="27">
        <f t="shared" si="59"/>
        <v>5</v>
      </c>
      <c r="Q121" s="27">
        <f t="shared" si="59"/>
        <v>6</v>
      </c>
      <c r="R121" s="27">
        <f t="shared" si="59"/>
        <v>5</v>
      </c>
      <c r="S121" s="27">
        <f t="shared" si="59"/>
        <v>4</v>
      </c>
      <c r="T121" s="27">
        <f t="shared" si="59"/>
        <v>6</v>
      </c>
      <c r="U121" s="27">
        <f t="shared" si="59"/>
        <v>8</v>
      </c>
      <c r="V121" s="27">
        <f t="shared" si="59"/>
        <v>17</v>
      </c>
      <c r="W121" s="27">
        <f t="shared" si="59"/>
        <v>7</v>
      </c>
      <c r="X121" s="27">
        <f t="shared" si="59"/>
        <v>1000006</v>
      </c>
      <c r="Y121" s="27">
        <f t="shared" si="59"/>
        <v>7</v>
      </c>
      <c r="Z121" s="27">
        <f t="shared" si="59"/>
        <v>666</v>
      </c>
      <c r="AA121" s="27">
        <f t="shared" si="59"/>
        <v>18</v>
      </c>
      <c r="AB121" s="27">
        <f t="shared" si="59"/>
        <v>6</v>
      </c>
      <c r="AC121" s="27">
        <f t="shared" si="59"/>
        <v>6</v>
      </c>
      <c r="AD121" s="27">
        <f t="shared" si="59"/>
        <v>8</v>
      </c>
      <c r="AE121" s="27">
        <f t="shared" si="59"/>
        <v>8</v>
      </c>
      <c r="AF121" s="27">
        <f t="shared" si="59"/>
        <v>6</v>
      </c>
      <c r="AG121" s="27">
        <f t="shared" si="59"/>
        <v>-992</v>
      </c>
      <c r="AH121" s="27">
        <f t="shared" si="59"/>
        <v>6</v>
      </c>
      <c r="AI121" s="27">
        <f t="shared" si="59"/>
        <v>7</v>
      </c>
      <c r="AJ121" s="27">
        <f t="shared" si="59"/>
        <v>97</v>
      </c>
      <c r="AK121" s="27">
        <f t="shared" si="59"/>
        <v>4</v>
      </c>
      <c r="AL121" s="27">
        <f t="shared" si="59"/>
        <v>6</v>
      </c>
      <c r="AM121" s="27">
        <f t="shared" si="59"/>
        <v>-15</v>
      </c>
    </row>
    <row r="122" spans="1:39" s="1" customFormat="1">
      <c r="A122" s="1" t="s">
        <v>4</v>
      </c>
      <c r="B122" s="56"/>
      <c r="C122" s="28">
        <v>40376477</v>
      </c>
      <c r="D122" s="28">
        <v>43684032</v>
      </c>
      <c r="E122" s="28">
        <v>46417294</v>
      </c>
      <c r="F122" s="28">
        <v>55105385</v>
      </c>
      <c r="G122" s="28">
        <v>62155042</v>
      </c>
      <c r="H122" s="28">
        <v>57799694</v>
      </c>
      <c r="I122" s="28">
        <v>70144220</v>
      </c>
      <c r="J122" s="28">
        <v>98955682</v>
      </c>
      <c r="K122" s="28">
        <v>191161717</v>
      </c>
      <c r="L122" s="28">
        <v>413061135</v>
      </c>
      <c r="M122" s="28">
        <v>590067364</v>
      </c>
      <c r="N122" s="28">
        <v>507038150</v>
      </c>
      <c r="O122" s="28">
        <v>600701745</v>
      </c>
      <c r="P122" s="28">
        <v>565001470</v>
      </c>
      <c r="Q122" s="28">
        <v>660207078</v>
      </c>
      <c r="R122" s="28">
        <v>644225523</v>
      </c>
      <c r="S122" s="28">
        <v>547008511</v>
      </c>
      <c r="T122" s="28">
        <v>560511089</v>
      </c>
      <c r="U122" s="28">
        <v>527395946</v>
      </c>
      <c r="V122" s="28">
        <v>559939221</v>
      </c>
      <c r="W122" s="28">
        <v>559231347</v>
      </c>
      <c r="X122" s="28">
        <v>512604347</v>
      </c>
      <c r="Y122" s="28">
        <v>532252863</v>
      </c>
      <c r="Z122" s="28">
        <v>633301141</v>
      </c>
      <c r="AA122" s="28">
        <v>717100006</v>
      </c>
      <c r="AB122" s="28">
        <v>835628336</v>
      </c>
      <c r="AC122" s="28">
        <v>876670698</v>
      </c>
      <c r="AD122" s="28">
        <v>999023256</v>
      </c>
      <c r="AE122" s="28">
        <v>976170659</v>
      </c>
      <c r="AF122" s="28">
        <v>1173230463</v>
      </c>
      <c r="AG122" s="28">
        <v>1664206565</v>
      </c>
      <c r="AH122" s="28">
        <v>2053356481</v>
      </c>
      <c r="AI122" s="28">
        <v>2659573129</v>
      </c>
      <c r="AJ122" s="28">
        <v>3533474108</v>
      </c>
      <c r="AK122" s="28">
        <v>4514823742</v>
      </c>
      <c r="AL122" s="28">
        <v>11716058713</v>
      </c>
      <c r="AM122" s="28">
        <v>24892123475</v>
      </c>
    </row>
  </sheetData>
  <phoneticPr fontId="7" type="noConversion"/>
  <pageMargins left="0.7" right="0.7" top="0.75" bottom="0.75" header="0.3" footer="0.3"/>
  <pageSetup paperSize="9" orientation="portrait" horizontalDpi="4294967292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50" zoomScale="19" zoomScaleNormal="40" workbookViewId="0">
      <selection activeCell="BY80" sqref="BY80"/>
    </sheetView>
  </sheetViews>
  <sheetFormatPr defaultRowHeight="14.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F26CF-1EF5-4E5E-B5F5-DD7B781886C5}">
  <dimension ref="A1"/>
  <sheetViews>
    <sheetView tabSelected="1" topLeftCell="A74" zoomScale="24" zoomScaleNormal="10" workbookViewId="0">
      <selection activeCell="CF193" sqref="CF193"/>
    </sheetView>
  </sheetViews>
  <sheetFormatPr defaultRowHeight="14.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6"/>
  <sheetViews>
    <sheetView workbookViewId="0"/>
  </sheetViews>
  <sheetFormatPr defaultRowHeight="14.5"/>
  <cols>
    <col min="1" max="1" width="34.7265625" customWidth="1"/>
    <col min="2" max="2" width="14.1796875" customWidth="1"/>
    <col min="3" max="3" width="30.26953125" customWidth="1"/>
    <col min="4" max="4" width="14.1796875" customWidth="1"/>
    <col min="6" max="6" width="34.1796875" customWidth="1"/>
    <col min="7" max="7" width="13.453125" customWidth="1"/>
    <col min="8" max="8" width="31.81640625" customWidth="1"/>
    <col min="9" max="9" width="14.26953125" customWidth="1"/>
  </cols>
  <sheetData>
    <row r="1" spans="1:9" ht="18.5">
      <c r="A1" s="2" t="s">
        <v>3</v>
      </c>
      <c r="F1" s="2" t="s">
        <v>110</v>
      </c>
    </row>
    <row r="3" spans="1:9">
      <c r="A3" s="5" t="s">
        <v>1</v>
      </c>
      <c r="B3" s="6"/>
      <c r="C3" s="7" t="s">
        <v>2</v>
      </c>
      <c r="D3" s="8"/>
      <c r="F3" s="5" t="s">
        <v>1</v>
      </c>
      <c r="G3" s="6"/>
      <c r="H3" s="7" t="s">
        <v>2</v>
      </c>
      <c r="I3" s="8"/>
    </row>
    <row r="4" spans="1:9">
      <c r="A4" s="40" t="s">
        <v>5</v>
      </c>
      <c r="B4" s="41">
        <v>7500000</v>
      </c>
      <c r="C4" s="42" t="s">
        <v>20</v>
      </c>
      <c r="D4" s="41">
        <v>10000000</v>
      </c>
      <c r="F4" s="40" t="s">
        <v>5</v>
      </c>
      <c r="G4" s="41">
        <v>30000000</v>
      </c>
      <c r="H4" s="42" t="s">
        <v>20</v>
      </c>
      <c r="I4" s="41">
        <v>80000000</v>
      </c>
    </row>
    <row r="5" spans="1:9">
      <c r="A5" s="40" t="s">
        <v>6</v>
      </c>
      <c r="B5" s="41">
        <v>7979910</v>
      </c>
      <c r="C5" s="42" t="s">
        <v>21</v>
      </c>
      <c r="D5" s="41">
        <v>13439700</v>
      </c>
      <c r="F5" s="40" t="s">
        <v>32</v>
      </c>
      <c r="G5" s="41">
        <v>5897069880</v>
      </c>
      <c r="H5" s="42" t="s">
        <v>111</v>
      </c>
      <c r="I5" s="41">
        <v>29700000</v>
      </c>
    </row>
    <row r="6" spans="1:9">
      <c r="A6" s="40" t="s">
        <v>7</v>
      </c>
      <c r="B6" s="41">
        <v>1516618</v>
      </c>
      <c r="C6" s="42" t="s">
        <v>22</v>
      </c>
      <c r="D6" s="41">
        <v>217867</v>
      </c>
      <c r="F6" s="40" t="s">
        <v>33</v>
      </c>
      <c r="G6" s="41">
        <v>3641998645</v>
      </c>
      <c r="H6" s="42" t="s">
        <v>50</v>
      </c>
      <c r="I6" s="41">
        <v>123550</v>
      </c>
    </row>
    <row r="7" spans="1:9">
      <c r="A7" s="40" t="s">
        <v>8</v>
      </c>
      <c r="B7" s="41">
        <v>415191</v>
      </c>
      <c r="C7" s="42" t="s">
        <v>23</v>
      </c>
      <c r="D7" s="41">
        <v>14256823</v>
      </c>
      <c r="F7" s="40" t="s">
        <v>8</v>
      </c>
      <c r="G7" s="41">
        <v>9145994836</v>
      </c>
      <c r="H7" s="42" t="s">
        <v>51</v>
      </c>
      <c r="I7" s="41">
        <v>3574418246</v>
      </c>
    </row>
    <row r="8" spans="1:9">
      <c r="A8" s="40" t="s">
        <v>9</v>
      </c>
      <c r="B8" s="41">
        <v>1407324</v>
      </c>
      <c r="C8" s="42" t="s">
        <v>24</v>
      </c>
      <c r="D8" s="41">
        <v>1200000</v>
      </c>
      <c r="F8" s="40" t="s">
        <v>34</v>
      </c>
      <c r="G8" s="41">
        <v>4106725</v>
      </c>
      <c r="H8" s="42" t="s">
        <v>22</v>
      </c>
      <c r="I8" s="41">
        <v>904997</v>
      </c>
    </row>
    <row r="9" spans="1:9">
      <c r="A9" s="40" t="s">
        <v>10</v>
      </c>
      <c r="B9" s="41">
        <v>416830</v>
      </c>
      <c r="C9" s="42" t="s">
        <v>25</v>
      </c>
      <c r="D9" s="41">
        <v>30000</v>
      </c>
      <c r="F9" s="40" t="s">
        <v>9</v>
      </c>
      <c r="G9" s="41">
        <v>388682940</v>
      </c>
      <c r="H9" s="42" t="s">
        <v>23</v>
      </c>
      <c r="I9" s="41">
        <v>14124305728</v>
      </c>
    </row>
    <row r="10" spans="1:9">
      <c r="A10" s="40" t="s">
        <v>11</v>
      </c>
      <c r="B10" s="41">
        <v>6311</v>
      </c>
      <c r="C10" s="42" t="s">
        <v>26</v>
      </c>
      <c r="D10" s="41">
        <v>500000</v>
      </c>
      <c r="F10" s="40" t="s">
        <v>35</v>
      </c>
      <c r="G10" s="41">
        <v>56074429</v>
      </c>
      <c r="H10" s="42" t="s">
        <v>112</v>
      </c>
      <c r="I10" s="41">
        <v>28067000</v>
      </c>
    </row>
    <row r="11" spans="1:9">
      <c r="A11" s="40" t="s">
        <v>12</v>
      </c>
      <c r="B11" s="41">
        <v>4823183</v>
      </c>
      <c r="C11" s="42" t="s">
        <v>27</v>
      </c>
      <c r="D11" s="41">
        <v>678085</v>
      </c>
      <c r="F11" s="40" t="s">
        <v>36</v>
      </c>
      <c r="G11" s="41">
        <v>119000000</v>
      </c>
      <c r="H11" s="42" t="s">
        <v>26</v>
      </c>
      <c r="I11" s="41">
        <v>6263889142</v>
      </c>
    </row>
    <row r="12" spans="1:9">
      <c r="A12" s="40" t="s">
        <v>45</v>
      </c>
      <c r="B12" s="41">
        <v>7888751</v>
      </c>
      <c r="C12" s="42"/>
      <c r="D12" s="40"/>
      <c r="F12" s="40" t="s">
        <v>37</v>
      </c>
      <c r="G12" s="41">
        <v>65984886</v>
      </c>
      <c r="H12" s="42" t="s">
        <v>53</v>
      </c>
      <c r="I12" s="40">
        <v>261369797</v>
      </c>
    </row>
    <row r="13" spans="1:9">
      <c r="A13" s="40" t="s">
        <v>42</v>
      </c>
      <c r="B13" s="41">
        <v>150000</v>
      </c>
      <c r="C13" s="42"/>
      <c r="D13" s="40"/>
      <c r="F13" s="40" t="s">
        <v>11</v>
      </c>
      <c r="G13" s="41">
        <v>1399012192</v>
      </c>
      <c r="H13" s="42" t="s">
        <v>113</v>
      </c>
      <c r="I13" s="40">
        <v>85005864</v>
      </c>
    </row>
    <row r="14" spans="1:9">
      <c r="A14" s="40" t="s">
        <v>13</v>
      </c>
      <c r="B14" s="41">
        <v>1212118</v>
      </c>
      <c r="C14" s="42"/>
      <c r="D14" s="40"/>
      <c r="F14" s="40" t="s">
        <v>12</v>
      </c>
      <c r="G14" s="41">
        <v>17336437</v>
      </c>
      <c r="H14" s="42" t="s">
        <v>39</v>
      </c>
      <c r="I14" s="40">
        <v>47202577</v>
      </c>
    </row>
    <row r="15" spans="1:9">
      <c r="A15" s="40" t="s">
        <v>14</v>
      </c>
      <c r="B15" s="41">
        <v>472252</v>
      </c>
      <c r="C15" s="42"/>
      <c r="D15" s="40"/>
      <c r="F15" s="40" t="s">
        <v>39</v>
      </c>
      <c r="G15" s="41">
        <v>47202577</v>
      </c>
      <c r="H15" s="42" t="s">
        <v>57</v>
      </c>
      <c r="I15" s="40">
        <v>228872530</v>
      </c>
    </row>
    <row r="16" spans="1:9">
      <c r="A16" s="40" t="s">
        <v>15</v>
      </c>
      <c r="B16" s="41">
        <v>30000</v>
      </c>
      <c r="C16" s="42"/>
      <c r="D16" s="40"/>
      <c r="F16" s="40" t="s">
        <v>40</v>
      </c>
      <c r="G16" s="41">
        <v>21172102</v>
      </c>
      <c r="H16" s="42" t="s">
        <v>58</v>
      </c>
      <c r="I16" s="40">
        <v>132944899</v>
      </c>
    </row>
    <row r="17" spans="1:9">
      <c r="A17" s="40" t="s">
        <v>19</v>
      </c>
      <c r="B17" s="41">
        <v>233091</v>
      </c>
      <c r="C17" s="42"/>
      <c r="D17" s="40"/>
      <c r="F17" s="40" t="s">
        <v>42</v>
      </c>
      <c r="G17" s="41">
        <v>3399989272</v>
      </c>
      <c r="H17" s="42" t="s">
        <v>59</v>
      </c>
      <c r="I17" s="40">
        <v>23706474</v>
      </c>
    </row>
    <row r="18" spans="1:9">
      <c r="A18" s="40" t="s">
        <v>18</v>
      </c>
      <c r="B18" s="41">
        <v>6242588</v>
      </c>
      <c r="C18" s="42"/>
      <c r="D18" s="40"/>
      <c r="F18" s="40" t="s">
        <v>59</v>
      </c>
      <c r="G18" s="41">
        <v>23706474</v>
      </c>
      <c r="H18" s="42" t="s">
        <v>157</v>
      </c>
      <c r="I18" s="40">
        <v>2619601</v>
      </c>
    </row>
    <row r="19" spans="1:9">
      <c r="A19" s="40" t="s">
        <v>16</v>
      </c>
      <c r="B19" s="41">
        <v>92302</v>
      </c>
      <c r="C19" s="42"/>
      <c r="D19" s="40"/>
      <c r="F19" s="40" t="s">
        <v>13</v>
      </c>
      <c r="G19" s="41">
        <v>21731207</v>
      </c>
      <c r="H19" s="42" t="s">
        <v>62</v>
      </c>
      <c r="I19" s="40">
        <v>8993085</v>
      </c>
    </row>
    <row r="20" spans="1:9">
      <c r="A20" s="43" t="s">
        <v>17</v>
      </c>
      <c r="B20" s="44">
        <f>SUM(B4:B19)-B21</f>
        <v>9992</v>
      </c>
      <c r="C20" s="45" t="s">
        <v>17</v>
      </c>
      <c r="D20" s="44">
        <f>SUM(D4:D11)-D21</f>
        <v>-54002</v>
      </c>
      <c r="F20" s="40" t="s">
        <v>19</v>
      </c>
      <c r="G20" s="41">
        <v>4514674</v>
      </c>
      <c r="H20" s="42"/>
      <c r="I20" s="40"/>
    </row>
    <row r="21" spans="1:9">
      <c r="A21" s="46" t="s">
        <v>4</v>
      </c>
      <c r="B21" s="47">
        <v>40376477</v>
      </c>
      <c r="C21" s="48" t="s">
        <v>4</v>
      </c>
      <c r="D21" s="47">
        <v>40376477</v>
      </c>
      <c r="F21" s="40" t="s">
        <v>47</v>
      </c>
      <c r="G21" s="41">
        <v>608546192</v>
      </c>
      <c r="H21" s="42"/>
      <c r="I21" s="40"/>
    </row>
    <row r="22" spans="1:9">
      <c r="F22" s="43" t="s">
        <v>17</v>
      </c>
      <c r="G22" s="44">
        <f>SUM(G4:G21)-G23</f>
        <v>-7</v>
      </c>
      <c r="H22" s="45" t="s">
        <v>17</v>
      </c>
      <c r="I22" s="44">
        <f>SUM(I4:I19)-I23</f>
        <v>15</v>
      </c>
    </row>
    <row r="23" spans="1:9" ht="18.5">
      <c r="A23" s="68"/>
      <c r="B23" s="69"/>
      <c r="C23" s="69"/>
      <c r="D23" s="69"/>
      <c r="E23" s="69"/>
      <c r="F23" s="46" t="s">
        <v>4</v>
      </c>
      <c r="G23" s="47">
        <v>24892123475</v>
      </c>
      <c r="H23" s="48" t="s">
        <v>4</v>
      </c>
      <c r="I23" s="47">
        <v>24892123475</v>
      </c>
    </row>
    <row r="24" spans="1:9">
      <c r="A24" s="69"/>
      <c r="B24" s="69"/>
      <c r="C24" s="69"/>
      <c r="D24" s="69"/>
      <c r="E24" s="69"/>
    </row>
    <row r="25" spans="1:9">
      <c r="A25" s="70"/>
      <c r="B25" s="69"/>
      <c r="C25" s="70"/>
      <c r="D25" s="69"/>
      <c r="E25" s="69"/>
    </row>
    <row r="26" spans="1:9">
      <c r="A26" s="71"/>
      <c r="B26" s="72"/>
      <c r="C26" s="71"/>
      <c r="D26" s="72"/>
      <c r="E26" s="69"/>
    </row>
    <row r="27" spans="1:9">
      <c r="A27" s="71"/>
      <c r="B27" s="72"/>
      <c r="C27" s="71"/>
      <c r="D27" s="72"/>
      <c r="E27" s="69"/>
    </row>
    <row r="28" spans="1:9">
      <c r="A28" s="71"/>
      <c r="B28" s="72"/>
      <c r="C28" s="71"/>
      <c r="D28" s="72"/>
      <c r="E28" s="69"/>
    </row>
    <row r="29" spans="1:9">
      <c r="A29" s="71"/>
      <c r="B29" s="72"/>
      <c r="C29" s="71"/>
      <c r="D29" s="72"/>
      <c r="E29" s="69"/>
    </row>
    <row r="30" spans="1:9">
      <c r="A30" s="71"/>
      <c r="B30" s="72"/>
      <c r="C30" s="71"/>
      <c r="D30" s="72"/>
      <c r="E30" s="69"/>
    </row>
    <row r="31" spans="1:9">
      <c r="A31" s="71"/>
      <c r="B31" s="72"/>
      <c r="C31" s="71"/>
      <c r="D31" s="72"/>
      <c r="E31" s="69"/>
    </row>
    <row r="32" spans="1:9">
      <c r="A32" s="71"/>
      <c r="B32" s="72"/>
      <c r="C32" s="71"/>
      <c r="D32" s="72"/>
      <c r="E32" s="69"/>
    </row>
    <row r="33" spans="1:5">
      <c r="A33" s="71"/>
      <c r="B33" s="72"/>
      <c r="C33" s="71"/>
      <c r="D33" s="72"/>
      <c r="E33" s="69"/>
    </row>
    <row r="34" spans="1:5">
      <c r="A34" s="71"/>
      <c r="B34" s="72"/>
      <c r="C34" s="71"/>
      <c r="D34" s="71"/>
      <c r="E34" s="69"/>
    </row>
    <row r="35" spans="1:5">
      <c r="A35" s="71"/>
      <c r="B35" s="72"/>
      <c r="C35" s="71"/>
      <c r="D35" s="71"/>
      <c r="E35" s="69"/>
    </row>
    <row r="36" spans="1:5">
      <c r="A36" s="71"/>
      <c r="B36" s="72"/>
      <c r="C36" s="71"/>
      <c r="D36" s="71"/>
      <c r="E36" s="69"/>
    </row>
    <row r="37" spans="1:5">
      <c r="A37" s="71"/>
      <c r="B37" s="72"/>
      <c r="C37" s="71"/>
      <c r="D37" s="71"/>
      <c r="E37" s="69"/>
    </row>
    <row r="38" spans="1:5">
      <c r="A38" s="71"/>
      <c r="B38" s="72"/>
      <c r="C38" s="71"/>
      <c r="D38" s="71"/>
      <c r="E38" s="69"/>
    </row>
    <row r="39" spans="1:5">
      <c r="A39" s="71"/>
      <c r="B39" s="72"/>
      <c r="C39" s="71"/>
      <c r="D39" s="71"/>
      <c r="E39" s="69"/>
    </row>
    <row r="40" spans="1:5">
      <c r="A40" s="71"/>
      <c r="B40" s="72"/>
      <c r="C40" s="71"/>
      <c r="D40" s="71"/>
      <c r="E40" s="69"/>
    </row>
    <row r="41" spans="1:5">
      <c r="A41" s="71"/>
      <c r="B41" s="72"/>
      <c r="C41" s="71"/>
      <c r="D41" s="71"/>
      <c r="E41" s="69"/>
    </row>
    <row r="42" spans="1:5">
      <c r="A42" s="71"/>
      <c r="B42" s="72"/>
      <c r="C42" s="71"/>
      <c r="D42" s="71"/>
      <c r="E42" s="69"/>
    </row>
    <row r="43" spans="1:5">
      <c r="A43" s="71"/>
      <c r="B43" s="72"/>
      <c r="C43" s="71"/>
      <c r="D43" s="71"/>
      <c r="E43" s="69"/>
    </row>
    <row r="44" spans="1:5">
      <c r="A44" s="71"/>
      <c r="B44" s="72"/>
      <c r="C44" s="71"/>
      <c r="D44" s="72"/>
      <c r="E44" s="69"/>
    </row>
    <row r="45" spans="1:5">
      <c r="A45" s="73"/>
      <c r="B45" s="74"/>
      <c r="C45" s="73"/>
      <c r="D45" s="74"/>
      <c r="E45" s="69"/>
    </row>
    <row r="46" spans="1:5">
      <c r="A46" s="69"/>
      <c r="B46" s="69"/>
      <c r="C46" s="69"/>
      <c r="D46" s="69"/>
      <c r="E46" s="6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3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8" sqref="D18"/>
    </sheetView>
  </sheetViews>
  <sheetFormatPr defaultColWidth="12.7265625" defaultRowHeight="14.5"/>
  <cols>
    <col min="1" max="1" width="39.81640625" style="57" customWidth="1"/>
  </cols>
  <sheetData>
    <row r="1" spans="1:43" ht="18.5">
      <c r="A1" s="52" t="s">
        <v>148</v>
      </c>
    </row>
    <row r="2" spans="1:43">
      <c r="A2" s="64" t="s">
        <v>149</v>
      </c>
    </row>
    <row r="3" spans="1:43">
      <c r="B3" s="62" t="s">
        <v>154</v>
      </c>
      <c r="C3" s="62" t="s">
        <v>154</v>
      </c>
      <c r="D3" s="62" t="s">
        <v>154</v>
      </c>
      <c r="E3" s="62" t="s">
        <v>154</v>
      </c>
      <c r="F3" s="62" t="s">
        <v>154</v>
      </c>
      <c r="G3" s="62" t="s">
        <v>154</v>
      </c>
      <c r="H3" s="62" t="s">
        <v>154</v>
      </c>
      <c r="I3" s="62" t="s">
        <v>154</v>
      </c>
      <c r="J3" s="62" t="s">
        <v>154</v>
      </c>
      <c r="K3" s="62" t="s">
        <v>154</v>
      </c>
      <c r="L3" s="62" t="s">
        <v>154</v>
      </c>
      <c r="M3" s="62"/>
      <c r="N3" s="62" t="s">
        <v>154</v>
      </c>
      <c r="O3" s="62" t="s">
        <v>154</v>
      </c>
      <c r="P3" s="62" t="s">
        <v>154</v>
      </c>
      <c r="Q3" s="62" t="s">
        <v>154</v>
      </c>
      <c r="R3" s="62" t="s">
        <v>154</v>
      </c>
      <c r="S3" s="62" t="s">
        <v>154</v>
      </c>
      <c r="T3" s="62" t="s">
        <v>154</v>
      </c>
      <c r="U3" s="62" t="s">
        <v>154</v>
      </c>
      <c r="V3" s="62" t="s">
        <v>154</v>
      </c>
      <c r="W3" s="62" t="s">
        <v>154</v>
      </c>
      <c r="X3" s="62" t="s">
        <v>154</v>
      </c>
      <c r="Y3" s="62" t="s">
        <v>154</v>
      </c>
      <c r="Z3" s="62" t="s">
        <v>154</v>
      </c>
      <c r="AA3" s="62" t="s">
        <v>154</v>
      </c>
      <c r="AB3" s="62" t="s">
        <v>154</v>
      </c>
      <c r="AC3" s="62"/>
      <c r="AD3" s="62" t="s">
        <v>154</v>
      </c>
    </row>
    <row r="4" spans="1:43" s="58" customFormat="1">
      <c r="A4" s="65"/>
      <c r="B4" s="62">
        <v>1909</v>
      </c>
      <c r="C4" s="62">
        <v>1910</v>
      </c>
      <c r="D4" s="62">
        <v>1911</v>
      </c>
      <c r="E4" s="62">
        <v>1912</v>
      </c>
      <c r="F4" s="62">
        <v>1913</v>
      </c>
      <c r="G4" s="62">
        <v>1914</v>
      </c>
      <c r="H4" s="62">
        <v>1915</v>
      </c>
      <c r="I4" s="62">
        <v>1916</v>
      </c>
      <c r="J4" s="62">
        <v>1917</v>
      </c>
      <c r="K4" s="62">
        <v>1918</v>
      </c>
      <c r="L4" s="62">
        <v>1919</v>
      </c>
      <c r="M4" s="63" t="s">
        <v>150</v>
      </c>
      <c r="N4" s="62">
        <v>1925</v>
      </c>
      <c r="O4" s="62">
        <v>1926</v>
      </c>
      <c r="P4" s="62">
        <v>1927</v>
      </c>
      <c r="Q4" s="62">
        <v>1928</v>
      </c>
      <c r="R4" s="62">
        <v>1929</v>
      </c>
      <c r="S4" s="62">
        <f>R4+1</f>
        <v>1930</v>
      </c>
      <c r="T4" s="62">
        <f t="shared" ref="T4:AB4" si="0">S4+1</f>
        <v>1931</v>
      </c>
      <c r="U4" s="62">
        <f>T4+1</f>
        <v>1932</v>
      </c>
      <c r="V4" s="62">
        <f t="shared" si="0"/>
        <v>1933</v>
      </c>
      <c r="W4" s="62">
        <f t="shared" si="0"/>
        <v>1934</v>
      </c>
      <c r="X4" s="62">
        <f t="shared" si="0"/>
        <v>1935</v>
      </c>
      <c r="Y4" s="62">
        <f t="shared" si="0"/>
        <v>1936</v>
      </c>
      <c r="Z4" s="62">
        <f t="shared" si="0"/>
        <v>1937</v>
      </c>
      <c r="AA4" s="62">
        <f t="shared" si="0"/>
        <v>1938</v>
      </c>
      <c r="AB4" s="62">
        <f t="shared" si="0"/>
        <v>1939</v>
      </c>
      <c r="AC4" s="63" t="s">
        <v>150</v>
      </c>
      <c r="AD4" s="62">
        <v>1943</v>
      </c>
    </row>
    <row r="5" spans="1:43" s="67" customFormat="1">
      <c r="A5" s="53" t="s">
        <v>64</v>
      </c>
      <c r="B5" s="5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</row>
    <row r="6" spans="1:43">
      <c r="A6" s="65" t="s">
        <v>153</v>
      </c>
      <c r="M6" s="61"/>
      <c r="AC6" s="61"/>
    </row>
    <row r="7" spans="1:43">
      <c r="A7" s="57" t="s">
        <v>165</v>
      </c>
      <c r="B7" s="59">
        <v>6242588</v>
      </c>
      <c r="C7" s="59">
        <v>7985028</v>
      </c>
      <c r="D7" s="59">
        <v>8026052</v>
      </c>
      <c r="E7" s="59">
        <v>8239358</v>
      </c>
      <c r="F7" s="59">
        <v>8743156</v>
      </c>
      <c r="G7" s="59">
        <v>7689876</v>
      </c>
      <c r="H7" s="59">
        <v>11913572</v>
      </c>
      <c r="I7" s="59">
        <v>17797292</v>
      </c>
      <c r="J7" s="59">
        <v>31605191</v>
      </c>
      <c r="K7" s="59">
        <v>84095090</v>
      </c>
      <c r="L7" s="59">
        <v>58226480</v>
      </c>
      <c r="M7" s="61"/>
      <c r="AC7" s="61"/>
    </row>
    <row r="8" spans="1:43">
      <c r="A8" s="57" t="s">
        <v>166</v>
      </c>
      <c r="B8" s="59">
        <v>229403</v>
      </c>
      <c r="C8" s="59">
        <v>450254</v>
      </c>
      <c r="D8" s="59">
        <v>3111511</v>
      </c>
      <c r="E8" s="59">
        <v>3439422</v>
      </c>
      <c r="F8" s="59">
        <v>2928553</v>
      </c>
      <c r="G8" s="59">
        <v>2370029</v>
      </c>
      <c r="H8" s="59">
        <v>4247087</v>
      </c>
      <c r="I8" s="59">
        <v>6657896</v>
      </c>
      <c r="J8" s="59">
        <v>15738454</v>
      </c>
      <c r="K8" s="59">
        <v>30882648</v>
      </c>
      <c r="L8" s="59">
        <v>45679146</v>
      </c>
      <c r="M8" s="61"/>
      <c r="AC8" s="61"/>
    </row>
    <row r="9" spans="1:43">
      <c r="A9" s="57" t="s">
        <v>167</v>
      </c>
      <c r="B9" s="59">
        <v>19624627</v>
      </c>
      <c r="C9" s="59">
        <v>22193052</v>
      </c>
      <c r="D9" s="59">
        <v>21897610</v>
      </c>
      <c r="E9" s="59">
        <v>32506391</v>
      </c>
      <c r="F9" s="59">
        <v>37532657</v>
      </c>
      <c r="G9" s="59">
        <v>37076012</v>
      </c>
      <c r="H9" s="59">
        <v>42862501</v>
      </c>
      <c r="I9" s="59">
        <v>59487286</v>
      </c>
      <c r="J9" s="59">
        <v>113335498</v>
      </c>
      <c r="K9" s="59">
        <v>254290517</v>
      </c>
      <c r="L9" s="59">
        <v>398586782</v>
      </c>
      <c r="M9" s="61"/>
      <c r="AC9" s="61"/>
    </row>
    <row r="10" spans="1:43">
      <c r="A10" s="57" t="s">
        <v>168</v>
      </c>
      <c r="B10" s="59">
        <v>150000</v>
      </c>
      <c r="C10" s="59">
        <v>1865245</v>
      </c>
      <c r="D10" s="59">
        <v>5549317</v>
      </c>
      <c r="E10" s="59">
        <v>5342232</v>
      </c>
      <c r="F10" s="59">
        <v>7149229</v>
      </c>
      <c r="G10" s="59">
        <v>7383381</v>
      </c>
      <c r="H10" s="59">
        <v>7591177</v>
      </c>
      <c r="I10" s="59">
        <v>10078514</v>
      </c>
      <c r="J10" s="59">
        <v>15537153</v>
      </c>
      <c r="K10" s="59">
        <v>16720199</v>
      </c>
      <c r="L10" s="59">
        <v>21911109</v>
      </c>
      <c r="M10" s="61"/>
      <c r="AC10" s="61"/>
    </row>
    <row r="11" spans="1:43">
      <c r="A11" s="57" t="s">
        <v>169</v>
      </c>
      <c r="B11" s="59">
        <v>4823183</v>
      </c>
      <c r="C11" s="59">
        <v>1720149</v>
      </c>
      <c r="D11" s="59">
        <v>422580</v>
      </c>
      <c r="E11" s="59">
        <v>395947</v>
      </c>
      <c r="F11" s="59">
        <v>520814</v>
      </c>
      <c r="G11" s="59">
        <v>479232</v>
      </c>
      <c r="H11" s="59">
        <v>575629</v>
      </c>
      <c r="I11" s="59">
        <v>1985615</v>
      </c>
      <c r="J11" s="59">
        <v>6667354</v>
      </c>
      <c r="K11" s="59">
        <v>7899643</v>
      </c>
      <c r="L11" s="59">
        <v>7477936</v>
      </c>
      <c r="M11" s="61"/>
      <c r="AC11" s="61"/>
    </row>
    <row r="12" spans="1:43">
      <c r="A12" s="57" t="s">
        <v>170</v>
      </c>
      <c r="B12" s="59">
        <v>1806674</v>
      </c>
      <c r="C12" s="59">
        <v>1970302</v>
      </c>
      <c r="D12" s="59">
        <v>2410223</v>
      </c>
      <c r="E12" s="59">
        <v>2682035</v>
      </c>
      <c r="F12" s="59">
        <v>2780634</v>
      </c>
      <c r="G12" s="59">
        <v>2801165</v>
      </c>
      <c r="H12" s="59">
        <v>2954254</v>
      </c>
      <c r="I12" s="59">
        <v>2949080</v>
      </c>
      <c r="J12" s="59">
        <v>3278067</v>
      </c>
      <c r="K12" s="59">
        <v>4173039</v>
      </c>
      <c r="L12" s="59">
        <v>4954855</v>
      </c>
      <c r="M12" s="61"/>
      <c r="AC12" s="61"/>
    </row>
    <row r="13" spans="1:43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1"/>
      <c r="AC13" s="61"/>
    </row>
    <row r="14" spans="1:43">
      <c r="A14" s="65" t="s">
        <v>152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1"/>
      <c r="AC14" s="61"/>
    </row>
    <row r="15" spans="1:43">
      <c r="A15" s="57" t="s">
        <v>171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1"/>
      <c r="N15" s="59">
        <v>345717</v>
      </c>
      <c r="O15" s="59">
        <v>343466</v>
      </c>
      <c r="P15" s="59">
        <v>305902</v>
      </c>
      <c r="Q15" s="59">
        <v>308712</v>
      </c>
      <c r="R15" s="59">
        <v>314723</v>
      </c>
      <c r="S15" s="59">
        <v>266554</v>
      </c>
      <c r="T15" s="59">
        <v>297400</v>
      </c>
      <c r="U15" s="59">
        <v>341338</v>
      </c>
      <c r="V15" s="59">
        <v>355729</v>
      </c>
      <c r="W15" s="59">
        <v>420535</v>
      </c>
      <c r="X15" s="59">
        <v>422814</v>
      </c>
      <c r="Y15" s="59">
        <v>499210</v>
      </c>
      <c r="Z15" s="59">
        <v>458599</v>
      </c>
      <c r="AA15" s="59">
        <v>554435</v>
      </c>
      <c r="AB15" s="59">
        <v>783948</v>
      </c>
      <c r="AC15" s="61"/>
      <c r="AD15" s="59">
        <v>554435</v>
      </c>
    </row>
    <row r="16" spans="1:43">
      <c r="A16" s="57" t="s">
        <v>172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1"/>
      <c r="N16" s="59">
        <v>42196</v>
      </c>
      <c r="O16" s="59">
        <v>32302</v>
      </c>
      <c r="P16" s="59">
        <v>17761</v>
      </c>
      <c r="Q16" s="59">
        <v>12259</v>
      </c>
      <c r="R16" s="59">
        <v>13336</v>
      </c>
      <c r="S16" s="59">
        <v>6965</v>
      </c>
      <c r="T16" s="59">
        <v>10336</v>
      </c>
      <c r="U16" s="59">
        <v>8894</v>
      </c>
      <c r="V16" s="59">
        <v>14273</v>
      </c>
      <c r="W16" s="59">
        <v>17386</v>
      </c>
      <c r="X16" s="59">
        <v>12604</v>
      </c>
      <c r="Y16" s="59">
        <v>21257</v>
      </c>
      <c r="Z16" s="59">
        <v>23628</v>
      </c>
      <c r="AA16" s="59">
        <v>26131</v>
      </c>
      <c r="AB16" s="59">
        <v>23017</v>
      </c>
      <c r="AC16" s="61"/>
      <c r="AD16" s="59">
        <v>26131</v>
      </c>
    </row>
    <row r="17" spans="1:30">
      <c r="A17" s="57" t="s">
        <v>173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1"/>
      <c r="N17" s="59">
        <v>62345</v>
      </c>
      <c r="O17" s="59">
        <v>79312</v>
      </c>
      <c r="P17" s="59">
        <v>94537</v>
      </c>
      <c r="Q17" s="59">
        <v>109534</v>
      </c>
      <c r="R17" s="59">
        <v>114070</v>
      </c>
      <c r="S17" s="59">
        <v>106459</v>
      </c>
      <c r="T17" s="59">
        <v>91801</v>
      </c>
      <c r="U17" s="59">
        <v>93341</v>
      </c>
      <c r="V17" s="59">
        <v>138664</v>
      </c>
      <c r="W17" s="59">
        <v>160634</v>
      </c>
      <c r="X17" s="59">
        <v>140736</v>
      </c>
      <c r="Y17" s="59">
        <v>225943</v>
      </c>
      <c r="Z17" s="59">
        <v>221527</v>
      </c>
      <c r="AA17" s="59">
        <v>282488</v>
      </c>
      <c r="AB17" s="59">
        <v>502430</v>
      </c>
      <c r="AC17" s="61"/>
      <c r="AD17" s="59">
        <v>282488</v>
      </c>
    </row>
    <row r="18" spans="1:30">
      <c r="A18" s="57" t="s">
        <v>174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1"/>
      <c r="N18" s="59">
        <v>48804</v>
      </c>
      <c r="O18" s="59">
        <v>44482</v>
      </c>
      <c r="P18" s="59">
        <v>66268</v>
      </c>
      <c r="Q18" s="59">
        <v>92071</v>
      </c>
      <c r="R18" s="59">
        <v>76368</v>
      </c>
      <c r="S18" s="59">
        <v>50611</v>
      </c>
      <c r="T18" s="59">
        <v>49392</v>
      </c>
      <c r="U18" s="59">
        <v>81675</v>
      </c>
      <c r="V18" s="59">
        <v>112568</v>
      </c>
      <c r="W18" s="59">
        <v>129323</v>
      </c>
      <c r="X18" s="59">
        <v>192669</v>
      </c>
      <c r="Y18" s="59">
        <v>144302</v>
      </c>
      <c r="Z18" s="59">
        <v>181380</v>
      </c>
      <c r="AA18" s="59">
        <v>224209</v>
      </c>
      <c r="AB18" s="59">
        <v>237286</v>
      </c>
      <c r="AC18" s="61"/>
      <c r="AD18" s="59">
        <v>224209</v>
      </c>
    </row>
    <row r="19" spans="1:30">
      <c r="A19" s="57" t="s">
        <v>175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1"/>
      <c r="N19" s="59">
        <v>55516</v>
      </c>
      <c r="O19" s="59">
        <v>68726</v>
      </c>
      <c r="P19" s="59">
        <v>49634</v>
      </c>
      <c r="Q19" s="59">
        <v>44174</v>
      </c>
      <c r="R19" s="59">
        <v>47498</v>
      </c>
      <c r="S19" s="59">
        <v>86845</v>
      </c>
      <c r="T19" s="59">
        <v>83321</v>
      </c>
      <c r="U19" s="59">
        <v>108051</v>
      </c>
      <c r="V19" s="59">
        <v>95864</v>
      </c>
      <c r="W19" s="59">
        <v>107750</v>
      </c>
      <c r="X19" s="59">
        <v>107847</v>
      </c>
      <c r="Y19" s="59">
        <v>108309</v>
      </c>
      <c r="Z19" s="59">
        <v>91034</v>
      </c>
      <c r="AA19" s="59">
        <v>85965</v>
      </c>
      <c r="AB19" s="59">
        <v>81524</v>
      </c>
      <c r="AC19" s="61"/>
      <c r="AD19" s="59">
        <v>85965</v>
      </c>
    </row>
    <row r="20" spans="1:30">
      <c r="M20" s="61"/>
      <c r="Q20" s="59"/>
      <c r="AC20" s="61"/>
    </row>
    <row r="21" spans="1:30">
      <c r="A21" s="37" t="s">
        <v>65</v>
      </c>
      <c r="B21" s="3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>
      <c r="A22" s="65" t="s">
        <v>151</v>
      </c>
      <c r="M22" s="61"/>
      <c r="AC22" s="61"/>
    </row>
    <row r="23" spans="1:30">
      <c r="A23" s="57" t="s">
        <v>176</v>
      </c>
      <c r="B23" s="59">
        <v>2500000</v>
      </c>
      <c r="C23" s="59">
        <v>2502650</v>
      </c>
      <c r="D23" s="59">
        <v>5016150</v>
      </c>
      <c r="E23" s="59">
        <v>7557350</v>
      </c>
      <c r="F23" s="59">
        <v>7634000</v>
      </c>
      <c r="G23" s="59">
        <v>10240000</v>
      </c>
      <c r="H23" s="59">
        <v>10378500</v>
      </c>
      <c r="I23" s="59">
        <v>10518000</v>
      </c>
      <c r="J23" s="59">
        <v>16683000</v>
      </c>
      <c r="K23" s="59">
        <v>28680810</v>
      </c>
      <c r="L23" s="59">
        <v>44765000</v>
      </c>
      <c r="M23" s="61"/>
      <c r="AC23" s="61"/>
    </row>
    <row r="24" spans="1:30">
      <c r="A24" s="57" t="s">
        <v>177</v>
      </c>
      <c r="B24" s="59">
        <v>13439700</v>
      </c>
      <c r="C24" s="59">
        <v>20163900</v>
      </c>
      <c r="D24" s="59">
        <v>25006540</v>
      </c>
      <c r="E24" s="59">
        <v>25550400</v>
      </c>
      <c r="F24" s="59">
        <v>25693260</v>
      </c>
      <c r="G24" s="59">
        <v>21850370</v>
      </c>
      <c r="H24" s="59">
        <v>34387520</v>
      </c>
      <c r="I24" s="59">
        <v>46733410</v>
      </c>
      <c r="J24" s="59">
        <v>68198370</v>
      </c>
      <c r="K24" s="59">
        <v>116608460</v>
      </c>
      <c r="L24" s="59">
        <v>165299150</v>
      </c>
      <c r="M24" s="61"/>
      <c r="AC24" s="61"/>
    </row>
    <row r="25" spans="1:30">
      <c r="A25" s="57" t="s">
        <v>23</v>
      </c>
      <c r="B25" s="59">
        <v>7631641</v>
      </c>
      <c r="C25" s="59">
        <v>5960650</v>
      </c>
      <c r="D25" s="59">
        <v>6978281</v>
      </c>
      <c r="E25" s="59">
        <v>14169878</v>
      </c>
      <c r="F25" s="59">
        <v>20801925</v>
      </c>
      <c r="G25" s="59">
        <v>17598504</v>
      </c>
      <c r="H25" s="59">
        <v>18588601</v>
      </c>
      <c r="I25" s="59">
        <v>33033410</v>
      </c>
      <c r="J25" s="59">
        <v>88413372</v>
      </c>
      <c r="K25" s="59">
        <v>218960149</v>
      </c>
      <c r="L25" s="59">
        <v>194300800</v>
      </c>
      <c r="M25" s="61"/>
      <c r="AC25" s="61"/>
    </row>
    <row r="26" spans="1:30">
      <c r="A26" s="57" t="s">
        <v>178</v>
      </c>
      <c r="B26" s="59">
        <v>7855182</v>
      </c>
      <c r="C26" s="59">
        <v>6220000</v>
      </c>
      <c r="D26" s="59">
        <v>1210000</v>
      </c>
      <c r="E26" s="59">
        <v>1200000</v>
      </c>
      <c r="F26" s="59">
        <v>1200000</v>
      </c>
      <c r="G26" s="59">
        <v>1200000</v>
      </c>
      <c r="H26" s="59">
        <v>1200000</v>
      </c>
      <c r="I26" s="59">
        <v>1200000</v>
      </c>
      <c r="J26" s="59">
        <v>1200000</v>
      </c>
      <c r="K26" s="59">
        <v>1200000</v>
      </c>
      <c r="L26" s="59">
        <v>1200000</v>
      </c>
      <c r="M26" s="61"/>
      <c r="AC26" s="61"/>
    </row>
    <row r="27" spans="1:30">
      <c r="A27" s="57" t="s">
        <v>179</v>
      </c>
      <c r="B27" s="59">
        <v>771867</v>
      </c>
      <c r="C27" s="59">
        <v>646253</v>
      </c>
      <c r="D27" s="59">
        <v>2574925</v>
      </c>
      <c r="E27" s="59">
        <v>3373597</v>
      </c>
      <c r="F27" s="59">
        <v>3036231</v>
      </c>
      <c r="G27" s="59">
        <v>4989380</v>
      </c>
      <c r="H27" s="59">
        <v>3050338</v>
      </c>
      <c r="I27" s="59">
        <v>3914161</v>
      </c>
      <c r="J27" s="59">
        <v>3691700</v>
      </c>
      <c r="K27" s="59">
        <v>4355805</v>
      </c>
      <c r="L27" s="59">
        <v>88575098</v>
      </c>
      <c r="M27" s="61"/>
      <c r="AC27" s="61"/>
    </row>
    <row r="28" spans="1:30">
      <c r="A28" s="57" t="s">
        <v>180</v>
      </c>
      <c r="B28" s="59">
        <v>678085</v>
      </c>
      <c r="C28" s="59">
        <v>690577</v>
      </c>
      <c r="D28" s="59">
        <v>631397</v>
      </c>
      <c r="E28" s="59">
        <v>754160</v>
      </c>
      <c r="F28" s="59">
        <v>1289626</v>
      </c>
      <c r="G28" s="59">
        <v>1921441</v>
      </c>
      <c r="H28" s="59">
        <v>2529261</v>
      </c>
      <c r="I28" s="59">
        <v>3556762</v>
      </c>
      <c r="J28" s="59">
        <v>7975275</v>
      </c>
      <c r="K28" s="59">
        <v>28255912</v>
      </c>
      <c r="L28" s="59">
        <v>42696260</v>
      </c>
      <c r="M28" s="61"/>
      <c r="AC28" s="61"/>
    </row>
    <row r="29" spans="1:30">
      <c r="M29" s="61"/>
      <c r="AC29" s="61"/>
    </row>
    <row r="30" spans="1:30">
      <c r="A30" s="65" t="s">
        <v>152</v>
      </c>
      <c r="M30" s="61"/>
      <c r="AC30" s="61"/>
    </row>
    <row r="31" spans="1:30">
      <c r="A31" s="57" t="s">
        <v>181</v>
      </c>
      <c r="B31" s="59"/>
      <c r="M31" s="61"/>
      <c r="N31" s="59">
        <v>40996</v>
      </c>
      <c r="O31" s="59">
        <v>41006</v>
      </c>
      <c r="P31" s="59">
        <v>41316</v>
      </c>
      <c r="Q31" s="59">
        <v>41697</v>
      </c>
      <c r="R31" s="59">
        <v>42439</v>
      </c>
      <c r="S31" s="59">
        <v>43008</v>
      </c>
      <c r="T31" s="59">
        <v>43786</v>
      </c>
      <c r="U31" s="59">
        <v>44575</v>
      </c>
      <c r="V31" s="59">
        <v>45367</v>
      </c>
      <c r="W31" s="59">
        <v>46171</v>
      </c>
      <c r="X31" s="59">
        <v>46975</v>
      </c>
      <c r="Y31" s="59">
        <v>47777</v>
      </c>
      <c r="Z31" s="59">
        <v>48582</v>
      </c>
      <c r="AA31" s="59">
        <v>49484</v>
      </c>
      <c r="AB31" s="59">
        <v>50637</v>
      </c>
      <c r="AC31" s="61"/>
      <c r="AD31" s="59">
        <v>49484</v>
      </c>
    </row>
    <row r="32" spans="1:30">
      <c r="A32" s="57" t="s">
        <v>182</v>
      </c>
      <c r="B32" s="59"/>
      <c r="M32" s="61"/>
      <c r="N32" s="59">
        <v>120898</v>
      </c>
      <c r="O32" s="59">
        <v>111278</v>
      </c>
      <c r="P32" s="59">
        <v>124863</v>
      </c>
      <c r="Q32" s="59">
        <v>132778</v>
      </c>
      <c r="R32" s="59">
        <v>119034</v>
      </c>
      <c r="S32" s="59">
        <v>90946</v>
      </c>
      <c r="T32" s="59">
        <v>101240</v>
      </c>
      <c r="U32" s="59">
        <v>125210</v>
      </c>
      <c r="V32" s="59">
        <v>149373</v>
      </c>
      <c r="W32" s="59">
        <v>193299</v>
      </c>
      <c r="X32" s="59">
        <v>221801</v>
      </c>
      <c r="Y32" s="59">
        <v>211252</v>
      </c>
      <c r="Z32" s="59">
        <v>281508</v>
      </c>
      <c r="AA32" s="59">
        <v>324494</v>
      </c>
      <c r="AB32" s="59">
        <v>445283</v>
      </c>
      <c r="AC32" s="61"/>
      <c r="AD32" s="59">
        <v>324494</v>
      </c>
    </row>
    <row r="33" spans="1:30">
      <c r="A33" s="57" t="s">
        <v>23</v>
      </c>
      <c r="B33" s="59"/>
      <c r="M33" s="61"/>
      <c r="N33" s="59">
        <v>132736</v>
      </c>
      <c r="O33" s="59">
        <v>135870</v>
      </c>
      <c r="P33" s="59">
        <v>197712</v>
      </c>
      <c r="Q33" s="59">
        <v>149919</v>
      </c>
      <c r="R33" s="59">
        <v>151150</v>
      </c>
      <c r="S33" s="59">
        <v>98785</v>
      </c>
      <c r="T33" s="59">
        <v>111462</v>
      </c>
      <c r="U33" s="59">
        <v>193932</v>
      </c>
      <c r="V33" s="59">
        <v>215105</v>
      </c>
      <c r="W33" s="59">
        <v>228193</v>
      </c>
      <c r="X33" s="59">
        <v>292122</v>
      </c>
      <c r="Y33" s="59">
        <v>411142</v>
      </c>
      <c r="Z33" s="59">
        <v>293943</v>
      </c>
      <c r="AA33" s="59">
        <v>539653</v>
      </c>
      <c r="AB33" s="59">
        <v>881656</v>
      </c>
      <c r="AC33" s="61"/>
      <c r="AD33" s="59">
        <v>539653</v>
      </c>
    </row>
    <row r="34" spans="1:30">
      <c r="A34" s="57" t="s">
        <v>183</v>
      </c>
      <c r="B34" s="59"/>
      <c r="M34" s="61"/>
      <c r="N34" s="59">
        <v>59843</v>
      </c>
      <c r="O34" s="59">
        <v>56814</v>
      </c>
      <c r="P34" s="59">
        <v>24002</v>
      </c>
      <c r="Q34" s="59">
        <v>19820</v>
      </c>
      <c r="R34" s="59">
        <v>17353</v>
      </c>
      <c r="S34" s="59">
        <v>9500</v>
      </c>
      <c r="T34" s="59">
        <v>8729</v>
      </c>
      <c r="U34" s="59">
        <v>10789</v>
      </c>
      <c r="V34" s="59">
        <v>18904</v>
      </c>
      <c r="W34" s="59">
        <v>34174</v>
      </c>
      <c r="X34" s="59">
        <v>31263</v>
      </c>
      <c r="Y34" s="59">
        <v>40554</v>
      </c>
      <c r="Z34" s="59">
        <v>38954</v>
      </c>
      <c r="AA34" s="59">
        <v>29141</v>
      </c>
      <c r="AB34" s="59">
        <v>42158</v>
      </c>
      <c r="AC34" s="61"/>
      <c r="AD34" s="59">
        <v>29141</v>
      </c>
    </row>
    <row r="35" spans="1:30">
      <c r="A35" s="57" t="s">
        <v>175</v>
      </c>
      <c r="B35" s="59"/>
      <c r="M35" s="61"/>
      <c r="N35" s="59">
        <v>200105</v>
      </c>
      <c r="O35" s="59">
        <v>223320</v>
      </c>
      <c r="P35" s="59">
        <v>146209</v>
      </c>
      <c r="Q35" s="59">
        <v>222530</v>
      </c>
      <c r="R35" s="59">
        <v>236037</v>
      </c>
      <c r="S35" s="59">
        <v>275196</v>
      </c>
      <c r="T35" s="59">
        <v>267033</v>
      </c>
      <c r="U35" s="59">
        <v>258793</v>
      </c>
      <c r="V35" s="59">
        <v>288350</v>
      </c>
      <c r="W35" s="59">
        <v>333791</v>
      </c>
      <c r="X35" s="59">
        <v>284509</v>
      </c>
      <c r="Y35" s="59">
        <v>288296</v>
      </c>
      <c r="Z35" s="59">
        <v>313181</v>
      </c>
      <c r="AA35" s="59">
        <v>230455</v>
      </c>
      <c r="AB35" s="59">
        <v>244470</v>
      </c>
      <c r="AC35" s="61"/>
      <c r="AD35" s="59">
        <v>230455</v>
      </c>
    </row>
  </sheetData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/>
  <cols>
    <col min="1" max="1" width="42.1796875" customWidth="1"/>
    <col min="2" max="9" width="15.7265625" customWidth="1"/>
  </cols>
  <sheetData>
    <row r="1" spans="1:9" ht="18.5">
      <c r="A1" s="52" t="s">
        <v>200</v>
      </c>
      <c r="B1" s="52"/>
      <c r="C1" s="52"/>
      <c r="D1" s="52"/>
    </row>
    <row r="2" spans="1:9" ht="15.5">
      <c r="A2" s="85" t="s">
        <v>206</v>
      </c>
      <c r="B2" s="85"/>
      <c r="C2" s="85"/>
      <c r="D2" s="85"/>
    </row>
    <row r="3" spans="1:9">
      <c r="A3" s="57" t="s">
        <v>209</v>
      </c>
      <c r="B3" s="57"/>
      <c r="C3" s="57"/>
      <c r="D3" s="57"/>
    </row>
    <row r="4" spans="1:9">
      <c r="A4" s="65"/>
      <c r="B4" s="62">
        <v>1942</v>
      </c>
      <c r="C4" s="62">
        <v>1943</v>
      </c>
      <c r="D4" s="62">
        <v>1944</v>
      </c>
      <c r="E4" s="62">
        <v>1945</v>
      </c>
      <c r="F4" s="62">
        <v>1946</v>
      </c>
      <c r="G4" s="62">
        <v>1947</v>
      </c>
      <c r="H4" s="62">
        <v>1948</v>
      </c>
      <c r="I4" s="62">
        <v>1949</v>
      </c>
    </row>
    <row r="5" spans="1:9">
      <c r="A5" s="53" t="s">
        <v>1</v>
      </c>
      <c r="B5" s="86"/>
      <c r="C5" s="86"/>
      <c r="D5" s="86"/>
      <c r="E5" s="86"/>
      <c r="F5" s="86"/>
      <c r="G5" s="86"/>
      <c r="H5" s="86"/>
      <c r="I5" s="86"/>
    </row>
    <row r="6" spans="1:9">
      <c r="A6" s="57" t="s">
        <v>199</v>
      </c>
      <c r="B6" s="25">
        <v>2503726000</v>
      </c>
      <c r="C6" s="25">
        <v>3061501000</v>
      </c>
      <c r="D6" s="25">
        <v>3595270000</v>
      </c>
      <c r="E6" s="25">
        <v>7490892000</v>
      </c>
      <c r="F6" s="25">
        <v>13886388000</v>
      </c>
      <c r="G6" s="25">
        <v>37278799000</v>
      </c>
      <c r="H6" s="25">
        <v>43245303000</v>
      </c>
      <c r="I6" s="25">
        <v>86901628000</v>
      </c>
    </row>
    <row r="7" spans="1:9">
      <c r="A7" s="57" t="s">
        <v>203</v>
      </c>
      <c r="B7" s="25">
        <v>19239000</v>
      </c>
      <c r="C7">
        <v>0</v>
      </c>
      <c r="D7">
        <v>3073863000</v>
      </c>
      <c r="E7" s="25">
        <v>10978000</v>
      </c>
      <c r="F7" s="25">
        <v>552089000</v>
      </c>
      <c r="G7" s="25">
        <v>8330284000</v>
      </c>
      <c r="H7" s="25">
        <v>6588854000</v>
      </c>
      <c r="I7" s="25">
        <v>9354219000</v>
      </c>
    </row>
    <row r="8" spans="1:9">
      <c r="A8" s="57" t="s">
        <v>47</v>
      </c>
      <c r="B8" s="25">
        <v>112747000</v>
      </c>
      <c r="C8" s="25">
        <v>183087000</v>
      </c>
      <c r="D8" s="25">
        <v>369309000</v>
      </c>
      <c r="E8" s="25">
        <v>578045000</v>
      </c>
      <c r="F8" s="25">
        <v>1635228000</v>
      </c>
      <c r="G8" s="25">
        <v>3325480000</v>
      </c>
      <c r="H8" s="25">
        <v>4341630000</v>
      </c>
      <c r="I8" s="25">
        <v>7871209000</v>
      </c>
    </row>
    <row r="9" spans="1:9">
      <c r="A9" s="57" t="s">
        <v>204</v>
      </c>
      <c r="B9" s="25">
        <v>26481000</v>
      </c>
      <c r="C9" s="25">
        <v>0</v>
      </c>
      <c r="D9" s="25">
        <v>0</v>
      </c>
      <c r="E9" s="25">
        <v>364205000</v>
      </c>
      <c r="F9" s="25">
        <v>2467796000</v>
      </c>
      <c r="G9" s="25">
        <v>4192865000</v>
      </c>
      <c r="H9" s="25">
        <v>4923344000</v>
      </c>
      <c r="I9" s="25">
        <v>13774902000</v>
      </c>
    </row>
    <row r="10" spans="1:9">
      <c r="A10" s="57" t="s">
        <v>205</v>
      </c>
      <c r="B10" s="25">
        <f t="shared" ref="B10:I10" si="0">SUM(B6:B9)</f>
        <v>2662193000</v>
      </c>
      <c r="C10" s="25">
        <f t="shared" si="0"/>
        <v>3244588000</v>
      </c>
      <c r="D10" s="25">
        <f t="shared" si="0"/>
        <v>7038442000</v>
      </c>
      <c r="E10" s="25">
        <f t="shared" si="0"/>
        <v>8444120000</v>
      </c>
      <c r="F10" s="25">
        <f t="shared" si="0"/>
        <v>18541501000</v>
      </c>
      <c r="G10" s="25">
        <f t="shared" si="0"/>
        <v>53127428000</v>
      </c>
      <c r="H10" s="25">
        <f t="shared" si="0"/>
        <v>59099131000</v>
      </c>
      <c r="I10" s="25">
        <f t="shared" si="0"/>
        <v>117901958000</v>
      </c>
    </row>
    <row r="11" spans="1:9">
      <c r="A11" s="37" t="s">
        <v>2</v>
      </c>
      <c r="B11" s="87"/>
      <c r="C11" s="87"/>
      <c r="D11" s="87"/>
      <c r="E11" s="87"/>
      <c r="F11" s="87"/>
      <c r="G11" s="87"/>
      <c r="H11" s="87"/>
      <c r="I11" s="87"/>
    </row>
    <row r="12" spans="1:9">
      <c r="A12" s="57" t="s">
        <v>177</v>
      </c>
      <c r="B12" s="25">
        <v>908646000</v>
      </c>
      <c r="C12" s="25">
        <v>1466777000</v>
      </c>
      <c r="D12" s="25">
        <v>3135692000</v>
      </c>
      <c r="E12" s="25">
        <v>8763341000</v>
      </c>
      <c r="F12" s="25">
        <v>17710623000</v>
      </c>
      <c r="G12" s="25">
        <v>33388164000</v>
      </c>
      <c r="H12" s="25">
        <v>43444111000</v>
      </c>
      <c r="I12" s="25">
        <v>75105353000</v>
      </c>
    </row>
    <row r="13" spans="1:9">
      <c r="A13" s="57" t="s">
        <v>23</v>
      </c>
      <c r="B13" s="25">
        <v>1831341000</v>
      </c>
      <c r="C13" s="25">
        <v>2562290000</v>
      </c>
      <c r="D13" s="25">
        <v>3345356000</v>
      </c>
      <c r="E13" s="25">
        <v>3645479000</v>
      </c>
      <c r="F13" s="25">
        <v>12289994000</v>
      </c>
      <c r="G13" s="25">
        <v>25572563000</v>
      </c>
      <c r="H13" s="25">
        <v>37858981000</v>
      </c>
      <c r="I13" s="25">
        <v>65266295000</v>
      </c>
    </row>
    <row r="14" spans="1:9">
      <c r="A14" s="57" t="s">
        <v>202</v>
      </c>
      <c r="B14" s="25">
        <f t="shared" ref="B14:I14" si="1">SUM(B12:B13)</f>
        <v>2739987000</v>
      </c>
      <c r="C14" s="25">
        <f t="shared" si="1"/>
        <v>4029067000</v>
      </c>
      <c r="D14" s="25">
        <f t="shared" si="1"/>
        <v>6481048000</v>
      </c>
      <c r="E14" s="25">
        <f t="shared" si="1"/>
        <v>12408820000</v>
      </c>
      <c r="F14" s="25">
        <f t="shared" si="1"/>
        <v>30000617000</v>
      </c>
      <c r="G14" s="25">
        <f t="shared" si="1"/>
        <v>58960727000</v>
      </c>
      <c r="H14" s="25">
        <f t="shared" si="1"/>
        <v>81303092000</v>
      </c>
      <c r="I14" s="25">
        <f t="shared" si="1"/>
        <v>140371648000</v>
      </c>
    </row>
    <row r="15" spans="1:9">
      <c r="B15" s="18"/>
      <c r="C15" s="18"/>
      <c r="D15" s="18"/>
      <c r="E15" s="18"/>
      <c r="F15" s="18"/>
      <c r="G15" s="18"/>
      <c r="H15" s="18"/>
      <c r="I15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>
      <selection activeCell="B7" sqref="B7"/>
    </sheetView>
  </sheetViews>
  <sheetFormatPr defaultRowHeight="14.5"/>
  <cols>
    <col min="1" max="1" width="19.81640625" customWidth="1"/>
    <col min="2" max="4" width="18.7265625" customWidth="1"/>
  </cols>
  <sheetData>
    <row r="1" spans="1:4">
      <c r="A1" s="1" t="s">
        <v>142</v>
      </c>
    </row>
    <row r="3" spans="1:4">
      <c r="A3" t="s">
        <v>118</v>
      </c>
    </row>
    <row r="4" spans="1:4">
      <c r="C4" t="s">
        <v>119</v>
      </c>
      <c r="D4" t="s">
        <v>120</v>
      </c>
    </row>
    <row r="5" spans="1:4">
      <c r="A5" s="88" t="s">
        <v>121</v>
      </c>
      <c r="B5" s="88"/>
      <c r="C5" s="88" t="s">
        <v>122</v>
      </c>
      <c r="D5" s="88"/>
    </row>
    <row r="6" spans="1:4">
      <c r="A6" t="s">
        <v>123</v>
      </c>
      <c r="B6" s="59">
        <v>22621262</v>
      </c>
      <c r="C6" t="s">
        <v>124</v>
      </c>
      <c r="D6" s="59">
        <v>109700</v>
      </c>
    </row>
    <row r="7" spans="1:4">
      <c r="A7" t="s">
        <v>125</v>
      </c>
      <c r="B7" s="59"/>
      <c r="C7" t="s">
        <v>126</v>
      </c>
      <c r="D7" s="59"/>
    </row>
    <row r="8" spans="1:4">
      <c r="A8" t="s">
        <v>127</v>
      </c>
      <c r="B8" s="59">
        <v>990888</v>
      </c>
      <c r="C8" t="s">
        <v>128</v>
      </c>
      <c r="D8" s="59">
        <v>4050739</v>
      </c>
    </row>
    <row r="9" spans="1:4">
      <c r="A9" t="s">
        <v>129</v>
      </c>
      <c r="B9" s="59"/>
      <c r="C9" t="s">
        <v>130</v>
      </c>
      <c r="D9" s="59"/>
    </row>
    <row r="10" spans="1:4">
      <c r="A10" t="s">
        <v>131</v>
      </c>
      <c r="B10" s="59">
        <v>3969435</v>
      </c>
      <c r="C10" t="s">
        <v>132</v>
      </c>
      <c r="D10" s="59">
        <v>30716391</v>
      </c>
    </row>
    <row r="11" spans="1:4">
      <c r="A11" t="s">
        <v>133</v>
      </c>
      <c r="B11" s="59"/>
      <c r="C11" t="s">
        <v>134</v>
      </c>
      <c r="D11" s="59"/>
    </row>
    <row r="12" spans="1:4">
      <c r="A12" t="s">
        <v>135</v>
      </c>
      <c r="B12" s="59">
        <v>16880818</v>
      </c>
      <c r="C12" t="s">
        <v>136</v>
      </c>
      <c r="D12" s="59">
        <v>9456555</v>
      </c>
    </row>
    <row r="13" spans="1:4">
      <c r="A13" t="s">
        <v>137</v>
      </c>
      <c r="B13" s="59"/>
      <c r="C13" t="s">
        <v>138</v>
      </c>
      <c r="D13" s="59"/>
    </row>
    <row r="14" spans="1:4">
      <c r="A14" t="s">
        <v>139</v>
      </c>
      <c r="B14" s="59">
        <v>111871</v>
      </c>
      <c r="C14" t="s">
        <v>139</v>
      </c>
      <c r="D14" s="59">
        <v>240890</v>
      </c>
    </row>
    <row r="15" spans="1:4">
      <c r="A15" t="s">
        <v>140</v>
      </c>
      <c r="B15" s="59"/>
      <c r="C15" t="s">
        <v>140</v>
      </c>
      <c r="D15" s="59"/>
    </row>
    <row r="16" spans="1:4">
      <c r="A16" t="s">
        <v>141</v>
      </c>
      <c r="B16" s="59">
        <f>SUM(B6:B14)</f>
        <v>44574274</v>
      </c>
      <c r="C16" t="s">
        <v>141</v>
      </c>
      <c r="D16" s="59">
        <f>SUM(D6:D14)</f>
        <v>44574275</v>
      </c>
    </row>
    <row r="17" spans="2:4">
      <c r="B17" s="59"/>
      <c r="D17" s="59"/>
    </row>
    <row r="18" spans="2:4">
      <c r="B18" s="59"/>
      <c r="D18" s="59"/>
    </row>
  </sheetData>
  <mergeCells count="2">
    <mergeCell ref="A5:B5"/>
    <mergeCell ref="C5:D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Intro</vt:lpstr>
      <vt:lpstr>Balance sheet Chosen Ginko shi</vt:lpstr>
      <vt:lpstr>Graphs</vt:lpstr>
      <vt:lpstr>Graphs-Bottom lagends</vt:lpstr>
      <vt:lpstr>First &amp; last</vt:lpstr>
      <vt:lpstr>Balance sheet Economic History</vt:lpstr>
      <vt:lpstr>Balance sheet items 1942-49</vt:lpstr>
      <vt:lpstr>Old Chinese translation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Jieun Park</dc:creator>
  <cp:lastModifiedBy>Jieun Park</cp:lastModifiedBy>
  <dcterms:created xsi:type="dcterms:W3CDTF">2016-12-02T18:10:19Z</dcterms:created>
  <dcterms:modified xsi:type="dcterms:W3CDTF">2017-10-24T04:45:07Z</dcterms:modified>
</cp:coreProperties>
</file>