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nitha Kumar\Documents\Hop - 2016, Spring\Applied Econ and Finance\"/>
    </mc:Choice>
  </mc:AlternateContent>
  <bookViews>
    <workbookView xWindow="0" yWindow="0" windowWidth="10815" windowHeight="7590"/>
  </bookViews>
  <sheets>
    <sheet name="Cover Page" sheetId="1" r:id="rId1"/>
    <sheet name="Balance Sheet" sheetId="2" r:id="rId2"/>
    <sheet name="Income Statement" sheetId="3" r:id="rId3"/>
    <sheet name="Revenue Growth" sheetId="4" r:id="rId4"/>
    <sheet name="HGCF" sheetId="5" r:id="rId5"/>
    <sheet name="Graph for LTAT" sheetId="15" r:id="rId6"/>
    <sheet name="DCF" sheetId="11" r:id="rId7"/>
    <sheet name="MC-DCF" sheetId="13" r:id="rId8"/>
    <sheet name="MC Results" sheetId="14" r:id="rId9"/>
    <sheet name="Facilities" sheetId="16" r:id="rId10"/>
    <sheet name="CB_DATA_" sheetId="9" state="veryHidden" r:id="rId11"/>
  </sheets>
  <definedNames>
    <definedName name="CB_0001be1c8cc2465ab75cc0b151736eee" localSheetId="7" hidden="1">'MC-DCF'!$F$22</definedName>
    <definedName name="CB_009981cc712c4eaca4fb230bdf4f720c" localSheetId="7" hidden="1">'MC-DCF'!$K$34</definedName>
    <definedName name="CB_00eba0c1a69641ce98aa12a1f83ccb5e" localSheetId="7" hidden="1">'MC-DCF'!$G$34</definedName>
    <definedName name="CB_0100ed32f0ab4cc19711bcba830fdf22" localSheetId="7" hidden="1">'MC-DCF'!$D$16</definedName>
    <definedName name="CB_02fb9dbc51d74ee381218c6e824df74e" localSheetId="7" hidden="1">'MC-DCF'!$B$51</definedName>
    <definedName name="CB_036ad670efa343a290abe8c9b212ede9" localSheetId="7" hidden="1">'MC-DCF'!$G$14</definedName>
    <definedName name="CB_06b460c67c924b4881b82565c8d2ca3b" localSheetId="7" hidden="1">'MC-DCF'!$I$16</definedName>
    <definedName name="CB_077ed208206f4f2f94392ce075d80b40" localSheetId="7" hidden="1">'MC-DCF'!$J$9</definedName>
    <definedName name="CB_0a7c027b3240405f90c463fa1ae01e83" localSheetId="7" hidden="1">'MC-DCF'!$B$22</definedName>
    <definedName name="CB_0c651c28ec6a4b79a3511053a1749007" localSheetId="7" hidden="1">'MC-DCF'!$H$37</definedName>
    <definedName name="CB_0dcb093593c24e73990b593689e3f183" localSheetId="7" hidden="1">'MC-DCF'!$C$34</definedName>
    <definedName name="CB_0ef0bc3278f9470385ff0c5cdc014ddd" localSheetId="7" hidden="1">'MC-DCF'!$E$34</definedName>
    <definedName name="CB_18a81bc508ca480c9d71e54346b1f92f" localSheetId="7" hidden="1">'MC-DCF'!$B$27</definedName>
    <definedName name="CB_1a118170a38f4c7b9dc335830bc00d93" localSheetId="10" hidden="1">#N/A</definedName>
    <definedName name="CB_2323b87a634d4553baec51a81b171458" localSheetId="7" hidden="1">'MC-DCF'!$D$27</definedName>
    <definedName name="CB_23a0a1a98dbf48d18649bab92dd0733e" localSheetId="7" hidden="1">'MC-DCF'!$D$37</definedName>
    <definedName name="CB_290ad712e9ab448b930bfb36f2830dcf" localSheetId="7" hidden="1">'MC-DCF'!$B$34</definedName>
    <definedName name="CB_2a734a683a824916aedc47fab768cf12" localSheetId="7" hidden="1">'MC-DCF'!$L$22</definedName>
    <definedName name="CB_2a8e86d6914945a0ac3f57008699e148" localSheetId="7" hidden="1">'MC-DCF'!$I$22</definedName>
    <definedName name="CB_2f4d975714a644fd952c7eb5c1a371ad" localSheetId="7" hidden="1">'MC-DCF'!$G$37</definedName>
    <definedName name="CB_3076c1f7abf141269c463b6cca43d14e" localSheetId="7" hidden="1">'MC-DCF'!$B$16</definedName>
    <definedName name="CB_35081854322145c1b9eb2b41fd13684b" localSheetId="7" hidden="1">'MC-DCF'!$K$16</definedName>
    <definedName name="CB_35f26b0663b147aca99cbaa7bb441148" localSheetId="7" hidden="1">'MC-DCF'!$F$34</definedName>
    <definedName name="CB_369e7064eb9d4e41bd402069411f5fd4" localSheetId="7" hidden="1">'MC-DCF'!$G$22</definedName>
    <definedName name="CB_37a7007f122d4a6dbd6d5bda21ae7e83" localSheetId="7" hidden="1">'MC-DCF'!$K$37</definedName>
    <definedName name="CB_3be4ca188cac449db77eb09ac3c37cff" localSheetId="7" hidden="1">'MC-DCF'!$B$9</definedName>
    <definedName name="CB_3c3f904387204884a26e3f3c360729d6" localSheetId="7" hidden="1">'MC-DCF'!$I$32</definedName>
    <definedName name="CB_3de8ea62e7894cef9f0a19130efbd5d3" localSheetId="7" hidden="1">'MC-DCF'!$H$24</definedName>
    <definedName name="CB_3ea974e0739c445fa57ab5f324994039" localSheetId="7" hidden="1">'MC-DCF'!$H$12</definedName>
    <definedName name="CB_3eed9bb4b158498c935d09a44d381378" localSheetId="7" hidden="1">'MC-DCF'!$I$27</definedName>
    <definedName name="CB_46472c7ea2f3403ebebd767857c3b12b" localSheetId="7" hidden="1">'MC-DCF'!$F$27</definedName>
    <definedName name="CB_4a66983bd7f644a8bdd97d974902bad9" localSheetId="7" hidden="1">'MC-DCF'!$C$14</definedName>
    <definedName name="CB_4a679eac517349ad857213be7d795fe5" localSheetId="7" hidden="1">'MC-DCF'!$B$37</definedName>
    <definedName name="CB_4a9bcc245e4544799e7415a5ac050e8b" localSheetId="7" hidden="1">'MC-DCF'!$C$24</definedName>
    <definedName name="CB_4bb022a3492b4bedae913c66d0cae45f" localSheetId="7" hidden="1">'MC-DCF'!$D$9</definedName>
    <definedName name="CB_4f92381264f24eb486d77db6e109edd9" localSheetId="7" hidden="1">'MC-DCF'!$D$34</definedName>
    <definedName name="CB_4fd642cefc7d4e2aa24cacbb766322d6" localSheetId="7" hidden="1">'MC-DCF'!$L$14</definedName>
    <definedName name="CB_5008ee505ceb44d1b2fc0f806f09b1dd" localSheetId="7" hidden="1">'MC-DCF'!$I$12</definedName>
    <definedName name="CB_50ae296fb5df4f649fab8ff1e6575042" localSheetId="7" hidden="1">'MC-DCF'!$K$32</definedName>
    <definedName name="CB_516db33791464c18b39b6692bed7f123" localSheetId="7" hidden="1">'MC-DCF'!$E$27</definedName>
    <definedName name="CB_52b480174916454e9a0f5e01aa77ae0b" localSheetId="7" hidden="1">'MC-DCF'!$G$27</definedName>
    <definedName name="CB_532f0a26e0cb41be877d0be797b751c4" localSheetId="7" hidden="1">'MC-DCF'!$E$24</definedName>
    <definedName name="CB_5b2f3c3a55ca4f6ba5740d30e3736296" localSheetId="7" hidden="1">'MC-DCF'!$B$14</definedName>
    <definedName name="CB_6826ae7177184e3fb4dab3daaa494477" localSheetId="7" hidden="1">'MC-DCF'!$K$14</definedName>
    <definedName name="CB_689296e21cb14dfebb7cb6d0c9412269" localSheetId="7" hidden="1">'MC-DCF'!$J$16</definedName>
    <definedName name="CB_6905d4a65e0746febcbe952369130c1a" localSheetId="7" hidden="1">'MC-DCF'!$E$9</definedName>
    <definedName name="CB_6b1443901238418cb793112965aae9c9" localSheetId="7" hidden="1">'MC-DCF'!$G$9</definedName>
    <definedName name="CB_6d8ec058d05844d891dd923d680937b6" localSheetId="7" hidden="1">'MC-DCF'!$C$27</definedName>
    <definedName name="CB_6e1776e990204e7ab07c385e0207249d" localSheetId="7" hidden="1">'MC-DCF'!$H$27</definedName>
    <definedName name="CB_719d8455d08044c1ba7db359eb296cff" localSheetId="10" hidden="1">#N/A</definedName>
    <definedName name="CB_71c1ac8592114ffbbc526bc7071429a1" localSheetId="7" hidden="1">'MC-DCF'!$D$32</definedName>
    <definedName name="CB_75d97f0abf73414fa50e4dde59fe2d2c" localSheetId="7" hidden="1">'MC-DCF'!$G$32</definedName>
    <definedName name="CB_76f0d9cbaeb34814a14fa85bbb42b787" localSheetId="7" hidden="1">'MC-DCF'!$D$12</definedName>
    <definedName name="CB_783b6764e39c4b49b0b977468a03da8b" localSheetId="7" hidden="1">'MC-DCF'!$H$9</definedName>
    <definedName name="CB_785408239ea548c196efc0d398e968a8" localSheetId="7" hidden="1">'MC-DCF'!$J$24</definedName>
    <definedName name="CB_78b54b5d742e48ffb397ab6b0ed7c2c5" localSheetId="7" hidden="1">'MC-DCF'!$F$14</definedName>
    <definedName name="CB_7a285fffcda344b291947c7309da2930" localSheetId="7" hidden="1">'MC-DCF'!$F$16</definedName>
    <definedName name="CB_7bdb50af5ce942a9a122cb89deff6287" localSheetId="7" hidden="1">'MC-DCF'!$J$14</definedName>
    <definedName name="CB_850b23fc108b4260ac3d6ece72c38bf5" localSheetId="7" hidden="1">'MC-DCF'!$L$16</definedName>
    <definedName name="CB_873240d26a44416d99141d01ec39ec95" localSheetId="7" hidden="1">'MC-DCF'!$E$12</definedName>
    <definedName name="CB_875690b2150f4811827ecb26ca0eb2ba" localSheetId="7" hidden="1">'MC-DCF'!$E$32</definedName>
    <definedName name="CB_87c9d5c4501b424eaeb1e4d8551c833f" localSheetId="7" hidden="1">'MC-DCF'!$D$22</definedName>
    <definedName name="CB_8a0c694e3b784ec08c43fa5e477bc65b" localSheetId="7" hidden="1">'MC-DCF'!$L$27</definedName>
    <definedName name="CB_8b36542f9f5a4ba3b8d50b57491b9ac2" localSheetId="7" hidden="1">'MC-DCF'!$K$22</definedName>
    <definedName name="CB_8be36e0db5b147418524dcd9f4c8d5df" localSheetId="7" hidden="1">'MC-DCF'!$L$32</definedName>
    <definedName name="CB_9629d53a85b44513b75fdecf36d80bbc" localSheetId="7" hidden="1">'MC-DCF'!$H$14</definedName>
    <definedName name="CB_9d7265ebc7fc46eab2164d64c11f86f7" localSheetId="7" hidden="1">'MC-DCF'!$C$22</definedName>
    <definedName name="CB_a39c229256dc490f882587a90ac8abea" localSheetId="7" hidden="1">'MC-DCF'!$B$12</definedName>
    <definedName name="CB_a82f995b5fbb4708b9f1abf75a17a238" localSheetId="7" hidden="1">'MC-DCF'!$E$14</definedName>
    <definedName name="CB_a9f9b57526504c028ceea10536462c6b" localSheetId="7" hidden="1">'MC-DCF'!$L$24</definedName>
    <definedName name="CB_ab0a26af116a4ad193b8e04c907b569e" localSheetId="7" hidden="1">'MC-DCF'!$F$12</definedName>
    <definedName name="CB_ae29bbf87b6649e6a6c91707e7a89e65" localSheetId="7" hidden="1">'MC-DCF'!$K$27</definedName>
    <definedName name="CB_af80aa5e5c2249a1b85aa83b9b093ba4" localSheetId="7" hidden="1">'MC-DCF'!$C$37</definedName>
    <definedName name="CB_b03e1a6303984b8b943124a73ef72ce2" localSheetId="7" hidden="1">'MC-DCF'!$F$32</definedName>
    <definedName name="CB_b1ca149f103b4c25959b944c4c29037a" localSheetId="7" hidden="1">'MC-DCF'!$F$37</definedName>
    <definedName name="CB_b5f71d0858494a91a0ecd7b217510d95" localSheetId="7" hidden="1">'MC-DCF'!$I$37</definedName>
    <definedName name="CB_b60349fa499a4f2ca23473f0ca7d265a" localSheetId="7" hidden="1">'MC-DCF'!$H$34</definedName>
    <definedName name="CB_b87b1cdb9f4845eda8fb15f51a2b71aa" localSheetId="7" hidden="1">'MC-DCF'!$K$24</definedName>
    <definedName name="CB_b9136350ff4943ae8360e469e01a5c73" localSheetId="7" hidden="1">'MC-DCF'!$I$9</definedName>
    <definedName name="CB_bab3143db70c4b33980ccac614241a0e" localSheetId="7" hidden="1">'MC-DCF'!$K$12</definedName>
    <definedName name="CB_bfe09b2db143456fa990a3a74beb02e1" localSheetId="7" hidden="1">'MC-DCF'!$L$37</definedName>
    <definedName name="CB_Block_00000000000000000000000000000000" localSheetId="10" hidden="1">"'7.0.0.0"</definedName>
    <definedName name="CB_Block_00000000000000000000000000000000" localSheetId="7" hidden="1">"'7.0.0.0"</definedName>
    <definedName name="CB_Block_00000000000000000000000000000001" localSheetId="10" hidden="1">"'635985978956718521"</definedName>
    <definedName name="CB_Block_00000000000000000000000000000001" localSheetId="6" hidden="1">"'635912249670455621"</definedName>
    <definedName name="CB_Block_00000000000000000000000000000001" localSheetId="7" hidden="1">"'635985978957988648"</definedName>
    <definedName name="CB_Block_00000000000000000000000000000003" localSheetId="10" hidden="1">"'11.1.3708.0"</definedName>
    <definedName name="CB_Block_00000000000000000000000000000003" localSheetId="7" hidden="1">"'11.1.3708.0"</definedName>
    <definedName name="CB_BlockExt_00000000000000000000000000000003" localSheetId="10" hidden="1">"'11.1.2.3.500"</definedName>
    <definedName name="CB_BlockExt_00000000000000000000000000000003" localSheetId="7" hidden="1">"'11.1.2.3.500"</definedName>
    <definedName name="CB_c0f8efe47d6a4bdd9876b3eb75b39ada" localSheetId="7" hidden="1">'MC-DCF'!$G$16</definedName>
    <definedName name="CB_c282672a2d7e4bee9de6fc57ccb7c408" localSheetId="7" hidden="1">'MC-DCF'!$C$16</definedName>
    <definedName name="CB_c2e5ecaa552c4f24b21ef38813ade5a3" localSheetId="7" hidden="1">'MC-DCF'!$L$9</definedName>
    <definedName name="CB_c3c1668b230740cbbc572d08517ffc75" localSheetId="7" hidden="1">'MC-DCF'!$L$12</definedName>
    <definedName name="CB_cb0cfdd7122c411f8f31ed9c0988f410" localSheetId="7" hidden="1">'MC-DCF'!$F$24</definedName>
    <definedName name="CB_cc2a3a7c7eed4736ac4db667f9197256" localSheetId="7" hidden="1">'MC-DCF'!$B$24</definedName>
    <definedName name="CB_cd956aea03a4487aa825039ad6f4e713" localSheetId="7" hidden="1">'MC-DCF'!$F$9</definedName>
    <definedName name="CB_ce1e6ca152eb4d53af6efcf3cee55b63" localSheetId="7" hidden="1">'MC-DCF'!$C$32</definedName>
    <definedName name="CB_ce5800b1363f4c53874ec30e0203f795" localSheetId="7" hidden="1">'MC-DCF'!$J$37</definedName>
    <definedName name="CB_d2b1a5f41d7e489390912d5b04387884" localSheetId="7" hidden="1">'MC-DCF'!$E$37</definedName>
    <definedName name="CB_d38a8a9ccd994d5299f4e4d728cca975" localSheetId="7" hidden="1">'MC-DCF'!$D$24</definedName>
    <definedName name="CB_d7fc67547c9847dcbc9671191a095ada" localSheetId="7" hidden="1">'MC-DCF'!$I$24</definedName>
    <definedName name="CB_dacfdf32bac44142b7f8fe9316a2b655" localSheetId="7" hidden="1">'MC-DCF'!$K$9</definedName>
    <definedName name="CB_daf56892cff9466aaf10d80e37ef038a" localSheetId="7" hidden="1">'MC-DCF'!$L$34</definedName>
    <definedName name="CB_dcdb8e49990c42c293b7ef633232b026" localSheetId="7" hidden="1">'MC-DCF'!$E$16</definedName>
    <definedName name="CB_dd2ffc7970204c44b7442003c0c0f715" localSheetId="7" hidden="1">'MC-DCF'!$I$14</definedName>
    <definedName name="CB_dd5e9be0aee349498bb006f5b6364106" localSheetId="7" hidden="1">'MC-DCF'!$J$34</definedName>
    <definedName name="CB_df18fcb7f8b3438989070a0172d0390d" localSheetId="7" hidden="1">'MC-DCF'!$I$34</definedName>
    <definedName name="CB_e375dc1d57e64c08ae38d651b01242f3" localSheetId="7" hidden="1">'MC-DCF'!$D$14</definedName>
    <definedName name="CB_e9ce0c4fc66e49ca96fa45ef7054856e" localSheetId="7" hidden="1">'MC-DCF'!$C$12</definedName>
    <definedName name="CB_e9d6d90413d94fa8b6d4ca7007c4caaa" localSheetId="7" hidden="1">'MC-DCF'!$G$12</definedName>
    <definedName name="CB_ec4a2eb9c6a04bae8905e95376458585" localSheetId="7" hidden="1">'MC-DCF'!$C$9</definedName>
    <definedName name="CB_ec684a7738964f7d967a85f30f03e74f" localSheetId="7" hidden="1">'MC-DCF'!$H$32</definedName>
    <definedName name="CB_ecace5da152f45078e9c1413411c2f4b" localSheetId="7" hidden="1">'MC-DCF'!$E$22</definedName>
    <definedName name="CB_ee59e732a954442b8bd39de6b3e27486" localSheetId="7" hidden="1">'MC-DCF'!$J$12</definedName>
    <definedName name="CB_f1c94b63a9234f2197bd9559273ccb97" localSheetId="7" hidden="1">'MC-DCF'!$J$22</definedName>
    <definedName name="CB_f3f7208d7c584f38a7c03a2ad5c23124" localSheetId="7" hidden="1">'MC-DCF'!$B$32</definedName>
    <definedName name="CB_f841c90fce9c4beb90b9558722cc589d" localSheetId="7" hidden="1">'MC-DCF'!$J$32</definedName>
    <definedName name="CB_f8c63a05a06f420ab143cab4d155d7ae" localSheetId="7" hidden="1">'MC-DCF'!$H$16</definedName>
    <definedName name="CB_fa4e1710f04d487db6c7a9e6b9c12f06" localSheetId="7" hidden="1">'MC-DCF'!$G$24</definedName>
    <definedName name="CB_faeb442652104cdba4047384266e9a8a" localSheetId="7" hidden="1">'MC-DCF'!$H$22</definedName>
    <definedName name="CB_fe3352ddb6b24f9c881c2760ce962f57" localSheetId="7" hidden="1">'MC-DCF'!$J$27</definedName>
    <definedName name="CBWorkbookPriority" localSheetId="10" hidden="1">-1154404684</definedName>
    <definedName name="CBx_4f993000df514de68e28ab970687fb97" localSheetId="10" hidden="1">"'DCF'!$A$1"</definedName>
    <definedName name="CBx_575b1165f5c048d390192863e7605bd5" localSheetId="10" hidden="1">"'DCF-MC'!$A$1"</definedName>
    <definedName name="CBx_57d9d5de43f14044b6e7b9e1c6ed5c93" localSheetId="10" hidden="1">"'DCF-MC'!$A$1"</definedName>
    <definedName name="CBx_abf9b03909bc4b5aba6d4cf43087be9a" localSheetId="10" hidden="1">"'CB_DATA_'!$A$1"</definedName>
    <definedName name="CBx_f71942c14fcd44c3ad28ce3aa4a25808" localSheetId="10" hidden="1">"'MC-DCF'!$A$1"</definedName>
    <definedName name="CBx_f7633c9f9e6349b0a4fb61c99e58188e" localSheetId="10" hidden="1">"'DCF-MC'!$A$1"</definedName>
    <definedName name="CBx_Sheet_Guid" localSheetId="10" hidden="1">"'abf9b039-09bc-4b5a-ba6d-4cf43087be9a"</definedName>
    <definedName name="CBx_Sheet_Guid" localSheetId="7" hidden="1">"'f71942c1-4fcd-44c3-ad28-ce3aa4a25808"</definedName>
    <definedName name="CBx_SheetRef" localSheetId="10" hidden="1">CB_DATA_!$A$14</definedName>
    <definedName name="CBx_SheetRef" localSheetId="7" hidden="1">CB_DATA_!$B$14</definedName>
    <definedName name="CBx_StorageType" localSheetId="10" hidden="1">2</definedName>
    <definedName name="CBx_StorageType" localSheetId="7" hidde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3" l="1"/>
  <c r="I25" i="5" l="1"/>
  <c r="I26" i="4"/>
  <c r="H26" i="4"/>
  <c r="J60" i="4" l="1"/>
  <c r="J58" i="4"/>
  <c r="J56" i="4"/>
  <c r="J54" i="4"/>
  <c r="J52" i="4"/>
  <c r="J50" i="4"/>
  <c r="J48" i="4"/>
  <c r="K30" i="4"/>
  <c r="K28" i="4"/>
  <c r="K26" i="4"/>
  <c r="K24" i="4"/>
  <c r="K22" i="4"/>
  <c r="K20" i="4"/>
  <c r="K18" i="4"/>
  <c r="K16" i="4"/>
  <c r="D3" i="16" l="1"/>
  <c r="D2" i="16"/>
  <c r="D4" i="16"/>
  <c r="C4" i="16"/>
  <c r="B4" i="16"/>
  <c r="B49" i="13" l="1"/>
  <c r="B47" i="13"/>
  <c r="B46" i="13"/>
  <c r="B42" i="13"/>
  <c r="B11" i="9"/>
  <c r="B49" i="11"/>
  <c r="B47" i="11"/>
  <c r="B46" i="11"/>
  <c r="B40" i="5"/>
  <c r="B30" i="5"/>
  <c r="C40" i="5"/>
  <c r="C30" i="5"/>
  <c r="D40" i="5"/>
  <c r="D30" i="5"/>
  <c r="E40" i="5"/>
  <c r="E30" i="5"/>
  <c r="F40" i="5"/>
  <c r="F30" i="5"/>
  <c r="G40" i="5"/>
  <c r="G30" i="5"/>
  <c r="H30" i="5"/>
  <c r="I30" i="5" s="1"/>
  <c r="J30" i="5"/>
  <c r="B42" i="11"/>
  <c r="G41" i="5"/>
  <c r="G7" i="5"/>
  <c r="B8" i="13" s="1"/>
  <c r="G27" i="5"/>
  <c r="B37" i="11" s="1"/>
  <c r="G42" i="5"/>
  <c r="G25" i="5" s="1"/>
  <c r="B34" i="11"/>
  <c r="G34" i="5"/>
  <c r="G35" i="5"/>
  <c r="G36" i="5" s="1"/>
  <c r="G37" i="5" s="1"/>
  <c r="G24" i="5" s="1"/>
  <c r="B32" i="11" s="1"/>
  <c r="B31" i="11" s="1"/>
  <c r="F34" i="5"/>
  <c r="F36" i="5" s="1"/>
  <c r="F35" i="5"/>
  <c r="G11" i="5"/>
  <c r="G12" i="5"/>
  <c r="G13" i="5"/>
  <c r="G18" i="5"/>
  <c r="B22" i="11"/>
  <c r="G15" i="4"/>
  <c r="B33" i="4"/>
  <c r="J16" i="4"/>
  <c r="I16" i="4"/>
  <c r="C34" i="4" s="1"/>
  <c r="G19" i="4"/>
  <c r="B35" i="4"/>
  <c r="C20" i="4"/>
  <c r="D20" i="4"/>
  <c r="E20" i="4"/>
  <c r="F20" i="4"/>
  <c r="G20" i="4"/>
  <c r="H20" i="4"/>
  <c r="I20" i="4" s="1"/>
  <c r="C36" i="4" s="1"/>
  <c r="D36" i="4" s="1"/>
  <c r="E36" i="4" s="1"/>
  <c r="F36" i="4" s="1"/>
  <c r="G36" i="4" s="1"/>
  <c r="H36" i="4" s="1"/>
  <c r="I36" i="4" s="1"/>
  <c r="J36" i="4" s="1"/>
  <c r="K36" i="4" s="1"/>
  <c r="L36" i="4" s="1"/>
  <c r="G21" i="4"/>
  <c r="B37" i="4" s="1"/>
  <c r="D22" i="4"/>
  <c r="E22" i="4"/>
  <c r="F22" i="4"/>
  <c r="G25" i="4"/>
  <c r="B39" i="4" s="1"/>
  <c r="C26" i="4"/>
  <c r="D26" i="4"/>
  <c r="E26" i="4"/>
  <c r="F26" i="4"/>
  <c r="G27" i="4"/>
  <c r="B41" i="4"/>
  <c r="B27" i="4"/>
  <c r="C28" i="4"/>
  <c r="D28" i="4"/>
  <c r="E28" i="4"/>
  <c r="F28" i="4"/>
  <c r="G28" i="4"/>
  <c r="B14" i="11"/>
  <c r="B12" i="11"/>
  <c r="B8" i="11"/>
  <c r="B7" i="5"/>
  <c r="B29" i="5" s="1"/>
  <c r="C7" i="5"/>
  <c r="C14" i="5" s="1"/>
  <c r="D7" i="5"/>
  <c r="D29" i="5" s="1"/>
  <c r="E7" i="5"/>
  <c r="F7" i="5"/>
  <c r="F29" i="5" s="1"/>
  <c r="G29" i="5"/>
  <c r="B41" i="5"/>
  <c r="B27" i="5" s="1"/>
  <c r="C41" i="5"/>
  <c r="D41" i="5"/>
  <c r="D27" i="5" s="1"/>
  <c r="E41" i="5"/>
  <c r="F41" i="5"/>
  <c r="F27" i="5" s="1"/>
  <c r="C34" i="5"/>
  <c r="C35" i="5"/>
  <c r="C36" i="5"/>
  <c r="B34" i="5"/>
  <c r="B36" i="5" s="1"/>
  <c r="B35" i="5"/>
  <c r="C37" i="5"/>
  <c r="C24" i="5" s="1"/>
  <c r="D34" i="5"/>
  <c r="D35" i="5"/>
  <c r="D36" i="5"/>
  <c r="E34" i="5"/>
  <c r="E35" i="5"/>
  <c r="E36" i="5" s="1"/>
  <c r="E37" i="5" s="1"/>
  <c r="F37" i="5"/>
  <c r="F24" i="5" s="1"/>
  <c r="B12" i="5"/>
  <c r="B13" i="5"/>
  <c r="B14" i="5"/>
  <c r="D11" i="5"/>
  <c r="D12" i="5"/>
  <c r="D16" i="5" s="1"/>
  <c r="D13" i="5"/>
  <c r="D14" i="5"/>
  <c r="D21" i="5"/>
  <c r="F11" i="5"/>
  <c r="F12" i="5"/>
  <c r="F16" i="5" s="1"/>
  <c r="F13" i="5"/>
  <c r="F14" i="5"/>
  <c r="F21" i="5"/>
  <c r="B18" i="5"/>
  <c r="D18" i="5"/>
  <c r="F18" i="5"/>
  <c r="B19" i="5"/>
  <c r="D19" i="5"/>
  <c r="F19" i="5"/>
  <c r="F8" i="5"/>
  <c r="G8" i="5"/>
  <c r="J7" i="5"/>
  <c r="G32" i="3"/>
  <c r="G31" i="3"/>
  <c r="B63" i="4"/>
  <c r="C63" i="4" s="1"/>
  <c r="I48" i="4"/>
  <c r="H48" i="4"/>
  <c r="C64" i="4" s="1"/>
  <c r="D64" i="4"/>
  <c r="E64" i="4" s="1"/>
  <c r="F64" i="4" s="1"/>
  <c r="G64" i="4" s="1"/>
  <c r="H64" i="4" s="1"/>
  <c r="I64" i="4" s="1"/>
  <c r="J64" i="4" s="1"/>
  <c r="K64" i="4" s="1"/>
  <c r="L64" i="4" s="1"/>
  <c r="M64" i="4" s="1"/>
  <c r="D63" i="4"/>
  <c r="E63" i="4" s="1"/>
  <c r="B65" i="4"/>
  <c r="C50" i="4"/>
  <c r="D50" i="4"/>
  <c r="E50" i="4"/>
  <c r="F50" i="4"/>
  <c r="G50" i="4"/>
  <c r="H50" i="4" s="1"/>
  <c r="C66" i="4"/>
  <c r="B67" i="4"/>
  <c r="C52" i="4"/>
  <c r="D52" i="4"/>
  <c r="E52" i="4"/>
  <c r="F52" i="4"/>
  <c r="B69" i="4"/>
  <c r="C54" i="4"/>
  <c r="D54" i="4"/>
  <c r="E54" i="4"/>
  <c r="G54" i="4" s="1"/>
  <c r="H54" i="4" s="1"/>
  <c r="C70" i="4" s="1"/>
  <c r="C69" i="4" s="1"/>
  <c r="F54" i="4"/>
  <c r="B71" i="4"/>
  <c r="C72" i="4"/>
  <c r="C71" i="4"/>
  <c r="D72" i="4"/>
  <c r="E72" i="4" s="1"/>
  <c r="F72" i="4" s="1"/>
  <c r="G72" i="4" s="1"/>
  <c r="H72" i="4" s="1"/>
  <c r="I72" i="4" s="1"/>
  <c r="J72" i="4" s="1"/>
  <c r="K72" i="4" s="1"/>
  <c r="L72" i="4" s="1"/>
  <c r="M72" i="4" s="1"/>
  <c r="B73" i="4"/>
  <c r="C58" i="4"/>
  <c r="D58" i="4"/>
  <c r="E58" i="4"/>
  <c r="G58" i="4" s="1"/>
  <c r="H58" i="4" s="1"/>
  <c r="C74" i="4" s="1"/>
  <c r="D74" i="4" s="1"/>
  <c r="E74" i="4" s="1"/>
  <c r="F74" i="4" s="1"/>
  <c r="G74" i="4" s="1"/>
  <c r="H74" i="4" s="1"/>
  <c r="I74" i="4" s="1"/>
  <c r="J74" i="4" s="1"/>
  <c r="K74" i="4" s="1"/>
  <c r="L74" i="4" s="1"/>
  <c r="M74" i="4" s="1"/>
  <c r="F58" i="4"/>
  <c r="C73" i="4"/>
  <c r="D73" i="4" s="1"/>
  <c r="E73" i="4" s="1"/>
  <c r="F73" i="4" s="1"/>
  <c r="G73" i="4" s="1"/>
  <c r="H73" i="4" s="1"/>
  <c r="I73" i="4" s="1"/>
  <c r="J73" i="4" s="1"/>
  <c r="K73" i="4" s="1"/>
  <c r="L73" i="4" s="1"/>
  <c r="M73" i="4" s="1"/>
  <c r="F59" i="4"/>
  <c r="B59" i="4"/>
  <c r="I58" i="4"/>
  <c r="I56" i="4"/>
  <c r="I54" i="4"/>
  <c r="I52" i="4"/>
  <c r="I50" i="4"/>
  <c r="E59" i="4"/>
  <c r="E60" i="4" s="1"/>
  <c r="D59" i="4"/>
  <c r="C59" i="4"/>
  <c r="D60" i="4"/>
  <c r="C60" i="4"/>
  <c r="E56" i="4"/>
  <c r="D56" i="4"/>
  <c r="C56" i="4"/>
  <c r="G56" i="4" s="1"/>
  <c r="E48" i="4"/>
  <c r="D48" i="4"/>
  <c r="C48" i="4"/>
  <c r="G26" i="4"/>
  <c r="B40" i="4" s="1"/>
  <c r="B42" i="4"/>
  <c r="G16" i="4"/>
  <c r="B36" i="4"/>
  <c r="G29" i="4"/>
  <c r="J30" i="4" s="1"/>
  <c r="B29" i="4"/>
  <c r="J28" i="4"/>
  <c r="J22" i="4"/>
  <c r="J20" i="4"/>
  <c r="J24" i="4"/>
  <c r="J18" i="4"/>
  <c r="C29" i="4"/>
  <c r="D29" i="4"/>
  <c r="E29" i="4"/>
  <c r="F29" i="4"/>
  <c r="D24" i="4"/>
  <c r="E24" i="4"/>
  <c r="H24" i="4"/>
  <c r="C18" i="4"/>
  <c r="D18" i="4"/>
  <c r="E18" i="4"/>
  <c r="H18" i="4"/>
  <c r="G7" i="3"/>
  <c r="G7" i="4" s="1"/>
  <c r="F7" i="4"/>
  <c r="E35" i="3"/>
  <c r="F35" i="3"/>
  <c r="G27" i="3"/>
  <c r="G23" i="3"/>
  <c r="G19" i="3"/>
  <c r="G17" i="3"/>
  <c r="G16" i="3"/>
  <c r="G14" i="3"/>
  <c r="G13" i="3"/>
  <c r="G11" i="3"/>
  <c r="G10" i="3"/>
  <c r="G8" i="3"/>
  <c r="G34" i="2"/>
  <c r="G49" i="2" s="1"/>
  <c r="G48" i="2"/>
  <c r="G14" i="2"/>
  <c r="G25" i="2" s="1"/>
  <c r="G23" i="2"/>
  <c r="G8" i="4"/>
  <c r="C12" i="4" s="1"/>
  <c r="C11" i="4" s="1"/>
  <c r="G55" i="2"/>
  <c r="G54" i="2"/>
  <c r="F48" i="2"/>
  <c r="F49" i="2" s="1"/>
  <c r="F14" i="2"/>
  <c r="D11" i="9"/>
  <c r="C32" i="11"/>
  <c r="D32" i="11" s="1"/>
  <c r="E32" i="11" s="1"/>
  <c r="F32" i="11"/>
  <c r="G32" i="11" s="1"/>
  <c r="H32" i="11" s="1"/>
  <c r="I32" i="11" s="1"/>
  <c r="J32" i="11" s="1"/>
  <c r="K32" i="11" s="1"/>
  <c r="L32" i="11" s="1"/>
  <c r="C34" i="11"/>
  <c r="D34" i="11" s="1"/>
  <c r="E34" i="11" s="1"/>
  <c r="F34" i="11" s="1"/>
  <c r="G34" i="11" s="1"/>
  <c r="H34" i="11" s="1"/>
  <c r="I34" i="11" s="1"/>
  <c r="J34" i="11" s="1"/>
  <c r="K34" i="11" s="1"/>
  <c r="L34" i="11" s="1"/>
  <c r="C7" i="11"/>
  <c r="D7" i="11" s="1"/>
  <c r="E7" i="11" s="1"/>
  <c r="F7" i="11" s="1"/>
  <c r="G7" i="11" s="1"/>
  <c r="H7" i="11" s="1"/>
  <c r="I7" i="11" s="1"/>
  <c r="J7" i="11" s="1"/>
  <c r="K7" i="11" s="1"/>
  <c r="L7" i="11" s="1"/>
  <c r="A11" i="9"/>
  <c r="C55" i="2"/>
  <c r="D55" i="2"/>
  <c r="E55" i="2"/>
  <c r="F55" i="2"/>
  <c r="B55" i="2"/>
  <c r="B54" i="2"/>
  <c r="C54" i="2"/>
  <c r="D54" i="2"/>
  <c r="F54" i="2"/>
  <c r="E54" i="2"/>
  <c r="C33" i="3"/>
  <c r="D33" i="3"/>
  <c r="E33" i="3"/>
  <c r="B33" i="3"/>
  <c r="B66" i="4"/>
  <c r="B74" i="4"/>
  <c r="F48" i="4"/>
  <c r="G48" i="4" s="1"/>
  <c r="B72" i="4"/>
  <c r="B68" i="4"/>
  <c r="B64" i="4"/>
  <c r="B11" i="4"/>
  <c r="D8" i="4"/>
  <c r="E8" i="4"/>
  <c r="F8" i="4"/>
  <c r="C8" i="4"/>
  <c r="F33" i="3"/>
  <c r="E9" i="3"/>
  <c r="E15" i="3" s="1"/>
  <c r="E18" i="3" s="1"/>
  <c r="E20" i="3" s="1"/>
  <c r="B9" i="3"/>
  <c r="B15" i="3" s="1"/>
  <c r="B18" i="3" s="1"/>
  <c r="B20" i="3" s="1"/>
  <c r="D9" i="3"/>
  <c r="D15" i="3" s="1"/>
  <c r="D18" i="3" s="1"/>
  <c r="D20" i="3" s="1"/>
  <c r="C9" i="3"/>
  <c r="C15" i="3" s="1"/>
  <c r="C18" i="3" s="1"/>
  <c r="C20" i="3"/>
  <c r="B14" i="2"/>
  <c r="B23" i="2"/>
  <c r="B34" i="2"/>
  <c r="B48" i="2"/>
  <c r="B49" i="2" s="1"/>
  <c r="C48" i="2"/>
  <c r="C34" i="2"/>
  <c r="C49" i="2"/>
  <c r="C14" i="2"/>
  <c r="C25" i="2" s="1"/>
  <c r="C51" i="2" s="1"/>
  <c r="C23" i="2"/>
  <c r="D48" i="2"/>
  <c r="D34" i="2"/>
  <c r="E48" i="2"/>
  <c r="E34" i="2"/>
  <c r="E49" i="2" s="1"/>
  <c r="E14" i="2"/>
  <c r="E23" i="2"/>
  <c r="E25" i="2"/>
  <c r="F34" i="2"/>
  <c r="F23" i="2"/>
  <c r="F25" i="2" s="1"/>
  <c r="D23" i="2"/>
  <c r="D14" i="2"/>
  <c r="D25" i="2" s="1"/>
  <c r="B25" i="2"/>
  <c r="B51" i="2"/>
  <c r="F9" i="3"/>
  <c r="F15" i="3" s="1"/>
  <c r="F18" i="3" s="1"/>
  <c r="F20" i="3"/>
  <c r="B9" i="11"/>
  <c r="B70" i="4"/>
  <c r="F60" i="4"/>
  <c r="B76" i="4" s="1"/>
  <c r="B12" i="4"/>
  <c r="B21" i="11"/>
  <c r="B13" i="11"/>
  <c r="B33" i="11"/>
  <c r="B11" i="11"/>
  <c r="B43" i="11"/>
  <c r="B36" i="11"/>
  <c r="B44" i="11" s="1"/>
  <c r="G60" i="4"/>
  <c r="H60" i="4" s="1"/>
  <c r="B43" i="4"/>
  <c r="P2" i="9"/>
  <c r="D49" i="2" l="1"/>
  <c r="D51" i="2" s="1"/>
  <c r="H8" i="4"/>
  <c r="I8" i="4" s="1"/>
  <c r="G30" i="4"/>
  <c r="C30" i="4"/>
  <c r="D30" i="4"/>
  <c r="C65" i="4"/>
  <c r="D65" i="4" s="1"/>
  <c r="D66" i="4"/>
  <c r="E66" i="4" s="1"/>
  <c r="F66" i="4" s="1"/>
  <c r="G66" i="4" s="1"/>
  <c r="H66" i="4" s="1"/>
  <c r="I66" i="4" s="1"/>
  <c r="J66" i="4" s="1"/>
  <c r="K66" i="4" s="1"/>
  <c r="L66" i="4" s="1"/>
  <c r="M66" i="4" s="1"/>
  <c r="G51" i="2"/>
  <c r="B34" i="4"/>
  <c r="H16" i="4"/>
  <c r="I60" i="4"/>
  <c r="B75" i="4"/>
  <c r="D70" i="4"/>
  <c r="E70" i="4" s="1"/>
  <c r="F70" i="4" s="1"/>
  <c r="G70" i="4" s="1"/>
  <c r="H70" i="4" s="1"/>
  <c r="I70" i="4" s="1"/>
  <c r="J70" i="4" s="1"/>
  <c r="K70" i="4" s="1"/>
  <c r="L70" i="4" s="1"/>
  <c r="M70" i="4" s="1"/>
  <c r="E51" i="2"/>
  <c r="F51" i="2"/>
  <c r="G9" i="3"/>
  <c r="G15" i="3" s="1"/>
  <c r="G18" i="3" s="1"/>
  <c r="G20" i="3" s="1"/>
  <c r="G33" i="3"/>
  <c r="E30" i="4"/>
  <c r="F30" i="4"/>
  <c r="B44" i="4" s="1"/>
  <c r="D71" i="4"/>
  <c r="E71" i="4" s="1"/>
  <c r="F71" i="4" s="1"/>
  <c r="G71" i="4" s="1"/>
  <c r="H71" i="4" s="1"/>
  <c r="I71" i="4" s="1"/>
  <c r="J71" i="4" s="1"/>
  <c r="K71" i="4" s="1"/>
  <c r="L71" i="4" s="1"/>
  <c r="M71" i="4" s="1"/>
  <c r="F63" i="4"/>
  <c r="D69" i="4"/>
  <c r="E69" i="4" s="1"/>
  <c r="F69" i="4" s="1"/>
  <c r="G69" i="4" s="1"/>
  <c r="H69" i="4" s="1"/>
  <c r="I69" i="4" s="1"/>
  <c r="J69" i="4" s="1"/>
  <c r="K69" i="4" s="1"/>
  <c r="L69" i="4" s="1"/>
  <c r="M69" i="4" s="1"/>
  <c r="G52" i="4"/>
  <c r="H52" i="4" s="1"/>
  <c r="C68" i="4" s="1"/>
  <c r="J24" i="5"/>
  <c r="C27" i="5"/>
  <c r="C42" i="5"/>
  <c r="C25" i="5" s="1"/>
  <c r="E12" i="5"/>
  <c r="E13" i="5"/>
  <c r="E19" i="5"/>
  <c r="E29" i="5"/>
  <c r="E11" i="5"/>
  <c r="E18" i="5"/>
  <c r="H18" i="5" s="1"/>
  <c r="I18" i="5" s="1"/>
  <c r="C22" i="11" s="1"/>
  <c r="E8" i="5"/>
  <c r="C41" i="4"/>
  <c r="D41" i="4" s="1"/>
  <c r="E41" i="4" s="1"/>
  <c r="F41" i="4" s="1"/>
  <c r="G41" i="4" s="1"/>
  <c r="H41" i="4" s="1"/>
  <c r="I41" i="4" s="1"/>
  <c r="J41" i="4" s="1"/>
  <c r="K41" i="4" s="1"/>
  <c r="L41" i="4" s="1"/>
  <c r="B16" i="11"/>
  <c r="B15" i="11" s="1"/>
  <c r="B18" i="11" s="1"/>
  <c r="J18" i="5"/>
  <c r="H12" i="5"/>
  <c r="I12" i="5" s="1"/>
  <c r="C14" i="11" s="1"/>
  <c r="D37" i="5"/>
  <c r="D24" i="5" s="1"/>
  <c r="C33" i="4"/>
  <c r="D34" i="4"/>
  <c r="E34" i="4" s="1"/>
  <c r="F34" i="4" s="1"/>
  <c r="G34" i="4" s="1"/>
  <c r="H34" i="4" s="1"/>
  <c r="I34" i="4" s="1"/>
  <c r="J34" i="4" s="1"/>
  <c r="K34" i="4" s="1"/>
  <c r="L34" i="4" s="1"/>
  <c r="E27" i="5"/>
  <c r="E42" i="5"/>
  <c r="E25" i="5" s="1"/>
  <c r="C12" i="5"/>
  <c r="J12" i="5" s="1"/>
  <c r="C13" i="5"/>
  <c r="C18" i="5"/>
  <c r="C8" i="5"/>
  <c r="H7" i="5"/>
  <c r="I7" i="5" s="1"/>
  <c r="C29" i="5"/>
  <c r="J29" i="5" s="1"/>
  <c r="C11" i="5"/>
  <c r="C19" i="5"/>
  <c r="H19" i="5" s="1"/>
  <c r="I19" i="5" s="1"/>
  <c r="C24" i="11" s="1"/>
  <c r="H28" i="4"/>
  <c r="I28" i="4" s="1"/>
  <c r="C42" i="4" s="1"/>
  <c r="D42" i="4" s="1"/>
  <c r="E42" i="4" s="1"/>
  <c r="F42" i="4" s="1"/>
  <c r="G42" i="4" s="1"/>
  <c r="H42" i="4" s="1"/>
  <c r="I42" i="4" s="1"/>
  <c r="J42" i="4" s="1"/>
  <c r="K42" i="4" s="1"/>
  <c r="L42" i="4" s="1"/>
  <c r="C35" i="4"/>
  <c r="D35" i="4" s="1"/>
  <c r="E35" i="4" s="1"/>
  <c r="F35" i="4" s="1"/>
  <c r="G35" i="4" s="1"/>
  <c r="H35" i="4" s="1"/>
  <c r="I35" i="4" s="1"/>
  <c r="J35" i="4" s="1"/>
  <c r="K35" i="4" s="1"/>
  <c r="L35" i="4" s="1"/>
  <c r="D8" i="5"/>
  <c r="E14" i="5"/>
  <c r="J14" i="5" s="1"/>
  <c r="E24" i="5"/>
  <c r="H29" i="5"/>
  <c r="I29" i="5" s="1"/>
  <c r="C8" i="13"/>
  <c r="B43" i="13"/>
  <c r="B33" i="13"/>
  <c r="B31" i="13"/>
  <c r="B13" i="13"/>
  <c r="B11" i="13"/>
  <c r="B21" i="13"/>
  <c r="B36" i="13"/>
  <c r="B44" i="13" s="1"/>
  <c r="B23" i="13"/>
  <c r="B15" i="13"/>
  <c r="J26" i="4"/>
  <c r="C40" i="4" s="1"/>
  <c r="G19" i="5"/>
  <c r="B24" i="11" s="1"/>
  <c r="B23" i="11" s="1"/>
  <c r="G14" i="5"/>
  <c r="G16" i="5" s="1"/>
  <c r="G21" i="5" s="1"/>
  <c r="B27" i="11" s="1"/>
  <c r="B26" i="11" s="1"/>
  <c r="B11" i="5"/>
  <c r="F42" i="5"/>
  <c r="F25" i="5" s="1"/>
  <c r="D42" i="5"/>
  <c r="D25" i="5" s="1"/>
  <c r="G22" i="4"/>
  <c r="D22" i="11" l="1"/>
  <c r="D40" i="4"/>
  <c r="E40" i="4" s="1"/>
  <c r="F40" i="4" s="1"/>
  <c r="G40" i="4" s="1"/>
  <c r="H40" i="4" s="1"/>
  <c r="I40" i="4" s="1"/>
  <c r="J40" i="4" s="1"/>
  <c r="K40" i="4" s="1"/>
  <c r="L40" i="4" s="1"/>
  <c r="C39" i="4"/>
  <c r="B19" i="11"/>
  <c r="B29" i="11"/>
  <c r="B39" i="11" s="1"/>
  <c r="D24" i="11"/>
  <c r="C33" i="13"/>
  <c r="C23" i="13"/>
  <c r="C13" i="13"/>
  <c r="D8" i="13"/>
  <c r="C31" i="13"/>
  <c r="C36" i="13"/>
  <c r="C11" i="13"/>
  <c r="C18" i="13" s="1"/>
  <c r="C15" i="13"/>
  <c r="C21" i="13"/>
  <c r="C16" i="5"/>
  <c r="C21" i="5" s="1"/>
  <c r="H24" i="5"/>
  <c r="H27" i="5"/>
  <c r="I27" i="5" s="1"/>
  <c r="C37" i="11" s="1"/>
  <c r="J27" i="5"/>
  <c r="H14" i="5"/>
  <c r="I14" i="5" s="1"/>
  <c r="J13" i="5"/>
  <c r="H13" i="5"/>
  <c r="I13" i="5" s="1"/>
  <c r="C16" i="11" s="1"/>
  <c r="J19" i="5"/>
  <c r="D14" i="11"/>
  <c r="H30" i="4"/>
  <c r="I30" i="4" s="1"/>
  <c r="B16" i="5"/>
  <c r="J11" i="5"/>
  <c r="H11" i="5"/>
  <c r="I11" i="5" s="1"/>
  <c r="C12" i="11" s="1"/>
  <c r="E16" i="5"/>
  <c r="E21" i="5" s="1"/>
  <c r="D68" i="4"/>
  <c r="E68" i="4" s="1"/>
  <c r="F68" i="4" s="1"/>
  <c r="G68" i="4" s="1"/>
  <c r="H68" i="4" s="1"/>
  <c r="I68" i="4" s="1"/>
  <c r="J68" i="4" s="1"/>
  <c r="K68" i="4" s="1"/>
  <c r="L68" i="4" s="1"/>
  <c r="M68" i="4" s="1"/>
  <c r="C67" i="4"/>
  <c r="G63" i="4"/>
  <c r="H22" i="4"/>
  <c r="I22" i="4" s="1"/>
  <c r="C38" i="4" s="1"/>
  <c r="B38" i="4"/>
  <c r="B18" i="13"/>
  <c r="H8" i="5"/>
  <c r="I8" i="5" s="1"/>
  <c r="J8" i="5"/>
  <c r="D33" i="4"/>
  <c r="J25" i="5"/>
  <c r="H25" i="5"/>
  <c r="E65" i="4"/>
  <c r="L12" i="4"/>
  <c r="F12" i="4"/>
  <c r="I12" i="4"/>
  <c r="E12" i="4"/>
  <c r="J12" i="4"/>
  <c r="D12" i="4"/>
  <c r="D11" i="4" s="1"/>
  <c r="E11" i="4" s="1"/>
  <c r="F11" i="4" s="1"/>
  <c r="G11" i="4" s="1"/>
  <c r="H11" i="4" s="1"/>
  <c r="I11" i="4" s="1"/>
  <c r="J11" i="4" s="1"/>
  <c r="K11" i="4" s="1"/>
  <c r="L11" i="4" s="1"/>
  <c r="M12" i="4" s="1"/>
  <c r="N12" i="4" s="1"/>
  <c r="G12" i="4"/>
  <c r="K12" i="4"/>
  <c r="H12" i="4"/>
  <c r="C26" i="13" l="1"/>
  <c r="C29" i="13" s="1"/>
  <c r="C39" i="13" s="1"/>
  <c r="C41" i="13" s="1"/>
  <c r="B26" i="13"/>
  <c r="B29" i="13" s="1"/>
  <c r="B39" i="13" s="1"/>
  <c r="D12" i="11"/>
  <c r="F65" i="4"/>
  <c r="D67" i="4"/>
  <c r="C75" i="4"/>
  <c r="C76" i="4" s="1"/>
  <c r="E14" i="11"/>
  <c r="E8" i="13"/>
  <c r="D31" i="13"/>
  <c r="D33" i="13"/>
  <c r="D23" i="13"/>
  <c r="D11" i="13"/>
  <c r="D18" i="13" s="1"/>
  <c r="D13" i="13"/>
  <c r="D36" i="13"/>
  <c r="D15" i="13"/>
  <c r="D21" i="13"/>
  <c r="D39" i="4"/>
  <c r="E39" i="4" s="1"/>
  <c r="F39" i="4" s="1"/>
  <c r="G39" i="4" s="1"/>
  <c r="H39" i="4" s="1"/>
  <c r="I39" i="4" s="1"/>
  <c r="J39" i="4" s="1"/>
  <c r="K39" i="4" s="1"/>
  <c r="L39" i="4" s="1"/>
  <c r="J16" i="5"/>
  <c r="B21" i="5"/>
  <c r="H16" i="5"/>
  <c r="I16" i="5" s="1"/>
  <c r="E24" i="11"/>
  <c r="D38" i="4"/>
  <c r="E38" i="4" s="1"/>
  <c r="F38" i="4" s="1"/>
  <c r="G38" i="4" s="1"/>
  <c r="H38" i="4" s="1"/>
  <c r="I38" i="4" s="1"/>
  <c r="J38" i="4" s="1"/>
  <c r="K38" i="4" s="1"/>
  <c r="L38" i="4" s="1"/>
  <c r="C37" i="4"/>
  <c r="D16" i="11"/>
  <c r="D37" i="11"/>
  <c r="E33" i="4"/>
  <c r="H63" i="4"/>
  <c r="C42" i="13"/>
  <c r="E22" i="11"/>
  <c r="D26" i="13" l="1"/>
  <c r="D29" i="13" s="1"/>
  <c r="D39" i="13" s="1"/>
  <c r="D41" i="13" s="1"/>
  <c r="E15" i="13"/>
  <c r="F8" i="13"/>
  <c r="E23" i="13"/>
  <c r="E21" i="13"/>
  <c r="E31" i="13"/>
  <c r="E11" i="13"/>
  <c r="E18" i="13" s="1"/>
  <c r="E36" i="13"/>
  <c r="E33" i="13"/>
  <c r="E13" i="13"/>
  <c r="E67" i="4"/>
  <c r="D75" i="4"/>
  <c r="D76" i="4" s="1"/>
  <c r="E12" i="11"/>
  <c r="C44" i="13"/>
  <c r="D42" i="13"/>
  <c r="C43" i="13"/>
  <c r="F33" i="4"/>
  <c r="E16" i="11"/>
  <c r="F24" i="11"/>
  <c r="F14" i="11"/>
  <c r="E37" i="11"/>
  <c r="D37" i="4"/>
  <c r="C43" i="4"/>
  <c r="C44" i="4" s="1"/>
  <c r="G65" i="4"/>
  <c r="F22" i="11"/>
  <c r="I63" i="4"/>
  <c r="H21" i="5"/>
  <c r="I21" i="5" s="1"/>
  <c r="C27" i="11" s="1"/>
  <c r="J21" i="5"/>
  <c r="E26" i="13" l="1"/>
  <c r="E29" i="13"/>
  <c r="E39" i="13" s="1"/>
  <c r="E41" i="13" s="1"/>
  <c r="D27" i="11"/>
  <c r="E37" i="4"/>
  <c r="D43" i="4"/>
  <c r="D44" i="4" s="1"/>
  <c r="F16" i="11"/>
  <c r="D44" i="13"/>
  <c r="E42" i="13"/>
  <c r="D43" i="13"/>
  <c r="F67" i="4"/>
  <c r="E75" i="4"/>
  <c r="E76" i="4" s="1"/>
  <c r="J63" i="4"/>
  <c r="H65" i="4"/>
  <c r="F37" i="11"/>
  <c r="G24" i="11"/>
  <c r="G33" i="4"/>
  <c r="G22" i="11"/>
  <c r="G14" i="11"/>
  <c r="F12" i="11"/>
  <c r="G8" i="13"/>
  <c r="F31" i="13"/>
  <c r="F13" i="13"/>
  <c r="F21" i="13"/>
  <c r="F36" i="13"/>
  <c r="F11" i="13"/>
  <c r="F18" i="13" s="1"/>
  <c r="F23" i="13"/>
  <c r="F15" i="13"/>
  <c r="F33" i="13"/>
  <c r="F26" i="13" l="1"/>
  <c r="F29" i="13" s="1"/>
  <c r="F39" i="13" s="1"/>
  <c r="F41" i="13" s="1"/>
  <c r="H14" i="11"/>
  <c r="G37" i="11"/>
  <c r="G23" i="13"/>
  <c r="H8" i="13"/>
  <c r="G21" i="13"/>
  <c r="G11" i="13"/>
  <c r="G18" i="13" s="1"/>
  <c r="G33" i="13"/>
  <c r="G36" i="13"/>
  <c r="G13" i="13"/>
  <c r="G15" i="13"/>
  <c r="G31" i="13"/>
  <c r="H22" i="11"/>
  <c r="H33" i="4"/>
  <c r="K63" i="4"/>
  <c r="F42" i="13"/>
  <c r="E44" i="13"/>
  <c r="E43" i="13"/>
  <c r="G12" i="11"/>
  <c r="F37" i="4"/>
  <c r="E43" i="4"/>
  <c r="E44" i="4" s="1"/>
  <c r="H24" i="11"/>
  <c r="I65" i="4"/>
  <c r="G67" i="4"/>
  <c r="F75" i="4"/>
  <c r="F76" i="4" s="1"/>
  <c r="G16" i="11"/>
  <c r="E27" i="11"/>
  <c r="G26" i="13" l="1"/>
  <c r="G29" i="13" s="1"/>
  <c r="G39" i="13" s="1"/>
  <c r="G41" i="13" s="1"/>
  <c r="H12" i="11"/>
  <c r="I22" i="11"/>
  <c r="I14" i="11"/>
  <c r="G42" i="13"/>
  <c r="F44" i="13"/>
  <c r="F43" i="13"/>
  <c r="F27" i="11"/>
  <c r="L63" i="4"/>
  <c r="H37" i="11"/>
  <c r="I24" i="11"/>
  <c r="I33" i="4"/>
  <c r="H11" i="13"/>
  <c r="H33" i="13"/>
  <c r="H23" i="13"/>
  <c r="H36" i="13"/>
  <c r="H21" i="13"/>
  <c r="H13" i="13"/>
  <c r="H18" i="13"/>
  <c r="H15" i="13"/>
  <c r="H31" i="13"/>
  <c r="I8" i="13"/>
  <c r="H67" i="4"/>
  <c r="G75" i="4"/>
  <c r="G76" i="4" s="1"/>
  <c r="H16" i="11"/>
  <c r="J65" i="4"/>
  <c r="G37" i="4"/>
  <c r="F43" i="4"/>
  <c r="F44" i="4" s="1"/>
  <c r="I31" i="13" l="1"/>
  <c r="I23" i="13"/>
  <c r="I36" i="13"/>
  <c r="I33" i="13"/>
  <c r="J8" i="13"/>
  <c r="I11" i="13"/>
  <c r="I18" i="13" s="1"/>
  <c r="I15" i="13"/>
  <c r="I13" i="13"/>
  <c r="I21" i="13"/>
  <c r="I37" i="11"/>
  <c r="I12" i="11"/>
  <c r="J24" i="11"/>
  <c r="M63" i="4"/>
  <c r="I16" i="11"/>
  <c r="H29" i="13"/>
  <c r="H39" i="13" s="1"/>
  <c r="H41" i="13" s="1"/>
  <c r="H26" i="13"/>
  <c r="J33" i="4"/>
  <c r="J14" i="11"/>
  <c r="H37" i="4"/>
  <c r="G43" i="4"/>
  <c r="G44" i="4" s="1"/>
  <c r="K65" i="4"/>
  <c r="I67" i="4"/>
  <c r="H75" i="4"/>
  <c r="H76" i="4" s="1"/>
  <c r="G27" i="11"/>
  <c r="H42" i="13"/>
  <c r="G44" i="13"/>
  <c r="G43" i="13"/>
  <c r="J22" i="11"/>
  <c r="I26" i="13" l="1"/>
  <c r="I29" i="13" s="1"/>
  <c r="I39" i="13" s="1"/>
  <c r="I41" i="13" s="1"/>
  <c r="H44" i="13"/>
  <c r="I42" i="13"/>
  <c r="H43" i="13"/>
  <c r="J67" i="4"/>
  <c r="I75" i="4"/>
  <c r="I76" i="4" s="1"/>
  <c r="I37" i="4"/>
  <c r="H43" i="4"/>
  <c r="H44" i="4" s="1"/>
  <c r="K33" i="4"/>
  <c r="J16" i="11"/>
  <c r="J37" i="11"/>
  <c r="H27" i="11"/>
  <c r="K14" i="11"/>
  <c r="J12" i="11"/>
  <c r="K22" i="11"/>
  <c r="L65" i="4"/>
  <c r="K24" i="11"/>
  <c r="J21" i="13"/>
  <c r="K8" i="13"/>
  <c r="J13" i="13"/>
  <c r="J15" i="13"/>
  <c r="J23" i="13"/>
  <c r="J11" i="13"/>
  <c r="J18" i="13" s="1"/>
  <c r="J33" i="13"/>
  <c r="J36" i="13"/>
  <c r="J31" i="13"/>
  <c r="J26" i="13" l="1"/>
  <c r="J29" i="13" s="1"/>
  <c r="J39" i="13" s="1"/>
  <c r="J41" i="13" s="1"/>
  <c r="K12" i="11"/>
  <c r="J37" i="4"/>
  <c r="I43" i="4"/>
  <c r="I44" i="4" s="1"/>
  <c r="L22" i="11"/>
  <c r="K37" i="11"/>
  <c r="L33" i="4"/>
  <c r="K67" i="4"/>
  <c r="J75" i="4"/>
  <c r="J76" i="4" s="1"/>
  <c r="I27" i="11"/>
  <c r="I44" i="13"/>
  <c r="J42" i="13"/>
  <c r="I43" i="13"/>
  <c r="L14" i="11"/>
  <c r="L8" i="13"/>
  <c r="K13" i="13"/>
  <c r="K31" i="13"/>
  <c r="K23" i="13"/>
  <c r="K11" i="13"/>
  <c r="K18" i="13" s="1"/>
  <c r="K15" i="13"/>
  <c r="K36" i="13"/>
  <c r="K33" i="13"/>
  <c r="K21" i="13"/>
  <c r="M65" i="4"/>
  <c r="K16" i="11"/>
  <c r="K26" i="13" l="1"/>
  <c r="K29" i="13"/>
  <c r="K39" i="13" s="1"/>
  <c r="K41" i="13" s="1"/>
  <c r="L12" i="11"/>
  <c r="J44" i="13"/>
  <c r="K42" i="13"/>
  <c r="J43" i="13"/>
  <c r="J27" i="11"/>
  <c r="L36" i="13"/>
  <c r="L15" i="13"/>
  <c r="L21" i="13"/>
  <c r="L18" i="13"/>
  <c r="L33" i="13"/>
  <c r="L13" i="13"/>
  <c r="L23" i="13"/>
  <c r="L31" i="13"/>
  <c r="L11" i="13"/>
  <c r="L16" i="11"/>
  <c r="L67" i="4"/>
  <c r="K75" i="4"/>
  <c r="K76" i="4" s="1"/>
  <c r="L37" i="11"/>
  <c r="K37" i="4"/>
  <c r="J43" i="4"/>
  <c r="J44" i="4" s="1"/>
  <c r="L26" i="13" l="1"/>
  <c r="L29" i="13"/>
  <c r="L39" i="13" s="1"/>
  <c r="L41" i="13" s="1"/>
  <c r="B45" i="13" s="1"/>
  <c r="B48" i="13" s="1"/>
  <c r="B51" i="13" s="1"/>
  <c r="L42" i="13"/>
  <c r="K44" i="13"/>
  <c r="K43" i="13"/>
  <c r="L37" i="4"/>
  <c r="L43" i="4" s="1"/>
  <c r="K43" i="4"/>
  <c r="K44" i="4" s="1"/>
  <c r="M67" i="4"/>
  <c r="M75" i="4" s="1"/>
  <c r="L75" i="4"/>
  <c r="L76" i="4" s="1"/>
  <c r="K27" i="11"/>
  <c r="N76" i="4" l="1"/>
  <c r="O76" i="4" s="1"/>
  <c r="M76" i="4"/>
  <c r="L44" i="13"/>
  <c r="L43" i="13"/>
  <c r="M44" i="4"/>
  <c r="N44" i="4" s="1"/>
  <c r="G3" i="11" s="1"/>
  <c r="C9" i="11" s="1"/>
  <c r="D9" i="11" s="1"/>
  <c r="E9" i="11" s="1"/>
  <c r="F9" i="11" s="1"/>
  <c r="G9" i="11" s="1"/>
  <c r="L44" i="4"/>
  <c r="L27" i="11"/>
  <c r="H9" i="11" l="1"/>
  <c r="I9" i="11" s="1"/>
  <c r="J9" i="11" s="1"/>
  <c r="K9" i="11" s="1"/>
  <c r="L9" i="11" s="1"/>
  <c r="C8" i="11"/>
  <c r="D8" i="11" l="1"/>
  <c r="C33" i="11"/>
  <c r="C31" i="11"/>
  <c r="C21" i="11"/>
  <c r="C23" i="11"/>
  <c r="C13" i="11"/>
  <c r="C11" i="11"/>
  <c r="C36" i="11"/>
  <c r="C15" i="11"/>
  <c r="C18" i="11" l="1"/>
  <c r="C19" i="11" s="1"/>
  <c r="C42" i="11"/>
  <c r="C44" i="11" s="1"/>
  <c r="D31" i="11"/>
  <c r="E8" i="11"/>
  <c r="D33" i="11"/>
  <c r="D13" i="11"/>
  <c r="D23" i="11"/>
  <c r="D21" i="11"/>
  <c r="D15" i="11"/>
  <c r="D11" i="11"/>
  <c r="D18" i="11" s="1"/>
  <c r="D36" i="11"/>
  <c r="C43" i="11" l="1"/>
  <c r="C26" i="11"/>
  <c r="C29" i="11" s="1"/>
  <c r="C39" i="11" s="1"/>
  <c r="C41" i="11" s="1"/>
  <c r="D42" i="11"/>
  <c r="D43" i="11" s="1"/>
  <c r="D19" i="11"/>
  <c r="D26" i="11"/>
  <c r="D29" i="11" s="1"/>
  <c r="D39" i="11" s="1"/>
  <c r="D41" i="11" s="1"/>
  <c r="E31" i="11"/>
  <c r="E33" i="11"/>
  <c r="F8" i="11"/>
  <c r="E23" i="11"/>
  <c r="E13" i="11"/>
  <c r="E21" i="11"/>
  <c r="E11" i="11"/>
  <c r="E36" i="11"/>
  <c r="E15" i="11"/>
  <c r="D44" i="11" l="1"/>
  <c r="E42" i="11"/>
  <c r="E43" i="11" s="1"/>
  <c r="E18" i="11"/>
  <c r="E19" i="11" s="1"/>
  <c r="F33" i="11"/>
  <c r="F31" i="11"/>
  <c r="G8" i="11"/>
  <c r="F23" i="11"/>
  <c r="F21" i="11"/>
  <c r="F13" i="11"/>
  <c r="F36" i="11"/>
  <c r="F15" i="11"/>
  <c r="F11" i="11"/>
  <c r="E44" i="11" l="1"/>
  <c r="E26" i="11"/>
  <c r="E29" i="11" s="1"/>
  <c r="E39" i="11" s="1"/>
  <c r="E41" i="11" s="1"/>
  <c r="F18" i="11"/>
  <c r="F19" i="11" s="1"/>
  <c r="F42" i="11"/>
  <c r="F43" i="11" s="1"/>
  <c r="G31" i="11"/>
  <c r="G33" i="11"/>
  <c r="H8" i="11"/>
  <c r="G21" i="11"/>
  <c r="G23" i="11"/>
  <c r="G13" i="11"/>
  <c r="G36" i="11"/>
  <c r="G11" i="11"/>
  <c r="G15" i="11"/>
  <c r="F44" i="11" l="1"/>
  <c r="F26" i="11"/>
  <c r="F29" i="11" s="1"/>
  <c r="F39" i="11" s="1"/>
  <c r="F41" i="11" s="1"/>
  <c r="G42" i="11"/>
  <c r="G43" i="11" s="1"/>
  <c r="G18" i="11"/>
  <c r="G19" i="11" s="1"/>
  <c r="H33" i="11"/>
  <c r="I8" i="11"/>
  <c r="H31" i="11"/>
  <c r="H21" i="11"/>
  <c r="H13" i="11"/>
  <c r="H23" i="11"/>
  <c r="H36" i="11"/>
  <c r="H15" i="11"/>
  <c r="H11" i="11"/>
  <c r="H18" i="11" l="1"/>
  <c r="H26" i="11" s="1"/>
  <c r="H29" i="11" s="1"/>
  <c r="H39" i="11" s="1"/>
  <c r="H41" i="11" s="1"/>
  <c r="H42" i="11"/>
  <c r="H43" i="11" s="1"/>
  <c r="G44" i="11"/>
  <c r="G26" i="11"/>
  <c r="G29" i="11" s="1"/>
  <c r="G39" i="11" s="1"/>
  <c r="G41" i="11" s="1"/>
  <c r="H44" i="11"/>
  <c r="I31" i="11"/>
  <c r="J8" i="11"/>
  <c r="I33" i="11"/>
  <c r="I13" i="11"/>
  <c r="I21" i="11"/>
  <c r="I23" i="11"/>
  <c r="I11" i="11"/>
  <c r="I36" i="11"/>
  <c r="I15" i="11"/>
  <c r="I42" i="11" l="1"/>
  <c r="I43" i="11" s="1"/>
  <c r="H19" i="11"/>
  <c r="I18" i="11"/>
  <c r="I19" i="11" s="1"/>
  <c r="I26" i="11"/>
  <c r="I29" i="11" s="1"/>
  <c r="I39" i="11" s="1"/>
  <c r="I41" i="11" s="1"/>
  <c r="I44" i="11"/>
  <c r="K8" i="11"/>
  <c r="J33" i="11"/>
  <c r="J31" i="11"/>
  <c r="J21" i="11"/>
  <c r="J13" i="11"/>
  <c r="J23" i="11"/>
  <c r="J11" i="11"/>
  <c r="J36" i="11"/>
  <c r="J15" i="11"/>
  <c r="J42" i="11" l="1"/>
  <c r="J44" i="11" s="1"/>
  <c r="J18" i="11"/>
  <c r="J19" i="11" s="1"/>
  <c r="L8" i="11"/>
  <c r="K33" i="11"/>
  <c r="K31" i="11"/>
  <c r="K13" i="11"/>
  <c r="K23" i="11"/>
  <c r="K21" i="11"/>
  <c r="K11" i="11"/>
  <c r="K15" i="11"/>
  <c r="K36" i="11"/>
  <c r="J43" i="11" l="1"/>
  <c r="J26" i="11"/>
  <c r="J29" i="11" s="1"/>
  <c r="J39" i="11" s="1"/>
  <c r="J41" i="11" s="1"/>
  <c r="K42" i="11"/>
  <c r="K44" i="11" s="1"/>
  <c r="K18" i="11"/>
  <c r="K19" i="11" s="1"/>
  <c r="L23" i="11"/>
  <c r="L31" i="11"/>
  <c r="L33" i="11"/>
  <c r="L21" i="11"/>
  <c r="L13" i="11"/>
  <c r="L11" i="11"/>
  <c r="L15" i="11"/>
  <c r="L36" i="11"/>
  <c r="K43" i="11" l="1"/>
  <c r="K26" i="11"/>
  <c r="K29" i="11" s="1"/>
  <c r="K39" i="11" s="1"/>
  <c r="K41" i="11" s="1"/>
  <c r="L42" i="11"/>
  <c r="L44" i="11" s="1"/>
  <c r="L18" i="11"/>
  <c r="L26" i="11" s="1"/>
  <c r="L19" i="11" l="1"/>
  <c r="L29" i="11"/>
  <c r="L39" i="11" s="1"/>
  <c r="L41" i="11" s="1"/>
  <c r="B45" i="11" s="1"/>
  <c r="B48" i="11" s="1"/>
  <c r="B51" i="11" s="1"/>
  <c r="J2" i="11" s="1"/>
  <c r="J3" i="11" s="1"/>
  <c r="L43" i="11"/>
  <c r="M41" i="11" l="1"/>
</calcChain>
</file>

<file path=xl/comments1.xml><?xml version="1.0" encoding="utf-8"?>
<comments xmlns="http://schemas.openxmlformats.org/spreadsheetml/2006/main">
  <authors>
    <author>Windows User</author>
  </authors>
  <commentList>
    <comment ref="A30" authorId="0" shapeId="0">
      <text>
        <r>
          <rPr>
            <b/>
            <sz val="9"/>
            <color indexed="81"/>
            <rFont val="Tahoma"/>
            <family val="2"/>
          </rPr>
          <t>Windows User:</t>
        </r>
        <r>
          <rPr>
            <sz val="9"/>
            <color indexed="81"/>
            <rFont val="Tahoma"/>
            <family val="2"/>
          </rPr>
          <t xml:space="preserve">
diluted
</t>
        </r>
      </text>
    </comment>
  </commentList>
</comments>
</file>

<file path=xl/comments2.xml><?xml version="1.0" encoding="utf-8"?>
<comments xmlns="http://schemas.openxmlformats.org/spreadsheetml/2006/main">
  <authors>
    <author>James Shin</author>
  </authors>
  <commentList>
    <comment ref="A54" authorId="0" shapeId="0">
      <text>
        <r>
          <rPr>
            <b/>
            <sz val="9"/>
            <color indexed="81"/>
            <rFont val="Tahoma"/>
            <family val="2"/>
          </rPr>
          <t>James Shin:</t>
        </r>
        <r>
          <rPr>
            <sz val="9"/>
            <color indexed="81"/>
            <rFont val="Tahoma"/>
            <family val="2"/>
          </rPr>
          <t xml:space="preserve">
Sum of cash and equivalents, short-term investments and trading assets.</t>
        </r>
      </text>
    </comment>
  </commentList>
</comments>
</file>

<file path=xl/comments3.xml><?xml version="1.0" encoding="utf-8"?>
<comments xmlns="http://schemas.openxmlformats.org/spreadsheetml/2006/main">
  <authors>
    <author>Windows User</author>
  </authors>
  <commentList>
    <comment ref="G6" authorId="0" shapeId="0">
      <text>
        <r>
          <rPr>
            <b/>
            <sz val="9"/>
            <color indexed="81"/>
            <rFont val="Tahoma"/>
            <family val="2"/>
          </rPr>
          <t>Windows User:</t>
        </r>
        <r>
          <rPr>
            <sz val="9"/>
            <color indexed="81"/>
            <rFont val="Tahoma"/>
            <family val="2"/>
          </rPr>
          <t xml:space="preserve">
ends april 2, 2016
annualized by taking numbers and multiplying by 4</t>
        </r>
      </text>
    </comment>
  </commentList>
</comments>
</file>

<file path=xl/comments4.xml><?xml version="1.0" encoding="utf-8"?>
<comments xmlns="http://schemas.openxmlformats.org/spreadsheetml/2006/main">
  <authors>
    <author>Windows User</author>
    <author>James Shin</author>
  </authors>
  <commentList>
    <comment ref="A15" authorId="0" shapeId="0">
      <text>
        <r>
          <rPr>
            <b/>
            <sz val="9"/>
            <color indexed="81"/>
            <rFont val="Tahoma"/>
            <family val="2"/>
          </rPr>
          <t>Windows User:</t>
        </r>
        <r>
          <rPr>
            <sz val="9"/>
            <color indexed="81"/>
            <rFont val="Tahoma"/>
            <family val="2"/>
          </rPr>
          <t xml:space="preserve">
created in 2015, combines PC client group and communications group</t>
        </r>
      </text>
    </comment>
    <comment ref="B21" authorId="1" shapeId="0">
      <text>
        <r>
          <rPr>
            <b/>
            <sz val="9"/>
            <color indexed="81"/>
            <rFont val="Tahoma"/>
            <family val="2"/>
          </rPr>
          <t>James Shin:</t>
        </r>
        <r>
          <rPr>
            <sz val="9"/>
            <color indexed="81"/>
            <rFont val="Tahoma"/>
            <family val="2"/>
          </rPr>
          <t xml:space="preserve">
IoT did not exist in 2011</t>
        </r>
      </text>
    </comment>
    <comment ref="B23" authorId="1" shapeId="0">
      <text>
        <r>
          <rPr>
            <b/>
            <sz val="9"/>
            <color indexed="81"/>
            <rFont val="Tahoma"/>
            <family val="2"/>
          </rPr>
          <t>James Shin:</t>
        </r>
        <r>
          <rPr>
            <sz val="9"/>
            <color indexed="81"/>
            <rFont val="Tahoma"/>
            <family val="2"/>
          </rPr>
          <t xml:space="preserve">
Mobile did not exist in 2011</t>
        </r>
      </text>
    </comment>
    <comment ref="G23" authorId="1" shapeId="0">
      <text>
        <r>
          <rPr>
            <b/>
            <sz val="9"/>
            <color indexed="81"/>
            <rFont val="Tahoma"/>
            <family val="2"/>
          </rPr>
          <t>James Shin:</t>
        </r>
        <r>
          <rPr>
            <sz val="9"/>
            <color indexed="81"/>
            <rFont val="Tahoma"/>
            <family val="2"/>
          </rPr>
          <t xml:space="preserve">
Q1 of 2015, Mobile was combined with PC Client</t>
        </r>
      </text>
    </comment>
    <comment ref="G25" authorId="0" shapeId="0">
      <text>
        <r>
          <rPr>
            <b/>
            <sz val="9"/>
            <color indexed="81"/>
            <rFont val="Tahoma"/>
            <family val="2"/>
          </rPr>
          <t>Windows User:</t>
        </r>
        <r>
          <rPr>
            <sz val="9"/>
            <color indexed="81"/>
            <rFont val="Tahoma"/>
            <family val="2"/>
          </rPr>
          <t xml:space="preserve">
combo of non-volatile memory solutions groups, intel security group, and programmable solutions group</t>
        </r>
      </text>
    </comment>
    <comment ref="B27" authorId="1" shapeId="0">
      <text>
        <r>
          <rPr>
            <b/>
            <sz val="9"/>
            <color indexed="81"/>
            <rFont val="Tahoma"/>
            <family val="2"/>
          </rPr>
          <t>James Shin:</t>
        </r>
        <r>
          <rPr>
            <sz val="9"/>
            <color indexed="81"/>
            <rFont val="Tahoma"/>
            <family val="2"/>
          </rPr>
          <t xml:space="preserve">
Combined 'all other' with 'other intel architecture'</t>
        </r>
      </text>
    </comment>
    <comment ref="F55" authorId="0" shapeId="0">
      <text>
        <r>
          <rPr>
            <b/>
            <sz val="9"/>
            <color indexed="81"/>
            <rFont val="Tahoma"/>
            <family val="2"/>
          </rPr>
          <t>Windows User:</t>
        </r>
        <r>
          <rPr>
            <sz val="9"/>
            <color indexed="81"/>
            <rFont val="Tahoma"/>
            <family val="2"/>
          </rPr>
          <t xml:space="preserve">
stopped reporting for Japan</t>
        </r>
      </text>
    </comment>
  </commentList>
</comments>
</file>

<file path=xl/comments5.xml><?xml version="1.0" encoding="utf-8"?>
<comments xmlns="http://schemas.openxmlformats.org/spreadsheetml/2006/main">
  <authors>
    <author>James Shin</author>
  </authors>
  <commentList>
    <comment ref="A97" authorId="0" shapeId="0">
      <text>
        <r>
          <rPr>
            <b/>
            <sz val="9"/>
            <color indexed="81"/>
            <rFont val="Tahoma"/>
            <family val="2"/>
          </rPr>
          <t>James Shin:</t>
        </r>
        <r>
          <rPr>
            <sz val="9"/>
            <color indexed="81"/>
            <rFont val="Tahoma"/>
            <family val="2"/>
          </rPr>
          <t xml:space="preserve">
Sum of cash and equivalents, short-term investments and trading assets.</t>
        </r>
      </text>
    </comment>
  </commentList>
</comments>
</file>

<file path=xl/sharedStrings.xml><?xml version="1.0" encoding="utf-8"?>
<sst xmlns="http://schemas.openxmlformats.org/spreadsheetml/2006/main" count="624" uniqueCount="264">
  <si>
    <t>Intel Corporation</t>
  </si>
  <si>
    <t>NASDAQ: INTC</t>
  </si>
  <si>
    <t>Cover Page</t>
  </si>
  <si>
    <t>(In millions, except per share data)</t>
  </si>
  <si>
    <t>Original by James Shin, adapted and updated by Vini Kumar</t>
  </si>
  <si>
    <t>Date:</t>
  </si>
  <si>
    <t>Current Price:</t>
  </si>
  <si>
    <t>Fiscal Year End:</t>
  </si>
  <si>
    <t>Dec. 26</t>
  </si>
  <si>
    <t>Diluted shares outstanding:</t>
  </si>
  <si>
    <t>4.875B</t>
  </si>
  <si>
    <t>Market Cap:</t>
  </si>
  <si>
    <t>143.56B</t>
  </si>
  <si>
    <t>Dividend Yield:</t>
  </si>
  <si>
    <t>Enterprise Value</t>
  </si>
  <si>
    <t>145,844.3M</t>
  </si>
  <si>
    <t>Beta:</t>
  </si>
  <si>
    <t>52-week range:</t>
  </si>
  <si>
    <t>24.87-35.59</t>
  </si>
  <si>
    <t>2012 EPS</t>
  </si>
  <si>
    <t>2013 EPS</t>
  </si>
  <si>
    <t>2014 EPS</t>
  </si>
  <si>
    <t>2015 EPS (ttm):</t>
  </si>
  <si>
    <t>2015 P/E (ttm):</t>
  </si>
  <si>
    <t>2016 EPS (P/E)</t>
  </si>
  <si>
    <t>2.4 (12.53)</t>
  </si>
  <si>
    <t>2017 EPS (P/E)</t>
  </si>
  <si>
    <t>2.58 (11.66)</t>
  </si>
  <si>
    <t>2018 EPS (P/E)</t>
  </si>
  <si>
    <t>2.68 (11.23)</t>
  </si>
  <si>
    <t>Price to Book</t>
  </si>
  <si>
    <t>Price to Sales</t>
  </si>
  <si>
    <t>Sources:</t>
  </si>
  <si>
    <t>1. SEC Filings</t>
  </si>
  <si>
    <t>2. Google Finance</t>
  </si>
  <si>
    <t>3. Bloomberg</t>
  </si>
  <si>
    <t>Balance Sheet</t>
  </si>
  <si>
    <t>Current Assets</t>
  </si>
  <si>
    <t>2011</t>
  </si>
  <si>
    <t>2012</t>
  </si>
  <si>
    <t>2013</t>
  </si>
  <si>
    <t>2014</t>
  </si>
  <si>
    <t>2016 Q1</t>
  </si>
  <si>
    <t>Cash and cash equivalents</t>
  </si>
  <si>
    <t>Short-term investments</t>
  </si>
  <si>
    <t>Trading assets</t>
  </si>
  <si>
    <t>Accounts receivable</t>
  </si>
  <si>
    <t>Inventories</t>
  </si>
  <si>
    <t>Deferred tax assets</t>
  </si>
  <si>
    <t>Other current assets</t>
  </si>
  <si>
    <t>Total current assets</t>
  </si>
  <si>
    <t>Non-current assets</t>
  </si>
  <si>
    <t>2016Q1</t>
  </si>
  <si>
    <t>Property, plant and equipment, net</t>
  </si>
  <si>
    <t>Marketable equity securities</t>
  </si>
  <si>
    <t>Other long-term investments</t>
  </si>
  <si>
    <t>Goodwill</t>
  </si>
  <si>
    <t>Identified intangible assets, net</t>
  </si>
  <si>
    <t>Other long-term assets</t>
  </si>
  <si>
    <t>Total non-current assets</t>
  </si>
  <si>
    <t>Total assets</t>
  </si>
  <si>
    <t>Current Liabilities</t>
  </si>
  <si>
    <t>Short-term debt</t>
  </si>
  <si>
    <t>Accounts payable</t>
  </si>
  <si>
    <t>Accruied compensation and benefits</t>
  </si>
  <si>
    <t>Accrued advertising</t>
  </si>
  <si>
    <t>Deferred income</t>
  </si>
  <si>
    <t>Other accrued liabilities</t>
  </si>
  <si>
    <t>Total current liabilities</t>
  </si>
  <si>
    <t>Non-current liabilities</t>
  </si>
  <si>
    <t>Long-term debt</t>
  </si>
  <si>
    <t>Long-term deferred tax liabilities</t>
  </si>
  <si>
    <t>Other long-term liabilities</t>
  </si>
  <si>
    <t>Commitments and contingencies</t>
  </si>
  <si>
    <t>Temporary equity</t>
  </si>
  <si>
    <t>Stockholders' equity</t>
  </si>
  <si>
    <t>Preferred stock; none issued</t>
  </si>
  <si>
    <t>Common stock</t>
  </si>
  <si>
    <t>Accumulated other 
comprehensive income (loss)</t>
  </si>
  <si>
    <t>Retained earnings</t>
  </si>
  <si>
    <t>Total stockholders' equity</t>
  </si>
  <si>
    <t>Total liabilities, temporary equity
and stockholders' equity</t>
  </si>
  <si>
    <t>CHECK</t>
  </si>
  <si>
    <t>Effective cash</t>
  </si>
  <si>
    <t>Income statement</t>
  </si>
  <si>
    <t>Year</t>
  </si>
  <si>
    <t>2016 Q1A</t>
  </si>
  <si>
    <t>Net revenue</t>
  </si>
  <si>
    <t>Cost of sales</t>
  </si>
  <si>
    <t>Gross margin</t>
  </si>
  <si>
    <t>R&amp;D</t>
  </si>
  <si>
    <t>Marketing, general 
and administrative</t>
  </si>
  <si>
    <t>Restructuring and asset 
impairment charges</t>
  </si>
  <si>
    <t>Amortization of acquisition-
related intangibles</t>
  </si>
  <si>
    <t>Operating expenses</t>
  </si>
  <si>
    <t>Operating income</t>
  </si>
  <si>
    <t>Gains (losses) on equity 
investments, net</t>
  </si>
  <si>
    <t>Interest and other, net</t>
  </si>
  <si>
    <t>Income before taxes</t>
  </si>
  <si>
    <t>Provision for taxes</t>
  </si>
  <si>
    <t>Net income</t>
  </si>
  <si>
    <t>Basic</t>
  </si>
  <si>
    <t>Earnings per share of common stock</t>
  </si>
  <si>
    <t>Average shares of common stock outstanding</t>
  </si>
  <si>
    <t>Diluted</t>
  </si>
  <si>
    <t>Depreciation</t>
  </si>
  <si>
    <t>Amortization</t>
  </si>
  <si>
    <t>Cost of sales, net D&amp;A</t>
  </si>
  <si>
    <t>Cash dividends paid per share</t>
  </si>
  <si>
    <t>Revenue Growth</t>
  </si>
  <si>
    <t>Average</t>
  </si>
  <si>
    <t>Assumed</t>
  </si>
  <si>
    <t>% growth</t>
  </si>
  <si>
    <t>2015</t>
  </si>
  <si>
    <t>2016</t>
  </si>
  <si>
    <t>2017</t>
  </si>
  <si>
    <t>2018</t>
  </si>
  <si>
    <t>2019</t>
  </si>
  <si>
    <t>2020</t>
  </si>
  <si>
    <t>2021</t>
  </si>
  <si>
    <t>2022</t>
  </si>
  <si>
    <t>2023</t>
  </si>
  <si>
    <t>2024</t>
  </si>
  <si>
    <t>2025</t>
  </si>
  <si>
    <t>CAGR</t>
  </si>
  <si>
    <t>Segments</t>
  </si>
  <si>
    <t>Client Computing Group (CCG)</t>
  </si>
  <si>
    <t>PC Client Group</t>
  </si>
  <si>
    <t>Data Center Group</t>
  </si>
  <si>
    <t>Internet of Things Group</t>
  </si>
  <si>
    <t>-</t>
  </si>
  <si>
    <t>Mobile &amp; Communications 
Group</t>
  </si>
  <si>
    <t>Software and services</t>
  </si>
  <si>
    <t>All other</t>
  </si>
  <si>
    <t>Total net revenue</t>
  </si>
  <si>
    <t>Client Computing</t>
  </si>
  <si>
    <t>Geography</t>
  </si>
  <si>
    <t>Singapore</t>
  </si>
  <si>
    <t>China (including HK)</t>
  </si>
  <si>
    <t>United States</t>
  </si>
  <si>
    <t>Taiwan</t>
  </si>
  <si>
    <t>Japan</t>
  </si>
  <si>
    <t>Other counties</t>
  </si>
  <si>
    <t>Total</t>
  </si>
  <si>
    <t>Hanke-Guttridge Cash Flow</t>
  </si>
  <si>
    <t>Std. Dev.</t>
  </si>
  <si>
    <t>Cost Structure (as % of net revenue)</t>
  </si>
  <si>
    <t>Cost of goods sold, net D&amp;A</t>
  </si>
  <si>
    <t>Marketing, general &amp; administrative</t>
  </si>
  <si>
    <t>Restructuring &amp; asset impairment charges</t>
  </si>
  <si>
    <t>EBITDA (as % of net revenue)</t>
  </si>
  <si>
    <t>Gains (losses) on equity investments, net 
(as % of net revenue)</t>
  </si>
  <si>
    <t>Interest and other, net (as % of net revenue)</t>
  </si>
  <si>
    <t>Income tax provision (as % of EBITDA)</t>
  </si>
  <si>
    <t>Cash flow drivers (as % of net revenue)</t>
  </si>
  <si>
    <t>Change in working capital</t>
  </si>
  <si>
    <t>Capital expenditures</t>
  </si>
  <si>
    <t>D&amp;A (as % of net revenue)</t>
  </si>
  <si>
    <t>LAT</t>
  </si>
  <si>
    <t>Useful Life</t>
  </si>
  <si>
    <t>Current assets, net of cash &amp; cash equivalents</t>
  </si>
  <si>
    <t>Current liabilities</t>
  </si>
  <si>
    <t>Working capital</t>
  </si>
  <si>
    <t>D&amp;A</t>
  </si>
  <si>
    <t>Capital Expenditures</t>
  </si>
  <si>
    <t>(Dollars in millions)</t>
  </si>
  <si>
    <t>Discount rate</t>
  </si>
  <si>
    <t>Current price</t>
  </si>
  <si>
    <t>Terminal growth rate</t>
  </si>
  <si>
    <t>Est. price</t>
  </si>
  <si>
    <t>Discounted Free Cash Flow</t>
  </si>
  <si>
    <t>Assumed rev. growth rate</t>
  </si>
  <si>
    <t>Projected G/L</t>
  </si>
  <si>
    <t>Period</t>
  </si>
  <si>
    <t>0</t>
  </si>
  <si>
    <t>1</t>
  </si>
  <si>
    <t>2</t>
  </si>
  <si>
    <t>3</t>
  </si>
  <si>
    <t>4</t>
  </si>
  <si>
    <t>5</t>
  </si>
  <si>
    <t>6</t>
  </si>
  <si>
    <t>7</t>
  </si>
  <si>
    <t>8</t>
  </si>
  <si>
    <t>9</t>
  </si>
  <si>
    <t>10</t>
  </si>
  <si>
    <t>Net Revenue</t>
  </si>
  <si>
    <t>% of net revenue</t>
  </si>
  <si>
    <t>EBITDA</t>
  </si>
  <si>
    <t>Gains (losses) on equity investments, net</t>
  </si>
  <si>
    <t>Income tax provision</t>
  </si>
  <si>
    <t>% of EBITDA</t>
  </si>
  <si>
    <t>NOPAIT</t>
  </si>
  <si>
    <t>Free cash flow</t>
  </si>
  <si>
    <t>% in TV</t>
  </si>
  <si>
    <t>Discounted free cash flow</t>
  </si>
  <si>
    <t>Net long-term assets</t>
  </si>
  <si>
    <t>Useful life</t>
  </si>
  <si>
    <t>Sum of Discounted free cash flows</t>
  </si>
  <si>
    <t>Cash</t>
  </si>
  <si>
    <t>Total equity value</t>
  </si>
  <si>
    <t>Number of diluted shares outstanding</t>
  </si>
  <si>
    <t>Est. free cash per share</t>
  </si>
  <si>
    <t>St Dev</t>
  </si>
  <si>
    <t>**do not do!!!</t>
  </si>
  <si>
    <t xml:space="preserve">Forecast: Est. free cash per share </t>
  </si>
  <si>
    <t>Statistic</t>
  </si>
  <si>
    <t>Forecast values</t>
  </si>
  <si>
    <t>Percentile</t>
  </si>
  <si>
    <t>Trials</t>
  </si>
  <si>
    <t>Base Case</t>
  </si>
  <si>
    <t>Mean</t>
  </si>
  <si>
    <t>Median</t>
  </si>
  <si>
    <t>Mode</t>
  </si>
  <si>
    <t>'---</t>
  </si>
  <si>
    <t>Standard Deviation</t>
  </si>
  <si>
    <t>Variance</t>
  </si>
  <si>
    <t>Skewness</t>
  </si>
  <si>
    <t>Kurtosis</t>
  </si>
  <si>
    <t>Coeff. of Variation</t>
  </si>
  <si>
    <t>Minimum</t>
  </si>
  <si>
    <t>Maximum</t>
  </si>
  <si>
    <t>Mean Std. Error</t>
  </si>
  <si>
    <t>Crystal Ball Data</t>
  </si>
  <si>
    <t>Workbook Variables</t>
  </si>
  <si>
    <t>Last Var Column</t>
  </si>
  <si>
    <t xml:space="preserve">    Name:</t>
  </si>
  <si>
    <t xml:space="preserve">    Value:</t>
  </si>
  <si>
    <t>Worksheet Data</t>
  </si>
  <si>
    <t>Last Data Column Used</t>
  </si>
  <si>
    <t>Sheet Ref</t>
  </si>
  <si>
    <t>Sheet Guid</t>
  </si>
  <si>
    <t>abf9b039-09bc-4b5a-ba6d-4cf43087be9a</t>
  </si>
  <si>
    <t>f71942c1-4fcd-44c3-ad28-ce3aa4a25808</t>
  </si>
  <si>
    <t>f7633c9f-9e63-49b0-a4fb-61c99e58188e</t>
  </si>
  <si>
    <t>Deleted sheet count</t>
  </si>
  <si>
    <t>Last row used</t>
  </si>
  <si>
    <t>Data blocks</t>
  </si>
  <si>
    <t>CB_Block_0</t>
  </si>
  <si>
    <t>CB_Block_7.0.0.0:1</t>
  </si>
  <si>
    <t>CB_Block_7.0.0.0:5</t>
  </si>
  <si>
    <t>㜸〱敤㕣㕢㙣ㅣ㔷ㄹ摥㌳摥㕤敦慣敤搸㡤搳㑢㑡㘹つ愵戴挴挱㡤搳㠶戶㐰〸扥㌴㤷搶㠹摤搸㐹㐱㠰㌶攳摤㌳昱㌴㍢㌳敥捣慣ㄳ㤷㡡㔶搰㜲扦㐸摣㐴愱㐰㔵㈱㈴㈴挴攵愵㕣㕦㤰㤰㐰愸㐸㍣挰〳ㄲて〵㈱㜸〰愱㐸愸㔲ㅦ㤰攰晢捥捣散捥散㝡挷敥戶〵ㄷ昹愴晢晢捣戹捤㌹攷扦㥥晦㍦搳㥣挸攵㜲晦㐶攲㕦愶㍣㌳搷㉤慥晢㠱戴㈷㘶摣㝡㕤㔶〳换㜵晣㠹㈹捦㌳搶攷㉣㍦攸㐳㠳㘲挵㐲扤㕦愸昸搶㐳戲㔴㔹㤳㥥㡦㐶㠵㕣慥㔴搲㌵搴㜳㄰晥㐶攲〷㥤扤〶昳〰㑢㌳搳昳换て㘰搴挵挰昵攴晥戱戳㘱摦挳㤳㤳ㄳ㤳ㄳ户摤㜱攰捥㠹〳晢挷㘶ㅡ昵愰攱挹挳㡥㙣〴㥥㔱摦㍦戶搰㔸慥㕢搵㝢攵晡㤲㝢㐱㍡㠷攵昲㠱摢㤶㡤摢敦㥣扣晤搰㈱昳慥扢敥ㅣ挴慢㜳愷㘶愶ㄷ㍣㘹晡㉦搳㤸〵㑥昹昶㔹㔹戵戸㌶㈹㍤换㌹㍦㌱㌳㡤晦ㄲ昳挷搳ㅤㄳ㡢㉢㔲〶㝣戵昴愴㔳㤵扥㡥㡥〳昶㤴敦㌷散㔵㙥㥥㙥ㅦ挵㔲慢㠶ㅦㄴ散ㄹ㔹慦敢㜶㍣㙡挹㥥挷摥搵㡤昵㐱㝢㔱㍡扥ㄵ㔸㙢㔶戰㕥戴㤷㌰㔰㙤挸㍥攳换搳㠶㜳㕥㥥㌲㙣㔹戰㡦㌵慣㕡㍥㑣戹扥㥢攳㈱㤲ㄳ㔳换㥦㤸昲敤㤹ㄵ挳㔳㌳昲戹㌱ㄹ㙤㡦㝡搵㜴摢ㅢ扢㡦换愹慢㌷㜰捣㥢扡户㐳捤㔹挳㙢戶ㅣ敦摥㌲㕡㝣㝡〶户㜶㙦㥦搸愳㜴㥦㌷㜵敦愳戶㌲摤㕡っ㐴昴慤㜶ㄴ㡢搱㡢〴晤〴㈵〲㈲㔰㉦ㄳっ㄰っ〲㠸晣㍦挱㈵挹㡥慣搲㉡㠶㔶㔹搶㉡㔵慤㔲搳㉡㔲慢㤸㕡攵扣㔶㔹搱㉡㤶㔶㜹㐰慢㕣㐰㥢㌸㤵晡晢戵㈸㍤扦慦㝦扣晦攳晡扤㑦㝤攰昹扦っ㍥昵敤户て敥㐲愳晢愲㐹捤㝡挶㐵㤰㕡㡢㡡て㑥ㅣ攰扦捤戹〲㑣㘱ㅥ㌲敦㌰㈷㈷㙢㠷づㄸ户ㄹ〵㉥㉢〳昹㈹㐲ㄹ㐱摢㐱昳㝥换愹戹ㄷㄵ敥慥㥢㌶㝣搹摡戸昱愸㙥摡㙤㌸㌵晦㌵ㅢ㔷㉥〶㐶㈰慦㙤慦㙢つ搲搱㙤ㄱ㙣㈵㝤昵扥敢摢扢㥤㌵敡つ㌹㜵挹ち慢㕦摢㔶㙤㉦㜸敥㜲昷摡愳㥥㝣戰㔹摢㌱愳㈹〸戵㌵㌵㜶挷㉡挳慡㜰㕥㘳㌳㉢慥㉦ㅤ㌵扤㜱㝢挱慡㕥㤰摥愲愴㐸㤴㌵戵搴㉢㔹ㄵ㜱晤昸扣㠳㠵㠲㕢㙢慦㑦㤶㥡㜷㕦ち挰捣戲㠶昹慥㑡㉦㔸㕦㌲㤶敢昲慡㔴㤳昰㥤愸搸㥢㉡㍥敡㔶ㅢ晥㡣敢〴㥥㕢㑦搷㑣搵搶っ㐸㥡摡㐹户㈶昳昹㥣ㄲち㄰戸㝤㝤㐲攴昶㜵攷〵㠵㠸〴㡡挹挸搷愴挹㙥攲㌴㔶㠷㔵搴㈵㘹㔲㝢挳㈶㠳㜱扥㑡挶㘴㜰㘰㘲㑤搴ㅦ㝣改㉤㥢っ摢挴摣㉢摢㔸搳㐶愳搵摦扤㈶㥤攰戸攱搴敡搲换搴㝥㠲㌳搲㠷〱ち㤷㈱㄰扡敥ㅥ㔵㥤戸㈴搶ぢㄷ慤㕡戰㔲㕣㤱搶昹㤵〰㘵搰㤰愵ㄲ户戶㈳改㔷愰㐸摦㑤㌰ち㔰㉥攷㡡㝢搸愸㔸㐶捡ㄵ㈸㥤㌲㜸㌹㈵挸搹㉦挵换㠳收㔱慢ㅥ挸㔰㈸て㥢挰㐸愸搵ㄴ晡㠶㐸愲㥥㔱つㄵ挶ㅥ㜳〶㔴㙡㔸㑥戰摥攲摢づ㉥〹㠹㘸㐷ㄶ㙣㍢㔹㐰㔱㤰㤶〷ㄹ扣〶愲㘹㤳〶搹㡤ㄳ㐴㐴㌶挸搰散ㄸ㌹㑤㘴㙣㥦㈱㈳搰㍥㐹㠴㙣㝤愰扢㡣㈰戱㜷ㄲ㈹㍢㜵攵挷ㅤ㘹戶㤱㉤ㅦ㑡戳㉢戱㜱晡㔵〴㔷ㄳ㕣㐳戰ㄷ㐰晣〵ㄲ㡥㔲づ昹㜴搲㕦㠳㘷晤㍡㠲搷〲㐰㍥改㤴㌹㤱愸愲つ戵ㄵ㍢㤲敤㠶㘰㈷㉢愳㌸ㄴ㐵戴㡣㥢㜶收㤰慤㄰ㅤ㔹㥤摢㐳搷收㤵㡥㝤㘳㜷摡㑣㉥㠷ㄴ㤹搱㌴戹搶㑤㥡㈶㌷㠲㑤㝢搴㕢㌷愰慢㍥㐶昰㍡㠰戲晥㝡㐲㈸ㄷㅡ扣㕢戳攸㘹㔲扥㉡捣愲搰ㄸ敡㔱挱㐷㠴捣㈳㐰㠶㤰敢㌸扥散搸搰㌴〷挷捤㔷扤つ扤扦㍢㝦㐷㐸㙦搳㥢㍢㝡㠷晥愲ㄷ㘹㐵摦〸昶ㄲ㝦攸慡㘳㙥㐲戵晥㐶㠲㥢〱摡㜴っ㑦摦㉦搶㔳愰捣㘲㍢㠱戹摤昴扡㈸㉢㜷㘹㝤㔵㉡つ㌴㘸㉥ㄹ摥㜹ㄹ挰㠳㜱㘲ㄶ戶戰敢㜹戲㡥㐳㙤㑤ㄵ昰晣㜲㜵扡搰㍦敡戹㌶换㜷㙣㘴晦㔵愱ㄸ昲㜹慤㉦搷㘶㈳㘷搸㥡〹㥦㔳㠲㜲愸㠳㙦敢㉥㈴ㄲ㥤搲攴挵㝥搹攷换ㅤ㐹搲㠳㈴㜹ㄳ戶㔵摦〷〰㈹㈱㝥搷㔵愲散㘷戳㌷慢㘶㘹㡢㤵ㅥ扥㡣搳㐹㥢て戱㐳㡥っ㠴づ摢㘹昸て晣㈱㝢搱戲㥢挲㘲挰㕥㤰㕥ㄵ扥〵慢㉥换愱㕢㤶愲㘶㐷㔶扣㑡㘴㐵㕦㕦挷㜹㍡挳扦愶攸愴㑤㑡㘴㜲㝢㘶㘵挶㔹扣㐵㔴㜴㐳㔲愸㘴戸㠶㥡ㄲ㠸㤴挷戶㍢㈲愶〷ㄱ㜳㉢㌶㑥㍦㐰㌰㐹㜰㄰愰昰㙢㐸㥡慤㙥㍣挳㘱晤㙢㜴㘹㔷㉡戹ㄲ搱愰㕣㠴捦㜶ㄵ㔶㠷昸㥡户㄰摣〱搰㘶晥搰〱㤹㐱㠸ち攵〹㐲㔴㘱っ昳慣㈵㉦㤲〶㜶㤹〸㉣捤㌴晣挰戵ㄹ㔹ㅡ㌲㘷摤㔳㙥㌰㙢昹慢㠸㐴㡤㥡㔱收晥ㄵ改㠰扡㍣搸㍥㙤㘵敥敡慡慣改收愲摢㠰㘸㍢㌱扢ㅤづ收搸づ搸㤲敡㙣慥〹愴摥捥挷ㄸ㐲㘰愷㤵扦㤵摥搸㉤㜹扦㜹攸ㅢ㙥敤攸㤲ㄵ搴攵㠰ㄹ㌲ㅤ昳㈵ㄳ扢㠸挸㐱慤摦㕣㕡昱愴㥣ㅤ㌲㡦㜹㔶慤㙥㌹㤲挸㠰㡤挹㘰摤㥣㍣㡦㈸挱㠲换ㄸ愰敢っ㤹㑢㥥攱昸慢〶〳㡡敢扢㔳㑦㉡㉣㔲㌰愷㉤挷挷㙢ㄴㄶ㤹ㅦ㌶ㄷ㔷摣㡢㠸搸㌶㙣攷㤸戱敡㙦ぢ慣㤰攸挳愴㔰㈳㌴愱㘹愲愴㤵㝡挵てて攴戹ㅣ㜹㉦㑦愰㜰㤵㉢搰㘷㥥愱扤㘹搷㐷㌱ㅡ摡改㥣搳㈰愲㐷捤挲扥㑣㈹㑣㑥搵敦㘲㥦户〲摣㜳散捣㠹㔶㘴敥㈵挵慣ぢ昴昲㘷挸㜸㐵ㄶ捤㐰〸㝤㜴扢㐲㔲㘱ㄹ㈹〷ㅣ〸㡣昳愹㥤晣捡愶㙡㐳敡摢搵捡ㅥ㐵㈴㘹搰㥣㌳㤶㘵ㅤ昱㘸摢〸㜶㠵て㌴㘳㙤愳敥㐷㜵㌳慥㙤ㅢ㈴㉤㤲攵㘲搵㈰〵㑦㌵〲昷愴攵攸㈶㠰愲扦愸挸戸㠴㈲攳㤲㉡ㅡ㌴㑦㌳㌴愸昲ㅣ换㍤㙦㜸㔶戰㘲㕢搵ㄲㅦㄸ扥摢ㄶ㌴〹㈶愷攴㡤㔳㉣㌳挶摡慣昹㌳㌰搹晣〹愰㝢〲㜲㤴㕢㐷昴㠳㜲㌵㔱挴㍦搱愳㘳〹〲㐶㜹㑡昵户㘳戴㠲扡ㅤ〱㤱愳搲攵昸づ挶攵㐷㔰ㄲち㈱㘲㍤㠳㐴攰ㄵ㑣〸㜹扡戸㡢收ㄹ挷ち㠰㍤㘲散愸ㄵ捣晡㐰㌹〰戲敡㜸㝢慤挲㙡愲搳㜸㔳㉢摣搰㔹㤵㔲ㄳ搷㜷搶㈷昵挶ㅢ㌶愸づ㌵㑡㐲㤱㙣搶㐸㘹㤶つ收戸㥤㔴㡤㔰㡡㍢搶㌶㈲换㙤摡摡㜷㑡㤱㤷愰㤸ㄴ捤攴昴㜷㈸㐲㐱愰㌷搲㔱昴搹㘷㤳㐷㈲㘲㐳ㅢ愰㑣㍤ㄵ㤶つ㐵㈱挱ㄳ戸㜶㔲㤳攵攸〹晣扤㉢捡捥㌷㠲㔴㡤㜱㘹㌴慡㤹慡搷攷ㅤ㔸〹㔵挳慢㙤ㄳ㤶挶摡㐲つ愳戸戳㔷敤ㅦ㙥㙦㠲ㄱ㈳㌶㘴㔸㈴挳てっ㌶〴㜳㈵㈲慡戴捥㠶戸搵捤攲ㄲ㥦㑥㑡挳㔱ㄸ㔸っ㙡戳㜲㑤㤹㘱㉤㑢㝥㔴㜵㘸㥥ㄶ㤵ㅣ搵捤愹㘵ㅦ㉡㍤愰ㅣ㡦㜲㡡挱㜵昳㌴摤㔲戸挴〰戱ㅢ攵ㄶ慡〱㐲扢捤〱㜸㌲搸㍥搸挱㡥㠴愱ㄳ㕡㘷㤴愰挵っ挲㑤㉦㠲扣搳㈳㐶㈱㐸㑤㤵晥㜱㐴㝣昹〹愶㙦ㅤ挹挵㤹㠸㠹ㄸ敥捡戰ㅥ㠰摣㘴㘴㤲㕣㌴ㅡ〷捣㐳挹愶㠴搶㘰㕣㐶ㄳ㘳㠸㈶㥦ㄷ攰ㄶて㘳㔹挳㘴㥢㍡敥戹〵ㄶ戴㘹㝤㝤㤷㜹挲愹搶ㅢ㌵愹㔴㜱㉣慢㤵㐶摥ㄶ昸㔲㔷〰㐳㙥捡搸㤷㘸㔳㑥攰㈸挵㈵ㄳ㐹扤摢摤晡ㄱ㜴㔷㐲づ㘳㠴慡㡦〱挸っ户㥣ち㠸㜵摣㔳愰㝤戸扢㜵㠱㐱㕤㥥㠳㐸敢㈸愲㉣㥢挳㝤扣㘶ㄴ㔹㜱㕢愲搹㥣㍢攷搲㘶㑦ㄴㅤ户挲愲㙤㠱㈳慣㌳ㄴ㜸挵㈲㡣㤱ㅥ戹㠳㠳攴㉥㐷搱摤换㡦愸挷摣㘵愰㐲㘱㐰㌰挶换㔳㔰づ扢ち㐶愲挱慤戵慣㙥挱攸㉦㉤㙦㝤ち㐰㌰っ㑣㠳ㄶ㉤㐳〳㘷〶昹捤つ㥣ㅢ搰㉡㈳㐲㥡っ愶㌲㐶㌹ち㠷㍤㤰〶㙥攲㐱㝡挹㠵ㄲち昶愸㡢㘱昱摤挴㜱ㅢ㐷㈰搷扢慡慤㜰挱〸㜰晤挵搹摢㔶㍣㔵慢搱摣㠵㝦㙥㕢㘰ㄵ㔷㌷㐲㜳㜴㑦摢愵㉣戵㈶摡㜷㌷戶㔵㐴㤷〵て捥㑥ㅣ㌷㠲敡捡㘲戰ㅥ㕥摣敡㤵㈴ち㍦㠵㍦㘲挳户搳㘶捥㍢扣㠸扡挶扤㉦㕦㜰摣㡢㡥㥡㔷挱攷慤㍦㔰〸慥㔰昶㜳㤲攵摣扦昱㑦㈵㉤㔷昸〹㐶摣捡戴㌹㐰换㐱挲㜱㔴ち愵挱ㄸ昲ㄹ㜴〲摢扤㜹㙢㠰㜴戲愷㡤㑥㤴㈰搸㈱ㄴ攷晣换㐶㈸攲挷㐰㉢㠹㈵㍣㤲㘳捦扦〹搶ㄷ㍦㐲〹ㄱ㡥攷㐸㡣ㄴ㕥㠷㕣〶敡㤴㈰㡦慥㜸昰㐲挸晦て㤶㘲㙥摥㤰㥤晥ぢ捣㉣㝥搸㡥愲敢㠹愲ㅦ㜴愰㐸昰ㅡ㠸攲摦㝢㤰㠹㔳㠱攱搹ㄷㄵ〸攷㥡㜶づ愰慦昸㠵摦晦攱〱㜴㉥㈲づ㘵愳㈱搴㜶ㄳ㥥㥢㈶㐲㕦㠷㠹挰攰扤㌲ㄱ㑥㈲㈳ㄸ挵て㑤㠴挸〷㌲㡦㠲捤㑤〴挶昶㌲っ挱㐴愸㌵攱搶攰〹散㉡㥢晥戱攳戸㜸㉢㝤挴昳愱戴晣ㄹ㜸愴慥敥㉣㕥㌰㍣挳摥慢捡㡦㜹ㄲ捡捣㕢挲㑤㙥搵㠵㍤慥摤戰㐶㜵摡挰㔷ㄱ㝢搹㜷晣㈹㕢扢扦づ㑣㠵㈹㜴摦㡢㤲㈸扥〴㑦㠹攰戹㈱昷晥㍤摦㌹昶挷㠷ㅥ㍢挲摢㙡ㄱ慤ㄶ昶㈱摦㑢挸㥥昶〴㠲扡㠹㡢㈲㔷昲挳㥣㤳昸㐴挹㕡慤换㘹挳㔳㔶㤰慦摢㜱㌶㈴扣〴㘱㠶挴户ㅤ㑣㑣摣㝢〸㑤捣㠹㌶㜷愷晡戰㐹戹〸㈷ㄲㄳ㔷㍥扤㌸㙣㈸扡㉡戲ㅥ慤捤挲昷愰㡡㕥攴㐴搲㔶㈲㑦㥤㑣㐲㝣户㕤搷ㅤ愲慥ぢて㌲っ晢挷㔲ち昱〷㔲㐸昲㈰挳ぢ〱㑡㑡㥤㐶愶㜰㉢㐰㐶㘴慤㍤挴㑢㝦挰㡥㄰㤰捤㑢㝦㍤㝥挴㠲㕤〴ㄶ㘳㕦㝣慦㈷㕡摡愲戱㙡㘲愸㔶搹㌴㡢挸愸挳ぢぢ㈶攳搲㤴愵㜳㄰愵㕢㜶㐷昱㈵㐳㜶ㄸ㜸ぢㄹ扢㘰搳搷㔶戶敦㜶ㅡ戸昹〱㍤㔳㔴ち挳搹捤㘲ㅣ㐸㔵㡣㉥㙣㕡づ㡢〸㠷挳㙣戳搳㐰㔴〵㥤攵散挵愹ㄴ挱㍦㝥㈹挴晡昱搶搰㔷戶搷㔰挷㌹晤㔸㈰㝦戰扦慥捦㘰㙣扣㤵ㅣ〳〹扢愵㔶愵昰㝡昸ㄹ㜴攱愲㜳㐲㙦㘵搵戳㌸㠴㍦㌱㘷昵㘹ㅤ晡㥦搱㙢挵㔹㘷搹㥢㘱散㤴晥㝦ㄷち㌶搵晦㠲戱㌷㠵挸㜷㐷ㄹ㍥ㄴㄸ㍦搹㌴㘴挳ㅤ㠱㘷ㅢ挱ㅢ㜵㌰搶㔵㤶㈱敦㌰户㠸㡦㔷挳㙡㈵挱攱昷捡户㕦㡤㘸昶愵㙤㍢搰㔵〰㌲㌶㔴昸㈶㐴㔰搷晥㘹戹ㄵ㥦㙥㡢敦㐱挷㍤㈷慤慡攷晡慥ㄹ㡣㉤㈲攸㍢挶㙦捦㑣搸㍣㔳攲ㅢ敤㐲敤㐶散挴攰晢搰攷搴㍣〴昶㈹ㄹ扣㕣戱㐸㐶ㄶ戶ㄶ挹攰㜷㐸㈳㠹昰ㄲ戵㠳㝦㠵㜹㕦挳愸攳搳搵㜹昸㍡〳ㄶ㙤ぢ㘵ㄷ㝡㥣摢㙦㘸㜰敢㜰㐷敢㕥昸㠳㘴㝤〲挱㌱戵㠴昷扣㡦晢摡扥〷改戶搱摡㝣戶散捤攷㔶㉥㍣つ㥣㙥敤㉤㘹㤲攱㍢昹㐵㜲㔹慦㄰攲搲晥ㄱ晣摤扡㠳㤶愳㡤㠲捥愳て扡改〸ㅢ慦挳㝤戶㠵攸昷㌹㜴ㄵ㔳〴昸改㐶㤴攱㠳愰㤷㡦慣㈸扥㠶㘵㤱〱㤰捦ㄵ慢〰摤愹晡挹㡤愸㝡㈴ㄶ挸㠲㘷っ㤲㘳㔹㝣〵つ戹㕤攱戲挱ㄲ㕣戶㔰㘷〹攴昵戸〷昲㌹挱戳㠴㥡挸㤷搰愱㌹ㄱぢ愵摤㈷昲挵㡤㈶㈲㘸〵愸㠵㈶挷ㅦ㠹戵㠸㕥㐷戵㙥ㄳ㌸〴㉥挰㌰挵㈲㘵㑤㌱っ㉤晣㠸㤸㐱晡㑤昴昷戹㈳扦㝥㤶改敦㐷㠴ㄲ㠴愸㑡㑦㥥㠲㔰㑤晥㌳挹挹㝢㈸敤㍥昹㑦㙤㌴昹ㄱ捡㐸捥㐴て〰㠶晡㐴〵㝦搴㘲ㅡ挸㜰ㅦ昹ㄳ攷〸昰㑢捤㘲挴㐰㠹敡㝢ㄱㄹ昴攵㠶慢㔶㤷㤰㠹晢ㄶ戸晥㡣㡦㝢㤴㝤挴㡢㤰昴攵ㄴ㐳㘷㙣㌱搴㡡㈵㍢昲挲㙥ぢ搹㠰㈵昱㙢搹慥㈲扤搸㘳㠴㕦㝣㈴㐶捣昱攳昱㤷㔳㕡ㄴ㜳〲㘱㠴ㄶ㈹改㠷ㅢ㈹㍥ㅣ㌷晥晥㌳㉤㤷㈹㉡㤰㐰㍤㘱㘳搲㤹㙡晣㜸摣昸㈰扥捡㔲㙤㜲扣㐱挰昴㕣摣㤸昴愸ㅡ㍦ㄶ㌷晥摢挱扤捤挶㌱ㅤ㠶㈳ㄷ㐸㈴ㄹ戶慥戲晥ㄳ㕦㘸て愳㜹挱愴晥ㅣ㌰挳㘲㑡㑥ㄵ㍡慥㉢つ㍡㠸换㈰ㅥ扥㤱㥥挳摤㈶㕣〱㠱㤰つ晦㔷〹㈷㜰攷㘹搶〸っ㝣〲扤㠶㘰戳愷慢㈷㜶㉥㥡昳ㅥち晡捤ㄳ㍥捥㔴戵㙤㐵㈲㌰〷昲攱晥㙥攲㤴捦㌰ㅤ㕢晢ㄱ〷挹㌴摥㈱改㑤㜹愸挰㑡㕥㝣㌰挶㙣敥搱ㄶ捤攸㡦〰㌹㤰㡥㠰捣攸㡦〲㠶㠱ㄸ摥㔶捥㡤㤰晦ㄵ㜳㝦㤰ㄵㅦ㈲㜸っ愰㉣挸散愴㠳攲攳〰挳昱晦愸㘲㙣㑤昹㑢㌴昱㔰晣戲㈴ㄹ改ㅦ㘱㠷㡦〲昴挱㝤㉢㈲㈲㉣敢ㅦ㐳㐹昲愵ㄴㅣ敡愵㥦㘰挵㈷〹㍥〵㔰㉥㜰戲㕢摥㌵慥愹㐷捤昵㘹㜴ㄵ㡦ㄲ攰愷㝦㈶捡昰愱挰㝤㜸㕢㜷㕢㤹㐷攱昸挳㝥㠴㍡㔳㕦昰摦㡤㉦昲搷戹攸㍥晣て㐹ち捡戰捦㙢㙦敤㙤㉣㌲〱㙤㜲昵㕢挵㘶扦㠴㜱戸慥㔶〴㠵㈳㔲愹㤴戴愲㈰扥戹㘰攱攲つ㝣换㘱㔵㈱〴㘹㐰㔵㌸㔱挵ㄱㄴ攸㥦㘳㔳攲㤸㜸搲㍦捦㈷愲㔶㙤攲ㄷ愲っㅦ〴昱慡扡㍦㄰㜵㡦㕦㐸㕣慢ち慢敤㠵挴扦慡㔸㐹扥昰〹づ愶㤰㠵㑣㕡㉢ㄱ㘹㡡㠶扥㠲捣㔰摦㌰攷㜶㍦㝥摡㈵㔱㍤㔷㍢㜷敥㠵攱晣搸戵昹㜷扤㜳昰㠹攷㝥昵愷捦晥昶扤㠷晦晡慦㈷㥦晣敤㥦㍦晢散扦㝥扡㝣昸ㄷ㑦㍦晤昳㝢扥晥散㥦㜶㥢㑦㘹捦扣㌰昷搴挳㤳ㄷㅥ㝥搰㍣戳敦搸挳敦㝥攰扥挹㠵㉢挶晢晡晡晢㙦ㅥ晤攵㌵户㡣㍣晡攰て挵捦㝥㝦戵㈳搴㜲昱㠲昴㌴戸㙣㌵㡤慦㈲㠳㘹㜰挶慦攸㌴戸㕣戵㔱换搱㐶㑤愳愰〴㥦〶㈷愰㉡㡣㜴挵挰㝦〰㉥ㅦ戲づ</t>
  </si>
  <si>
    <t>㜸〱捤㝤〷㝣ㄵ㔵昶㝦㙥捡㈳昳〸昲ㄴ戰㠰〵搰㈸〸㠶㈴㄰㈰㈸㔲ㄲ㑡攸ㄲ㡡〵㡤㈱㜹㠱㐰ち收㈵ㄴㅢ慥㡡つ㜴㕤ㄵ㐵挴戲㈲慣〵换㡡愸㈸扡㍦㐵㕤〱㝢挷戲戲㐶㔴ㄴ换敡摡ぢ晦敦昷捣摣挷扣㤹㍢㈹敢晥㍦㥦ㅤ㕦㡥昷㥥㜳敥㌹昷晢㥤戹慦捣㥣ㄹ㤲㔴㔲㔲搲ㅥ㙣晣㍦户㔴㌶づ㉥㕥ㄴ慢㡦㔶㘷ㄵ搴㔶㔵㐵换敡㉢㙢㙢㘲㔹挳敡敡㑡ㄷ㡤慢㡣搵愷挰㈱㔴㔲〹㝢㉣慤㈴㔶㜹㘶㌴扤㘴㝥戴㉥〶愷戴愴愴昴㜴㉢ㄹ昶㠳㥣扦㠸敥㔸ㅣ㘵愵㔲挰㉢挹ち㔱戴愱㐸愷戰㈸挲ㄴ㙤㈹㌲㈸摡㔱散㐳搱㥥㈲㐲戱㉦挵㝥ㄴㅤ㈸㍡㔲㜴愲搸㥦攲〰㡡〳㈹㤸摦敡㑣搱〵㈲攳㘰㠸㈹〵挳㈷捥㥣〳㌴挵昵戵㜵搱摥㕤愷搹㜳ㅥ㥣㤳㤳㤵㤳搵㜷㐰昶挰慣散摥㕤ぢㅡ慡敡ㅢ敡愲㠳㙢愲つ昵㜵愵㔵扤扢㑥㙡㤸㔹㔵㔹㌶㌶扡㘸㑡敤摣㘸捤攰攸捣散扥㌳㑢晢つ捣改㤷㤷㔷㤱㥦㍦㌰攳㄰㐴㥥㔰㌰㝣㔲㕤戴㈲昶摦㡡㜹㈸㘳㑥㉣ㄸ㥥㌵㈱㕡晦摦㡡㜹ㄸ㘲㈲㘴㘱㙤㜵㘹㘵捤㝦㈹㘸ㅡ昷㘹㕥㘱戴慣㤲㍢㍦ㅡ慤慢慣㤹㤵㠵㘹㈷㄰㡤摥㠰慣㘱戱㔸㐳昵㍣ㅥ㐷〵搱慡慡挹搱ち搹改搵㠵戱晡㐹愵㜵搵戱㡣㙡昲ㄷ慤㡢搶㤴㐵㘳晢㔴㡦㔸㔸ㄶ慤㜲ㅣ㘳改搵搳㑡敢㈶㤴㔶㐷㔳搹㘸㕦㙤敦挳愲昲㘸㑤㝤㘵晤愲㜶搵㔳㘳搱挹愵㌵戳愲㜴㐹慢ㅥ搵㔰㔹慥㔲㔳昱㑡㑡㌹捡㌴㌳搹㔱㤸㑦㜵挱散搲扡㝡改㜱ㄷ收㤸㝣㕤㠷㡢愰㐸㤸ㄷて愹慥㥥㔱摣㘷挵㤵搵㘳愳㜵㌵搱㉡㈶攱㥥散攵㜱ㄲ㠲散晤㄰㘷㑡挳攱㕥㔲㙤㥤挵㐷㉣捣ㄲ敡ち㜱捣㠴摡扡㙡ㅣ㤰攳愳愵㌵㠳戳戳㜲晢收攷昴ㅦ搸㙦㐰㜶ㅥづ挴摣扣摣晥扤㡢敢换ぢ愳昳㘱捡捥捤敥㙢㜵挳㄰慢㍢〷ㅦづ㤱㌲㌶㈷搷㍡㠲慡㑣〸㤵晡㌶搶扢㍢ぢ搷㕣㜲㐹㘹㜲挹捣攴㤲戲攴㤲昲攴㤲㘸㜲㐹㐵㜲挹慣攴㤲搹挹㈵㤵挹㈵㜳㤲㑢收挲㐷㙦改㙤摡㈴㍢摢攰㡥敢ㅦ挹㜸愸敦搸ㄵㄹ㕢㥦改㜸㐴攷㝤ㄴ㤷戸扣㐳ㅣ㠵挶㜱㠹戳捥敥㤷㥦搷慦㙦㜶㝥㜶㝥㕥摦晥晤㜳㜳〷攴扡愷㍤戰㙦戶㝢换戵㝡㈰㠲搵ㄳ㈲㜴㌴㐴昲㤸㝣慢ㄷ㌵扤㈱㤴㝡ㄵㄸ㠸㈳晤㤵㜳摢搴㜶敤㌳昱㥡晣摥㍢ㅡ摥㙡㍢㔴昱敤㐵㈶㤰㠵㐶㉢㘹敢挳昸搹㄰愱ㅣ㐶ㄹ〱摡㜲愹敡ぢ愱搴㜳㑥捡㔷㠶收㕥㕣㌸愷㝡搸昵ㅤて㔱扢昳㜷㉦㔷㝣㌳㤳㤴㜹㘸晣㍥捣晤㤹㙥〰㐴㘸㈰㐴昲㠸㝣㉢㥦㥡㐱㄰㑡㍤敤㑣㘰敤㙢㘹㤵㙤㑥晢㙤攴愶挷㤷ㅦ㕥搹㈱愳戳攲ㅢ愹㑣攰㌸㌴㕡㠹㜹㌰攳ㅦてㄱㅡ挲㈸愳㠱㜹㈸㔵挳㈰㤴㝡摣㐹戹愳晥㡥攳㔷挵㑡ち搷㥣戹攱㥢㈳慥ㅦ㥡慦戸㠲㈵㘵〱ㅡ扦て㜳㈱搳㡤㠰〸㡤㠴㐸ㅥ㤹㙦㡤愲㘶㌴㠴㔲て㌹ㄳ昸㜴捥昲攷㙦㑢㌹㜳昴敤㤹㈹㉢摦昸昷挷ㅤㄴ㍦㌲㘴〲㘳搰昸㝤ㄳㄸ换㜴攳㈰㐲攳㈱㤲ぢ昳慤〹搴㑣㠴㔰敡㍥㘷〲慢扢摦㌷戶㔷搱攷㘳敦昹搳㜱ㄵ㉦㙤晤戰㐴昱攳㑡㈶㜰〲ㅡ慤㈴㝤㌲攳ㄷ㐳㠴愶㌰捡㐸㤰㍥㤵慡㘹㄰㑡摤攱愴扣昷挸昰㕤㜳昶㝤㜹捣搵て敦ㄸ㜷攵㔹搳㙥㔲㙤改㡣扦搰㠹㄰扦て昳㐹㠸㘰㥤捣㔸愷㐰㈴㡦换户㘶㔰㜳㉡㠴㔲户㍡ㄳ戸㜳昷捥㈷㝢㑦㍤㘲攲晤㠷㝥㜳㐹㠷扢㜷慥㔶晣㘰㤶〹㤴愰搱㑡捣愷㘳㠸㔵ちㄱ㥡〹㤱㔲〰捣㘵㔴㤵㐳㈸㜵㠳㤳㜲㘲挶ぢ扢㙡㥥搹㕡㜴敤㑦㈳扥㥣㌷㘵㐹㡤攲搷〰㐹㔹㠱挶敦挳㍣㡢改㘶㐳㠴㉡㈱㤲挷收㕢㜳愸㤹ぢ愱搴㌵捥〴㜲摦㝦昱敤愷ㅥㄹ㍥散愱ㅦ㝥扢㝡晦㕢ㅦ㥣慡昸ㄵ㐴㈶㔰㡤㠶ㄷ㜳㕥㝥㕥晥㠰ㅣ扣ㅢ㘷昷ㅤ㌰㌰扢㥦昷㝤戸㠶昱㙢㈱㐲昳㈰㈲㤹㕤㙢㉢扡搶㐴敢扢搶㐵攷㐷㙢ㅡ愲搶ㄹ戴搷㐱㈸㜵戹㤳晦慡敥慢㔶扦㍢慤㝤搱㈵㤹ㄷ摦ㄱ㝥昶慥㑦ㄵ扦晤㐸晥㝡㌴扣昹戳㜳晡攱摢㐸㑥㝥㜶㕥晦㠱戹晤㜳㜲摣㙦愸㜹㜹㔶〳攳捦㠷〸㉤㘰㤴㠲㥣㝥搶㐲慡ㄶ㐱㈸㜵㤱㤳昲搸ㄵㄵ㘳扥㝢昳昶挲挷戶㥦㜳㕤㔱昲㈳摢ㄵ扦㙢㐹捡戳搰昰愶㙣收愳攷㙣挶㍦〷㈲㜴㉥愳ㄴ㘱㌷㉦愶敡㍣〸愵ㄶ㍢㈹㈷㝤㤱㍥改戳ㄹ㉦ㄷ摥晦㑢晢昳㙡慤扦扥愷昸捤㑥㔲㥥㡦㐶㉢㔳㕥㠰㈱搶㠵㄰愱㈵㡣㌲〶㈹㉦愲敡㘲〸愵ㄶ㍡㈹㜳㍦㍥改㡢㈹㜷昴㉡㕣晡敡㡤ㅦ慤晦愰晥㈲挵敦㤱㤲昲㔲㌴㝥摦㤱㜵ㄹ搳㉤㠵〸㉤㠳㐸㉥捡户㉥愷收ち〸愵捥搰㤸换㍡㙣㉣摡㜳㑦挱〵愷㝦㔸戹愳昳㡣㤸攲㜷㔸㤹挰㤵㘸晣扥〹晣㠹改慥㠲〸㕤つ㤱㕣㤰㙦㕤㐳捤㜲〸愵收㌸ㄳ搸㤸㌵㘶昷㉤捦摣㌳昶搲戴㕤挵昳㐷㉣㔹愲昸晤㔹㈶㜰ㅤㅡ㍥搲晢て捣捦ㅦ㤰㥢摢ㅦ㐷㔶㙥摦晥〹㥦搵㌸戴㔶㌰晥昵㄰愱㤵㄰ㅤ扣㠷昶愰摣㐱搶つ㜴㔹〵愱㔴㤹㌳㠵㐱挷昵㌹㘵敢搴戹ㄳ搷搴户换㙥㡣捤扣㔶㜵㠲㔹愶㜰ㄳㅡ扥㈹㌴晤㉤攷㘶挶扦〵㈲昴㘷㠸㤴㐲散昷㕢愹㕡つ愱搴っ㈷攵戶敤㕦捤㕦㝦㑦挷搱㝦㥥㜸晢㈹㡦づ㝦攸㘲挵摦ち㤲㜲つㅡ摥㤴捤㉣愸戵㡣晦ㄷ㠸搰敤㡣㔲㠸〵㜵〷㔵㜷㐲㈸㌵搵㐹㜹挸扢つ㡤ㅦ㑤㑦ㅦ㜷捦挰㌷㑥戸㙦扦攱摦㈸晥㌲㤱㤴敢搰昸㝤㝢晡㙥愶扢〷㈲㜴㉦㐴昲愸㝣敢㍥㙡晥ち愱搴〴㘷〲㔷ㄶ㜴㥣㍢㜰扦㘵挳ㅥ扡㝡摦㥥搱㍢㜷㙤㔱〷挲㉣ㄳ㔸㡦挶昱敥慦㘵挷攰㉢㘳㜶㝥㙥捥㠰㠱戹〳戲昳〷昶捦捤ㄹ搸慦摦〰昷晢㠸敦㡢搹〳㑣戸〱㈲昴㈰㐴㝡㘶搷㔹㜵戵ぢ敡㘷㕢て㔱晦㌰㠴㔲愳㥣㠹ㅣ戸昵挳㘳搷㉤扢戱昰愱㜳敦㕢戹㜹昳搹㝢搴㐱㌰换㐴ㅥ㐱攳昷㌱昱㈸搳㙤㠲〸㍤〶㤱㍣㍡摦㝡㥣㥡扦㐱㈸㌵搴㤹㐰昹慣㘳ㄷ慥㙡㉣ㅡ㝢摦挶〵㈳㉦㑢㜹㝢愹敡っ戳㑣攰〹㌴扣㝢扦㤹昷戶㈷ㄹ㝦㌳㐴攸㈹㐶ㄹ㠵〳敥㘹慡㥥㠱㔰㉡摦㐹㤹扡晤㡤㕤摢㍢摣㍥昱挱搷戶捥㙢昳搴搶㍢㔵ㄷ㍡攳㉦昴㉣㐴㉢㔳㙥挱㄰㙢㉢〷㙦㠳㐸ㄹ㠷㤴捦㔱昵㍣㠴㔲戹㑥捡愵ㄵ㑦㙣㙥㜳昸戶愱㥢愶ㅦ㤳㝥挲攲㕦ㅡ㌲㕥㠴昹〴攷㠷㐴㘱㕤改〲晣㌴摢晢慢㉦㌷ぢ晢扣㈵㍦㜷昱㙢户㈲慦㘲㐰㐵㑥㑥㜹㕥㜶㘹摦搲戴㙥〸摢搲摦㔵晣㄰挹愸㤸㕥㔹㔳㕥扢㐰㝥㘸ㅤ㍣扣㌴ㄶ摤晢扢慢㤷㘳ㅢ㕥摢㔰㔳ㅥ敢㘲㌶ㄶ搷㤷搶㐷㍢㝢㙤㝢㠳昸㠶ㄵ攳㘷㘸㌴㈶昹づ昵づ㥢㔶㕡搵㄰ㅤ戶戰搲㌶ㅦ攲㌱攳㐷㘸敤捣㘰敢挸扡攸ㄹ㜱慢㙦㐶挳㜰㤶㘴扥挴昶愱戴㑤昶扣扡ㄶ捣慥㡤㐵㙢㘴㝡扤慡㈷㔵㤶捤㡤搶ㄵ㐷㜹㡥㈵㕡㉥㔰㍢搱攴晣ㄲ敥㌵戱〶㐰昱摢戶扣扢㕢㕢㌱㘲㘱㝤戴愶㍣㕡㡥昹捥㡢搶搵㉦㥡㔲㍡戳㉡扡㝦㠲㡢㥤ㄳ㠶㠳ㄲ搴㈳㙢换ㅡ㘲〵戵㌵昵㜵戵㔵㠹㤶㘱攵昳㑢昱敢扢㝣㝣㙤㜹ㄴ㍦㥥㔳戹㈵愹愴㤴ㄴ愵㤲㡥㌶晤㠲㘵摣㔸㤶散〸搷㉥㍥〴晢晣挰挴挳㉥㙢㌲搰〱㐵㔵㤴挷㘴昲ㄱ捤〴㤳戸っ搳㌳搸搱㠵㠹㈷愴攸摤㈳搸㕢收ㄸ摦㜳晦㝦㥤㤳㤳㍢㌸攸㐷攰ぢ㕥晤攸搲㥡昲慡㘸㕤㤳愷搳ㄴ㘷㘴扤〴㤱搶〷慢㌹㤰扤㔴㜸愸㠵㙡㔱摡㠲捡昲晡搹愱搹搱捡㔹戳昹㡤㄰愷摣搲搳㐹慤㙦戳㕥㠱捡㝡㤵攲㌵㠸㜰㌸㈹昴㍡㥤㐲㘱敢つ扢㥦搶ㅤ晦㙦晤戹㡦㘴㡣戲攴㕣ぢ㑥㡣挵搲慡㐷搶搶挵㔲㔲㑣㈸㐷㤷挶㘶搷昳昰㙣摡挸㜸㙦㔲扣〵㤱㜶〴㐴戳愷㔶摡挳㈹㤵㘷㤰摡㔵ㄷ㐶㉢㑡㜱摥㑥㔶户㉡㑤慢戶㑦〵ㄵ㐶㘳㘵ㄶ捦ㄹㄵ㘱慤㉣っ愱㠵挵㥦㔱捤愳㍦扡戰扥戰戴扥戴㑤㌵捥㍥㘱㉦㔹㜰敡㈵愳散ㄶ㐷戶ㄳ㥤ㅥㅤ㜶㝡㠸㄰㤱愶㉢㑡㕢㔱搸㤱戰㜰戰㕥㤲㔲ㅣ搹㌴〸捣晤㔰㠰〸㜹て昴挴戳㐸㌸戹㔵㍥㉡㕡㌳㘵搱扣㘸㡣敥改愱㈶愹昴㉥㉦〶㥢㔸㌶㜳㙡㝤㘵㔵㉣ぢ㌳ㅤ㔵㔷摢㌰敦扦ㄹ㠷戱慣敤㄰㝡㑢㍢ㄲ㐷㜱换㌱㠱慥愴㌶昳戹㙦㑡㑡㤲搲ㄹ㡤ㅡ敢㜰ちㅥ慤〸戶〷晦㤳捤㝡て晦ぢ㌷㘵㑢换㠴㐷㙢捥戸愵挱㍦愳ㅡっ㑤愹㡢捡㌹挴㜴改㠰敤㜶搵搳㙢敢收捥慣慤㥤换攳㘹ㅦ改挵㘶㐷愳昵㍣㉦搷搶㌹て㈹攷ㅢ㤵㑡㐹㐹㌸㥤收㍡㠱㜷ㄸ攲㠷晥〹搱㙥㔸㔵㔵㔷ㅤ㌱ㄶ晡〰慡ㄴ㥣㈱っ㌵愲㜱挸搸㠶敡搲扡慣㈲ㅣ㤹㔵挷㡣㉦挸捡换挲㐹改摣散㥣晥㔹ぢ慢㘲ぢ搵挱愰㠰愷扡㥥ㄸ㝥搰昷捦㑦摣㕣㜸㜷㡦ㄷ〶摤㜶敢㠹改慡㡢㘳昰㥤㠴敢㠱愰摤昰㘷㝤〴愱づ㠲ㅢ摦㕡搰㑥摣慣㑦搰户㜶㔱㝣ち㠱㌷〸愱ㅣ敦て扢敤慥敡㠹晦昳㍤挲晡㥣攲ぢ〸搵ぢ㠲㉢搴晡ㄲ㐲㙦㉡㠲昸摣昱戲昳㡥㠶摡扦昳扥㠱㌶㙣㌵㘱㔳扤攱挱ㅤ㘸㤱㌰㡢ㄴ㔹愴㐷㠵㄰搸㐸㐰㥡㘳昰㥤〴散㠳㘱㐲挰㉦ㅣ㥦〲㌷㌳〱扦㌱〷㠹戱㜸搸戹〸㐸戶扢㉡ㅢ㌶㈱㈰〵ち㡢ㄷ㐷㔴㉥㔴㐲㐰ㅡ㝡㝡㔳㍦晤收㈲㈰〷㙡㍦〱ㄶ㘳㕡㑤搸㔴㕦㡣㌳ㄱ昰ㄵ㠲ㅢ〹昸搲㌱昸㑥㐹昶㐷愴㙥㥣挵㝥㥣昲攷㜰㌳ㄳ搰ㄱ㘶慢ㄳ挵晥㄰㉥〲づ戴扢㙡〰㠲〸〱〷搱愹㌳㠴捡㠷㑡〸攸㠲㥥摥搴㠷㙥〲〶㐲敤㈷攰㌰挶戴㥡戰愹㐱ㄸ㘷㈲攰敤㈰〲戶㍢〶摦㈹搱挱㠸搴㡤戳攸挱㈹扦ㄹ㐸挰搱㌰㕢扤㈸㝡㐳戸〸挸戲扢敡㜸〴ㄱ〲晡搰㈹ㅢ㐲つ㠵㑡〸挸㐱㑦㙦敡〵㌷〱㐳愰昶ㄳ㤰挷㤸㔶ㄳ㌶㌵っ攳㑣〴㍣ㄵ㐴挰㘶挷攰㍢㐱㕢㠸㐸摤㌸㡢攳㤱㔴㍤ㄱ㐸挰㔰㤸慤㘱ㄴ挳㈱㕣〴ㄴ摡㕤㌵〲㐱㠴㠰ㄱ㜴ㅡ〹愱㐶㐱㈵〴㡣㐲㑦㙦敡㘱㌷〱㈳愱昶ㄳ㌰㤶㌱慤㈶㙣㙡㌴挶㤹〸戸㈷㠸㠰扢ㅤ㠳敦〴昱㔸㐴敡挶㔹㑣攱㤴敦ち㈴㘰ㅡ捣搶㜴㡡ㄳ㈱㕣〴㥣㙣㜷搵㌸〴ㄱ〲㑥愱搳っ〸㌵〱㉡㈱攰㔴昴昴愶㙥㜵ㄳ㌰ㅥ㙡㍦〱愵㡣㘹㌵㘱㔳ㄳ㌱捥㐴挰㡡㈰〲慥㜳っ扥ㄳ搴㤳ㄱ愹ㅢ㘷㌱㠷㔳㕥ㅥ㐸㐰ㄵ捣㔶㌵㐵つ㠴㡢㠰㜹㜶㔷ㄵ㈳㠸㄰㜰〶㥤敡㈰搴㔴愸㠴㠰ㄸ㝡㝡㔳换摣〴㑣㠱摡㑦挰〲挶戴㥡戰愹㘹ㄸ㘷㈲攰晣㈰〲晥攰ㄸ㝣愷换㑦㐲愴㙥㥣挵㜹㥣昲攲㐰〲捥㠷搹扡㠰攲㐲〸ㄷ〱ㄷ搹㕤㜵㌲㠲〸〱ㄷ搳改ㄲ〸㌵〳㉡㈱攰㔲昴昴愶收扢〹㌸〵㙡㍦〱㤷㌳愶搵㠴㑤㥤㡡㜱㈶〲慡㠲〸㤸敢ㄸ㝣愷敢㑦㐷愴㙥㥣挵戵㥣㜲㘵㈰〱㉢㘰戶慥愷㔸〹攱㈲㘰㤵摤㔵愵〸㈲〴摣㐸愷㥢㈰㔴ㄹ㔴㐲挰捤攸改㑤㥤敥㈶㘰㈶搴㝥〲㔶挳㍦㙣㌵㘱㔳攵ㄸ㘷㈲㘰㕡㄰〱㔳ㅤ㠳敦攲挱㉣㐴敡挶㔹慣攳㤴㡢〳〹戸〷㘶敢㕥㡡晢㈰㕣〴摣㙦㜷搵㙣〴ㄱ〲搶搳改〱〸㌵〷㉡㈱㘰〳㝡㝡㔳㘳摣〴㔴㐲敤㈷㘰㈳㘳㕡㑤搸搴㕣㡣㌳ㄱ㌰㌴㠸㠰㈱㡥挱㜷昱愲〶㤱扡㜱ㄶ㑦㜲捡㠳〳〹㜸ち㘶敢㘹㡡㘷㈰㕣〴㍣㙢㜷㔵㉤㠲〸〱㕢攸戴ㄵ㐲㥤〱㤵㄰戰つ㍤扤愹㝥㙥〲收㐱敤㈷攰㐵挶戴㥡戰愹㍡㡣㌳ㄱ㜰㜴㄰〱㍤ㅤ㠳敦敡㐹〳㈲㜵攳㉣摥攲㤴㡦ち㈴攰㙤㤸慤㜷㈸摥㠵㜰ㄱ昰て扢慢收㈳㠸㄰昰㍥㥤㜶㐰愸㠵㔰〹〱晦㐴㑦㙦敡㔰㌷〱ぢ愰昶ㄳ戰㤳㌱慤㈶㙣㙡ㄱ挶㤹〸攸ㄸ㐴㐰〷挷攰扢㤶㜳㌶㈲㜵攳㉣扥攰㤴昷つ㈴攰㉢㤸慤㝦㔱㝣つ攱㈲攰摦㜶㔷㥤㠳㈰㐲挰户㜴晡づ㐲㉤㠶㑡〸昸ㅥ㍤扤愹㜴㌷〱攷㐲敤㈷攰㘷挶戴㥡戰愹昳㌰捥㐴挰㙦扦〶㝣ㄵ晥搵㌱昸慥㉣㕤㠰㐸摤㌸㡢搴㘴㑣昹㘷戸㤹扦ち㠷㘰戶摡㔰愴㐳戸〸〸摢㕤㜵㈱㠲㜴㘷愰戶㜴捡㠰㔰ㄷ愱㉢〴戴㐳㑦㙦敡㙢攴㠸晦ㄸ㕡〲戵㥦㠰㝤攱ㅦ戶㥡戰愹㡢㌱捥㐴挰㈷㐱〴㝣散ㄸ㝣搷戹㉥㐳㈴㈱愰㌳愷扣㌳㤰㠰㠳㘱戶づ愱㌸㤴戳摢晢㙢戰慢摤㔵㑢ㄱ愸㍢攱㜴愳㔳㜷〸㜵㌹扡㐲挰攱攸改㑤扤敢㈶㘰ㄹ搴㝥〲㡥㠲㝦搸㙡挲愶慥挰㌸ㄳ〱慦〴ㄱ昰戲㘳㤸攴扤捥昶㈷㐴ㄲ〲戲㌹攵ㄷ〳〹挸㠵搹敡㑢搱㡦戳摢㑢㐰㝦扢慢慥㐲愰敥㠴㌳㠰㑥〳㈱搴㌵攸ち〱昹攸改㑤㍤攳㈶攰㙡愸晤〴っ㠶㝦搸㙡挲愶㤶㘳㥣㠹㠰㑤㐱〴㍣敡ㄸ㝣搷昹㔶㈰㤲㄰㌰㤲㔳摥ㄸ㐸挰㘸㤸慤㈲㡡㌱㥣摤㕥〲挶搹㕤㜵㍤〲㜵㈷㥣昱㜴㥡〰愱㙥㐰㔷〸㤸㠸㥥摥搴㝤㙥〲㔶㐲敤㈷愰ㄸ晥㘱慢〹㥢㕡㠵㜱㈶〲搶〶ㄱ戰挶㌱昸慥㌲摥㡣㐸㐲挰っ㑥㜹㜵㈰〱愷挱㙣㤵㔰㥣捥搹敤㈵㘰愶摤㔵户㈰㔰㜷晣㔹㘵㜴㉡㠷㔰户愲㉢〴㐴搱搳㥢㕡改㈶攰捦㔰晢〹愸㠴㝦搸㙡挲愶㔶㘳㥣㠹㠰㉢㠳〸昸愳㘳昰㕤昳㕣㡢㐸㐲㐰ㅤ愷㝣㜹㈰〱昵㌰㕢つㄴ昳㌹扢扤〴㉣戴扢㡡搷㍥扢ㄳ捥㈲㍡㥤〹愱敥㐰㔷〸㌸ぢ㍤扤愹ぢ摤〴摣づ戵㥦㠰挵昰て㕢㑤搸搴㥤ㄸ㘷㈲攰捣㈰〲ㄶ㌹〶摦ㄵ搸扢ㄱ㐹〸戸㠴㔳㕥㄰㐸挰㘵㌰㕢㑢㈹㤶㜱㜶㝢〹戸挲敥慡㝢㄰愸㍢攱晣㤱㑥㔷㐲愸晢搰ㄵ〲晥㠴㥥摥㔴㡤㥢㠰㝢愱昶ㄳ戰ㅣ晥㘱慢〹㥢晡㉢挶㤹〸㈸て㈲愰捣㌱昸慥〰㍦㠰㐸㐲挰㑤㥣㜲㘹㈰〱户挰㙣晤㤹攲㔶捥㙥㉦〱户搹㕤戵〱㠱扡ㄳ捥ㅡ㍡慤㠵㔰て愱㉢〴晣〵㍤扤愹ㄳ摤〴㍣〸戵㥦㠰扢攰ㅦ戶㥡戰愹㠷㌱捥㐴挰㠴㈰〲挶㍢〶摦㤵攷㐷ㄱ㐹〸㜸㠰㔳ㅥㅢ㐸挰㠳㌰㕢て㔱㍣捣搹敤㈵攰ㄱ扢慢㌶㈱㔰㜷挲㜹㤴㑥㥢㈰搴攳攸ち〱㡦愱愷㌷㌵摣㑤挰㘳㔰晢〹㜸〲晥㘱慢〹㥢晡ㅢ挶㤹〸ㄸㄸ㐴挰〰挷攰扢昲晤㈴㈲〹〱㕢㌹攵扣㐰〲㥥㠳搹㝡㥥攲〵〸ㄷ〱㉦搹㕤戵ㄹ㠱扡ㄳ捥换㜴㝡〵㐲㍤㡤慥㄰昰㉡㝡㝡㔳扤摤〴㍣〵戵㥦㠰㌷攱ㅦ戶㥡戰愹㘷㌰捥㐴㐰昷㈰〲扡㌹〶摦㜵昸㉤㠸㈴〴散攰㤴てぢ㈴攰〳㤸慤㐶㡡て㌹扢扤㐷挰㐷㜶㔷㙤㐵愰敥㠴昳㌱㥤㍥㠱㔰捦愱㉢〴散㐲㑦㙦㙡㝦㌷〱摢愰昶ㄳ昰㌹晣挳㔶ㄳ㌶昵㍣挶㤹〸挸〸㈲愰慤㘳昰㔶〵愴扤㠴㐸慤戸㥡摢㤶ㄳ慥㤸㔶ㄹ㕤挰换㑦晢㔴愰搶扡愰㈱㔶㕦㉢搷捡摡㔵ㄴ搶㑥愸慤㉦慣㡣捤慢㉡㕤搴愱挲㘹㑣㥦ㅤ慤挱㤵散㍡㕣搰昶攸㙡攷捤㡢㤶㕢ㄵ挵戵つ㜵㘵搱愲挲晦㠵㉢摤挰㠷㕤㈷ㄷ戹㤳ㄵ戶晦散攲㉤㐲㈸ㅣ㈵搸㤲搲㕥㐱㐰敦㌵㌸愹昸㜶㕤㉦㤷㘶〴㡥敤昷㌲㍡愵戲扥㉡摡戶㐲慥㔵㑢㍢扤〲㉣愲㍣愰扣㑤挵㤴搹戸㌶㔵搸慥㘲㔴㕤㘵㜹㔵㘵㑤㤴㍢愳愳敤㍡㉥㍡ぢ愵〰㤳㙡㘳㤵㉣慥㙦㔷㌱愵慥戴㈶㌶㡦㔷㌵换ㄶ敤㤷搰㤳换㥦㘹ㄵ挳㉢㙢㘲㐸㈳㝢㤱敤昶ㄵ挵戳㙢ㄷ攰㍥㡦㠶敡㥡㔱愵昳㘲晦ㄳ㝢㐵㜱户挸㈶扢㐶㈵慢攴㘴㤵㥥㥣晥㥦敥㥦搰㜷㔸㘳ㅤ散愲愷慥㌸㑥敢敢㉡㘷㌶㤰㌰挹㤱ぢ㤹㑡㈱晢㌰㈹敤㔵戴扣搷㉦㕤扢搰㔳㝣挰戹㈶摣扦㘰扣づㅥ扦㜹收㄰戸㕢摦㘳㍡ㄹ㍦㐰㡣ㄹ㌵戵㘸㙦㔹捥敦扡ㄳ㈵敤㌵㐴㙥㜱ㄵ㐴㈷㌸敦㘳ㅦ㐲慣㡣攰ㄱ㠵㤵㠹㈳㠱㍤敦㘱ㄹ慥㄰ㅦㅥ愱晢散㙤㡥挴㠵昴㡣㡡㜱愵㌳愳㔵戸晥㕦㕤㕡扦㡦摤㘱㈱〶敥㔴㠸㌹戶㠲摡敡敡㔲ㅥ㜲扣摦愲戸慣戴㉡㥡㕥㌱慣愱扥㜶㝣㘵㡤㔵〱㈱挷愵愳㉡㕤〸㔵改㐲晢㑡㝤挵㘴搶〵㐹㥢戱㙡㘷㤵搶㔵搶捦慥慥㉣㑢㘷㠷戵㍢晦ㄳ挷㉡ㄶ㝦㉡挸搴㥢㝥㉦昱㕥晡户㉦挰㘳㜷㘷愱㕡㠶搴㜱昷攳㠸㑥㔶㈱晣愷晥挳戲ㄱ扣昱挸〷㡡昵ㄳ愲愵攱てち㘷昱㝣㈵㤷㘲愱昹㙡㌱㌴昲收愴摥愰〳晥慣㥦攱捡〶晦㔲摦㠴㘸戲愶愰つㅣ挲攳㙡㑢换㐷㤶㤶攱摥愹㌶捥㥤㔳改搸戵㝣慢愹㡢戰捡愳〰㠵㐳㈸㐸㥡㕦㔹ㅥ慤㑢愷愲ㄸ㜷㠶愵戲㍥㈴㘴敦㐳㕣敦㑥㐹㑡㑢㙢㥢㙥捡㔵愴㘳ㅤ攱㕣㍢㜷摦㜹㔶攴㡢扦晢㠴㠱扣㠸〶㔸㈹㤰搶㉦㠰㘳晤㑡㑣㙦愱㑢㍣ㅥ㠷摦攸戰〷㈲㙤㍢㡣摥㝤㤳㔸㜰㠱戲っぢ㑥愹㜲捦ㄱ㑢㐱搲㔱㌶㈱㌵㈴㘹〲愴慤慢昶㈳㘴㤷㝤愴敢ㅢ㤹㐲挵㌸捡愳攵㘱晢晤㤵㌵㈶摣ㅤ挹挹愹搸搵㈱㙦摤㥣㉦㉤㠲㔵ㄷ㐷愵㈸㐴ㅤ㡡㈹㠴㔸㌴搸㤶㡢〵昱㑢㜸て捦敢搰攲㕡昶ㅥ晣㑦戶㜰搸㑡㈶〳㘱昵ㅥ愴〶ㅥ愲㈶捣扤㘶㠱㜲㥣昷㠲㔰ㅦ愱换㡦㝦㌴昵㠷㤵晡〴㍤㝥㘰㈵㠵㜸㉢㔷㑢摦㈰搵㉥㡣攰㥢愴ㄵ㘲攰㑦搱攲㝢㑦晣㔸㑣㠷戶昹㘳㜱㌷㐷攰捦攲㥤㠱晡㔸㔴㥦㐳愳㘱愰愹㜷㌰㜷戳搵㤶㡥㕦㤸ㅤ㌲攸搰㡥づ㕦挲㠱㍢㌹戴て㝡㘱㑤ㅥ敥ㅤ㌲㜰ㄷ㠱ぢ戸晢挶ㄵ搳挵摤扥㡣戹ㅦ㘳晥〲〷㉦㜷扦㐱㘷㜳搷〱㉥㉤收㡥扢㑥戸敢挸挰〴㥥挰摤晥搰㌶捦㕤㌲㠶〹㜷〷㐸㄰扢愳㔸愱㘰攰敥㐰昸㔸〷搱㤱搵ぢ〶㠷捥㜴攸㐲〷ㄶ㌴〸㜷〷愳ㄷ㍦昰㜸ㄷ㤴㠱扣㐳攱〳昲㔸搴愰㠳扡挸㍢㡣㐱扢㌲㈸ぢ㄰扣攴戱敡挰㈶慦ㅢ㕣㕡㑣ㅥ敢ㄴ㠴扣敥っ捣㠲㠵〴昲㡥㠰戶㜹昲㔸搸㠰ㄷ敥㠵㘳㄰㌴攴㡦搵つㅡ〶㜴晡挰㍢ㄲ㍥搶㔱㜴㘴攵㠳挱愱〷ㅤ㝡搲㠱挵㄰㐲摥搱攸挵て㍣摣挰㘵攰慥㌷㕣挰摤㘱慥㤸㉥敥㡥㘱捣㉣挶㘴敤㠲㤷㍢ㄶ㉣搸摣昵㠱㑢㡢戹㘳㠹㠳㜰㤷捤挰慣㜵㐸攰㉥ㄷ摡收戹㘳㑤〴㕥㌸㐹捡㈰㘸挸ㅦぢ㈳っ搴昴㠳㡦㤵㐷㐷ㄶ㑤ㄸㅣ晡搳㘱〰ㅤ㔸㐷㈱摣つ㐴㉦㝥攰昱㔶㌴〳㜹㠳攰〳昲㔸㑢愱㠳扡挸㍢㤶㐱㡦㘳㔰搶㍤㜸挹ㅢち㥤㑤摥㘰戸戴㤸扣㘱ㄸ㈶攴ㅤ捦挰挳搱㑢㈰㙦㈸戴捤㤳挷㝡ち扣㔰㙣挱㈰㥡㍣ㄶ㔵㘸ㄸ搰改〳㙦㌸㝣慣〲㍡戲攰挲攰㔰㐸㠷ㄱ㜴㘰つ㠶㤰㌷ㄲ扤昸㠱㠷扢攸っ摣㡤㠶ぢ戸㘳ㄹ㠶㡥改攲慥㠸㌱挷㌰㈶㑢㈶扣摣戱㑥挲收㙥㉣㕣㕡捣ㅤ㉢㉢㠴扢㜱っ捣ㄲ㡢〴敥㈶㐰摢㍣㜷㉣挵挰ぢ昷攴㌱〸ㅡ昲挷㝡っつ〳㍡捤摤㈴昸㔸㈷搰㤱戵ㅡ〶㠷挹㜴㈸愶〳换㌷㠴扢㈹攸挵戹挳つ㠰〶敥愶挱〵摣㤵扡㘲扡戸㥢捥㤸㈷㌲㈶慢㉤扣摣戱挴挲收敥㈴戸戴㤸㍢ㄶ㘵〸㜷㈷㌳㌰慢㌳ㄲ戸㥢〱㙤昳摣戱㡡〳㉦摣摢挷㈰㘸挸ㅦ㑢㌹っ搴㥣〶ㅦ慢㠴㡥㉣昳㌰㌸㥣㑥㠷㔲㍡戰昲㐳戸㥢㠹㕥㝣搱昲㔶㐶〳㜹攵昰〱㜹慣晥搰㐱㕤攴㐵ㄹ戴㠲㐱捦㠳㠳㤷扣昳愱戳挹㥢〵㤷ㄶ㤳挷㠲づ㈱㙦㌶〳戳戲㈳㠱扣㌹搰㌶㑦ㅥ㉢㐰昰挲㑤㠲っ愲挹㘳ㄹ㠸㠶〱㥤㍥昰慡攰㘳㔵搳㤱㈵㈲〶㠷ㅡ㍡搴搲㠱㔵㈳㐲摥㍣昴攲〷ㅥ敥挲㌴㜰㔷〷ㄷ㜰挷挲ㄱㅤ搳挵㕤㡣㌱昹㔰〶挵㈲て㉦㜷慣散戰戹㙢㠰㑢㡢戹㘳㉤㠸㜰㌷㥦㠱㔹ㄴ㤲挰摤㐲㘸㥢攷㡥挵㈳㜸攱㔲〱㠳愰㈱㝦慣㈰搱㌰愰搳摣㥤〹ㅦ敢㉣㍡戲扡挴攰㜰㌶ㅤ捥愱挳捤㜰㄰敥捥㐵㉦㝥攰昱㝥㔲〳㜹攷挱〷攴戱攸㐴〷㜵㤱昷〷〶㍤㥦㐱㔹㈰攲㈵㡦㔵㈱㌶㜹ㄷ挰愵挵攴戱㡥㐴挸扢㤰㠱㔹㔰㤲㐰摥㐵搰㌶㑦ㅥぢ㑦昰挲㑤㡣っ㠲㠶晣戱晡㐴挳㠰㑥㤳㜷〹㝣慣㑢改挸捡ㄴ㠳挳㘵㜴㔸㑡〷ㄶ慢〸㜹换搰㡢ㅦ㜸戸ㄵ搶挰摤ㄵ㜰〱㜷慣㔷搱㌱㕤摣晤㤱㌱慦㘴㑣搶㤶〸㜷晣昵㘹㥦〸㔳㉣㈸戱戹晢ㄳ㕣㕡捣ㅤ㑢㔰㠴扢慢ㄸ㤸戵㈸〹摣㕤〳㙤昳摣戱㘶〵㉦摣晥挸㈰㘸挸ㅦぢ㔷㌴っ攸㌴㜷搷挲挷扡㡥㡥㉣㙡㌱㌸慣愰挳昵㜴㘰㥤㡢㜰户ㄲ扤〳昵㙦ぢ敦㥤㡦㈶㈶㔷㘱〰㤸㘴攱㡢捥攰㘲昲㐶㘶戸㠹ㄹ㔸愴攲㍤ち㔹㤹㘲㌳㜹㌳㕣㕡捣㈴㙢㔹㠴挹㕢ㄸ㤸㐵㉤〹㑣摥ち㙤昳㑣戲昸〵㉦摣㔲挹㈰㘸挸摦晢㤰ㅡ〶㜴㥡挹摢攰㘳慤愱攳づ戳挳㕡㍡晣㠵づ晦㠴㠳㌰㜹㍢㝡慥㈵摣捦㐴摥㥤昰〱㜹㉣㥡搱㔹㕤攴摤挵愰敢ㄸ㤴〵㉥㕥昲㔸搵㘲㤳㜷㌷㕣㕡㑣ㅥ敢㘰㠴扣㝢ㄸ㤸〵㌱〹攴摤〷㙤昳攴戱㜰〶㉦摣㥢挹㈰㘸挸ㅦ慢㘷㌴っ攸㌴㜹昷挳挷㕡㑦㐷㔶搶ㄸㅣㅥ愰挳〶㍡戰搸㐶挸㝢㄰扤㌸㜹扣搱摡戰㠶ㅦ㠶て挸㘳挱㡤づ敡㈲㙦㈳㠳㍥挲愰愹㌸㍢攲㈵㡦ㄵ㌱㌶㜹㡦挲愵挵攴戱㠶㐶挸摢挴挰㉣愶㐹㈰敦㜱㘸㥢㈷㡦㐵㌷㤸㌳㙥攷㘴㄰㌴攴㡦㤵㌷ㅡ〶㜴㥡扣晦㠳㡦昵〴ㅤ㔹㤵㘳㜰㜸㤲づ㥢改挰㐲ㅤ㈱敦㈹昴攲攴昱㤶㜱〳㜹捦挰〷攴戱㔸㐷〷㜵㤱昷㜷〶㝤㤶㐱㔹㔸攳㈵㡦搵㌴㌶㜹㕢攰搲㘲昲㔸㝦㈳攴㙤㘵㘰ㄶ攲㈴㤰昷ㅣ戴捤㤳挷㠲ㅤ㈱敦㜹〶搱攴㜵㠳㔶挳㜰㤱昷〲㝣慣ㄷ改挸㡡ㅥ㠳挳㑢㜴㜸㤹づ㉣昲ㄱ昲㕥㐱㉦晥攱㠱扢摤つ摣扤〶ㄷ㜰挷㍡ㅦㅤ搳挵摤敢㡣昹〶㘳戲㈶挷换ㅤぢ㜱㙣敥摥㠴㑢㡢戹㘳改㡥㜰昷ㄶ〳戳㠶㈷㠱扢户愱㙤㥥㍢搶晡〸㜷敦㌰㠸收㡥〵㍦ㅡ㠶㡢扢㜷攱㘳扤㐷挷㠱㘶㠷㝦搰攱㝤㍡戰㍥㐸戸摢㠱㕥㥣㍢摣愸㙦攰敥〳戸㠰㍢㤶〸改愴㉥敥ㅡㄹ昳㐳挶㘴㌹㡦㜰攷晡攰㘵つ㡦捤摤㑥戸戴㤸㍢㔶晤〸㜷ㅦ㌱㌰换㝦ㄲ戸晢〴摡收戹㘳㤹㤰㜰户㡢㐱㌴㜷慣ㄵ搲㌰㕣摣㝤ちㅦ敢㌳㍡戲㡥挸攰戰㥢づ㥦搳㠱愵㐵挲摤ㄷ攸㜵〹晡攰攵㈳〷っ㘴㝥㠵㌱㈰㤳攵㐶㍡㠹㡢捣㝦㌱挹搷㑣挲搲㈰敦㠱挸㝡㈰㥢捣㙦攰搲㘲㌲㔹㐱㈴㘴晥㥢㠱㑦㐷㉦㠱捣敦愰㙤㥥㑣㤶ㅣ〹㤹摦㌳㠸㈶㤳㜵㐷ㅡ㠶㡢捣ㅦ攰㘳晤㐸挷㜲戳挳㑦㜴昸㤹づ㔱㌸〸㤹扦愰ㄷ㝦〷攴挳ㄳっ攴晤〶ㅦ㤰挷㔲㈵㥤搵㐵摥ㅥ〶㑤挲昵て挵戲㈲㉦㜹慣㈵戲挹攳㈵㤲ㄶ㤳挷敡㈳㈱て愷捤㤳ㄴ换㤰ㄲ挸挳㝤挹㉤㈰㙦㈱㠶〹㜹㘹っ愲挹㘳捤㤲㠶攱㈲㉦〴ㅦ慢つㅤ㔹捦㘴㜰㐸愷〳㥦㕥愷㔸攲㈴攴㠵搱㜳㤱㘷晣攲㤲〱ㅦ㤰挷㌲㈷ㅤ搴㐵㕥㍢〶摤㠷㐱㔹㤲攴㈵㡦㜵㐸㌶㜹敤攱搲㘲昲㔸戹㈴攴㐵ㄸ㤸㈵㑣〹攴敤〷㙤昳㐷ㅥ㑢㥤㠴扣づっ愲挹㘳扤㤳㠶攱㈲慦㈳㝣慣㑥㜴㘴㉤㤴挱㘱㝦㍡ㅣ㐰〷㤶㐷〹㜹〷愲ㄷ㝦ぢ挴ㄳ㉣っ〷㕥㘷戸㠰㍢㔶㐸改㤸㉥敥扡㌰收挱㡣挹㙡㈶敦㕢攰㉤搰搹摣ㅤ〲㤷ㄶ㜳昷㘷っㄳ敥づ㘵㘰㔶㍦㈵㜰搷ㄵ摡收戹㘳㤵㤴㜰搷㡤㐱㌴㜷㙢愰搵㌰㕣摣㜵㠷㡦㜵㌸ㅤ㔹㐶㘵㜰㌸㠲づ㤹㜴㘰㘵㤵㜰㜷㈴㝡㤱扤㙦㠱捥愳㌷っっ昶㠰㈳ㄸ㘴㠹㤵㡥散㘲戰㈷㈳ㅦ捤挸㉣㠷昲ㅥ㝤慣㠱戲ㄹ散〵㤷ㄶ㌳挸慡㈹㘱戰㌷〳㍦㡣㕥〲㠳㔹搰㌶捦㈰换慣㠴挱㍥っ愲ㄹ㘴慤㤵㠶攱㘲㌰ㅢ㍥㔶づㅤ㔹㠷㘵㜰挸愵㐳㕦㍡戰㌴㑢ㄸ散㠷㕥晣攸挳㔳㐳っ摣昵㠷ぢ戸㝢挲ㄵ搳挵摤〰挶ㅣ挸㤸慣愴昲㜲挷昲㈹㥢扢㝣戸戴㤸㍢ㄶ㕣〹㜷㠳ㄸ㤸㤵㔷〹摣ㅤ〷㙤昳摣戱㐲㑢戸ㅢ捣㈰㥡㍢㤶㘹ㄹ愸㌹ㅥ㍥搶㄰㍡戲㠴换攰㌰㤴づ挳攸挰慡㉥攱㙥㌸㝡昱户㍤㍥晦挴㐰㕥㈱㝣㐰ㅥ㉢扢㜴㔰ㄷ㜹㈳ㄸ㜴㈴㠳敥㠰㠳㤷㍣㤶㕥搹攴㡤㠲㑢㡢挹㘳戱㤶㤰㌷㥡㠱㔹戵㤵㐰摥ㄸ㘸㥢㈷㡦搵㕤㐲摥㔸〶搱攴戱挴㑢挳㠰㑥晦攴ㄸ〷ㅦ㙢㍣ㅤ㔹晥㘵㜰㤸㐰㠷㠹㜴㘰㐵㤸㤰㌷〹扤㌸㜹㝣㤲㡢㠱扣挹昰〱㜹慣ち搳㐱㕤攴ㄵ㌳攸ㄴ〶㘵つ㠹㑣㜶㉡㝢ㄸ挳て敡㌴搶〱㜸㉦㙦晢㑡て㈴㐳〵㡢㄰㡡敢ㄷ㔵愱昰㠳㑤㕥敥戶㕢扣㜰ㅦㄶㅤ㉥挲搷搶攱慡㘱慡昷愱ㄴ昱戱㉦㈲㘹摢㡥㥥〷㝥挸㌰㕡㔸攳㤰㜶攷捦晥㠷㕡挴挷㜳攲㝢敦晥攷ㄸ㙥愱改㤸㘲挷昱㤵㘵㜵戵戱摡㡡晡慥挵㈸㙡敡捡〷愸㔴㈴㈵㘵て㑢扢ㅤㄱ㡤㌹〹㉣戵㠶て〲㥤捦〷ち㠴攷搶搴㉥愸㤱搹愴挵昸ㅣㄹ攱慢㑤ㅢ愶〹㌳て户挳㐱㕥㠴昵㄰ㅣ㙣㥤〴搹㉥㈵挲㠲〲㙥ㄱㄶㄵ㐸㠳ㄵ〴搲㘰ㄵ〱户戴㘴㄰摥搲㑢晡㡣慤㘶慡㌲㔵慥愲愹㙤摡愸㑣捦搳㑡㝣愵〰昱挷㍤㠴㐲慣〴㐸㕢ぢ挸㉤ㅢ㤴挸㈸〷昳挰戰㑥挱ㄴ慣ㄹ㄰攱㐸ちㄴ㥣㔰攸㔴挸㝤ち㠶㤷戸㉡㥡㐲愷㐱㤷〱㥤㤴㍡攰㐱慤戱㔰〹㌴晢㐲㤳昸攰搵搰改㔰敦〷㌵㥥㘱愰㥦㙡挰㐳㈸㤲敡㐴户扡㌱㙤㜷㡡㌲戸㕡㡤㘸愹㄰㡣戲ㄳ愲㔰戱㠱㍥捥㄰㐰昲挰㔵㉢㠱㤲㠷ぢ㤴戸㈳ㄷ㉥摣摤㙡〵㌴摣攵㠹扢捣挲㈰㝡㔸㤵㤰搸㘵㘱㠶挲ㄶ㘹慢ㅢㄹ扡搱捥㘹愸〸ㅡ摣㙤敡㕡㠴㈳愵㌴㔸㜳ㄱ挰慡㠲〸㐷昶㠵㐲㠲㤲ㅡ㡢㕣㔸㠴㙦ㄱ㙣㘴㍦㙤散挱㔱㍤㈹㘲㌴㌶愲愵㍡挲㈸挸ㅡ愰㡡㈳摢ㅦ㕡㐱㜶ㄹ㤲昹㤱㕤〲慤ㅦ搹〱㍡捦㈲㠴〲戲〳搱攷ㄶ㌹㐸㌷㍡敢㐶ㄷ愷愱づ㐵㐳㤰㕤攴㐶㜶ㄶ愷㜷㌶㐴㌸㜲ㄸㅣ搰挰㐵㈰敡㍣挸扡㙡㘳ㅦ㝡㘴㔳㕣㐰户㐶戴㔴㜷ㄸ〵搹ㄲ愸攲挸㡥㠰㔶㤰㥤㘹㐴戶搰㠸㉣㔳攷戹ㄴ愱㠰散㐸昴戹㐵㡥搲㡤ㅥ扡搱搳㘹愸摥㘸〸戲昹㙥㘴㑢㌹扤㘵㄰攱挸㌱㜰㐰挳㡣㉣㑢ㅢ晢搳㘳〰挵搵ㅣ摡㠸㤶捡㠶㔱㤰㉤㠷㉡㡥㉣ㄷ㕡㐱㌶挷㠸㙣戶ㄱ㔹㕦㥤攷㝡㠴〲戲㝥攸㜳㡢攴改㐶㝦摤ㄸ攰㌴搴㈰㌴〴㔹㠵ㅢ搹つ㥣摥㉡㠸㜰攴㔸㌸愰㘱㐶㜶㥣㌶づ愶挷昱ㄴ慢㌹戴ㄱ㉤㜵㍣㡣㠲㙣つ㔴㜱㘴㐳愱ㄵ㘴㈷ㅢ㤱㥤㘸㐴㌶㑣攷戹〳愱㠰㙣㌸晡摣㈲〵扡㔱愸ㅢ㈳㥣㠶ㅡ㡤㠶㈰㥢收㐶㜶ㄷ愷户づ㈲ㅣ㈹㠲〳ㅡ㘶㘴㘳戴戱㤰ㅥ㈳㈸搶㜳㘸㈳㕡㙡ㅣ㡣㠲㙣〳㔴㜱㘴ㄳ愰ㄵ㘴㘳㡣挸㐶ㅢ㤱昱㔲戲㑣㘲㈳㈴㤰㑤㐲㥦㕢攴〴摤㤸慣ㅢ挵㑥㐳㑤㐳㐳㤰㡤㜴㈳㝢㤴搳摢〴ㄱ㡥㑣㠷㠳〴㌵慤戳ㄳ戵㜱㉣搲挸〳㘷慤捤ㅣ摡㠸慥㍡ㄹ㐶㐱昶㌴㔴㜱㘴㌳愰ㄵ㘴㠳㡣挸〶ㅡ㤱昱㐲慦㑣㘲ぢ㈴㤰㥤㠶㍥户㐸㠹㙥㥣慥ㅢ愵㑥㐳㤵愳㈱挸晡扢㤱㙤攳昴㥥㠳〸㐷愲㜰㤰愰㈶㘴ㄵ摡㌸ㄹ㘹攴挱戶搶慢ㅣ摡㠸慥㥡つ愳㈰㝢ㅤ慡㌸戲㌹搰ち戲愳㡤挸㝡ㄸ㤱捤搵㜹戶㈳ㄴ㤰㔵愱捦㉤㔲慤ㅢ㌵扡挱换慣摣㔴ㅤㅡ㠲散㐸㌷戲㜷㌸扤㜷㈱挲㤱ㄸㅣ搰㌰ㅦ㡤昵摡㜸ㄲ㍤昸㈰〰慢㤱㐳ㅢㄹ㝡㍥㡣㠲㙣㈷㔴㜱㘴ぢ愱ㄵ㘴㥤㡤挸づ㌴㈲㕢愴昳散㐲㈸㈰㍢ㄳ㝤㙥㤱戳㜴攳㙣摤攰㐵㔰㙥敡㍣㌴〴搹晥㙥㘴㥦㜱㝡扢㈱挲㤱㍦挰〱つ㌳戲昳戵昱㜴㝡㤴㔲㝣挳愱㡤㘸愹ぢ㘱ㄴ㘴摦㐲ㄵ㐷㜶ㄱ戴㠲㉣㙣㐴㤶㙥㐴挶ぢ㤸㌲㠹ㅦ㈱㠱散ㄲ昴戹㐵㉥搵㡤换㜴㘳愹搳㔰㔷愰㈱挸㐲㙥㘴㍦㜳㝡扦㐰㠴㈳扣昸㈸㐱㑤㐷攳㤵摡㌸ぢ㘹攴㠱扦㔶㑡㥡㐶㜶ㄵ㡣㠲㉣つ慡㌸戲㙢愰ㄵ㘴㍦晤㘴晡愴晥〱摡摢㌱㤵挴敦㈰扣扣㈸㤳攰扦㘹〰㘴搷愲捦㉤㜲㥤㙥慣搰㡤敢㥤㠶㕡㠵㠶㈰晢づ㈱搷㈲㈴つ㔶㕢㑥㉦〳㈲ㅣ攱挵挰㐰㘴㌷㘹㈳㑢搷攵挱挲㔶〷づ㙤㐴㔷摤〲愳㈰敢〴㔵ㅣ搹慤搰ち戲㑦㡤挸㍥㌱㈲㕢慤昳ㅣ㠴㔰㐰㜶ㅢ晡摣㈲㙢㜴㘳慤㙥昰㝡ㅥ㌷㜵㈷ㅡ㠲散㈳㌷戲㉥㥣摥挱㄰攱挸㕤㜰〸㐴戶㑥ㅢㅢ㄰㑢ㅥ㔹㙣ㅤ捥愱㡤っ㝤て㡣㠲㉣ㄳ慡㌸戲晢愰ㄵ㘴㙦ㅢ㤱扤㘵㐴昶㔷㥤愷㈷㐲〱搹晤攸㜳㡢慣搷㡤〷㜴㠳ㄷ摢戸愹㠷搱㄰㘴㙦戸㤱昵攲昴㝡㐳㠴㈳ㅢ攱㄰㠸散ㄱ㙤攴㥤昸昲㘴㘴慢㉦㠷㌶㌲昴㈶ㄸ〵㔹ㅥ㔴㜱㘴㡦㐳㉢挸戶ㅡ㤱㍤㙢㐴昶㌷㥤㈷ㅦ愱㠰散晦搰攷ㄶ㜹㐲㌷㥥搴㡤捤㑥㐳㍤㠳㠶㈰㝢挶㡤散㔸㑥敦㌸㠸㜰㠴搷戸〲㤱㍤慢㡤ㄷ㈰㡤㍣㠰搹㉡攰搰㐶㜴搵㔶ㄸ〵搹〸愸攲挸㥥㠳㔶㤰㍤㘲㐴昶戰ㄱ搹昳ㄸ㈴㤳㈸㐲㈸㈰㝢〱㝤㙥ㄱ㕥戵㤲挶㑢扡昱戲搳㔰慦愱㈱挸ㅥ㜴㈳ㅢ换改㡤㠳〸㐷㜸〵㉡㄰搹ㅢ摡㜸ㄹ挲换㠳㥤慤㘲づ㙤㐴㔷扤〵愳㈰㥢ち㔵ㅣ搹摢搰ち戲㍢㡤挸㙥㌷㈲㝢㐷攷㌹〹愱㠰散㕤昴戹㐵㜸㑤㐹ㅡ晦搰㡤昷㥤㠶晡〰つ㐱戶搶㡤散ㄴ㑥㙦〶㐴㌸搲〸㠷㐰㘴ㅦ㙡㈳㙦㡡㤷㈷㐶㕢㘵ㅣ摡㠸慥晡〸㐶㐱ㄶ㠵㉡㡥散ㄳ㘸〵搹㑡㈳戲ㄵ㐶㘴扢㜴㥥㑡㠴〲戲㑦搱攷ㄶ昹㑣㌷㜶敢挶攷㑥㐳㝤㠵㠶㈰扢搶㡤㙣㉥愷㔷〵ㄱ㡥晣ぢづ㠱挸扥搶㐶摥敤㉥㑦愶戶㘲ㅣ摡㠸慥晡㌷㡣㠲慣〱慡㌸戲敦愰ㄵ㘴㤷ㄹ㤱㕤㘲㐴昶扤捥戳〸愱㠰散〷昴戹㐵㝥搴㡤㥦㜴攳㘷愷愱㝥㐳㐳㤰㕤攴㐶㜶ㄶ愷㜷㌶㐴㌸挲㡦㠱㐰㘴戴㠸昱㘶愴戱㙥愱戸㠰㐳ㅢ搱㔲㜲㤵㠴慡㈵㔰挵㤱昱㉡㠹㈰㍢搳㠸㙣愱ㄱ㔹㥡捥㜳㈹㐲〱ㄹ慦㡢㜰㡢昰摡㠸㌴㜸㈱㐴ㅡ㤶搳㔰ㄹ㘸〸戲昹㙥㘴㑢㌹扤㘵㄰攱〸㉦㜳搰搹昸换㤳㤷㍦挴戸㤶ㅥ扣户摣扡㥡㐳〵㤹㕣挲愰㙡㌹㔴㜱㘴扣㠴㈱挸收ㄸ㤱捤㌶㈲敢愰昳㕣㡦㔰㐰挶㡢ㄶ摣㈲㥤㜴㠳㔷㈹㐴挳㉢ㄵ摣ㄴ慦㐰〸戲ち㌷戲ㅢ㌸扤㔵㄰攱㐸ㄷ㌸搰搹㠸散㘰㙤攴㡤攷昲扣㙥㙢㌵㠷ち戲㐳㘱㤴愳㜱つ㔴㜱㘴㕤愱ㄵ㘴㈷ㅢ㤱㥤㘸㐴挶换っ㜸㈵㔹㜷㈰ㄴ㤰昱㤲〲户挸攱扡挱㙢〸愲挹㜴ㅡ㡡㔷〶〴搹㌴㌷戲扢㌸扤㜵㄰攱㐸㑦㌸搰搹㠸㡣ㄷつ挴昸〰㍤㌶㔰慣攷㔰㐱搶ㅢㄶ㐱戶〱慡㌸㌲㥥昸ㄷ㘴㘳㡣挸㐶ㅢ㤱昱昴扦攴搹㠸㔰㐰挶㔳晤摣㈲㍣摤㉦つ㥥摢㤷㐶㕦愷愱㜸摥㕥㤰㡤㜴㈳㝢㤴搳摢〴ㄱ㡥昰搴㍤㥤㡤挸㜸㑡㕦㡣扣㔵㕣㥥㉣㙥㙤收㔰㐱㈶愷攵愹㝦ㅡ慡㌸戲攳攰㉦挸〶ㄹ㤱つ㌴㈲ㅢ慣昳㙣㐱㈸㈰㍢㥥㐹戱㐵㜸㌲㕥ㅡ㐳㜵㠳㘷摦戹㈹㥥㔴ㄷ㘴晤摤挸戶㜱㝡捦㐱㠴㈳㈳攰㐰㘷㈳㌲㥥㙦ㄷ攳㤳昴搸㑣昱㉡㠷ち㌲㌹㘷㑥搵敢㔰挵㤱昱㥣戹㈰㍢摡㠸慣㠷ㄱ搹㔸㥤㘷㍢㐲〱搹㌸㈶挵ㄶ攱㤹㜲㘹昰戴戸㌴㜸㙡㥣㥢攲ㄹ㙦㐱㜶愴ㅢ搹㍢㥣摥扢㄰攱㐸㌱ㅣ攸㙣㐴挶㤳攱㘲攴捤摤昲愰㜴慢㤱㐳㠹㉣㌲㔵ㅢ㜷捡㜴搲㑥㐲晦㔸捦戹㔷昳慤㥤扤扣て搹ㅥ㠱㠷㘶昳昲㌱晥㌱愵攸㈲晢㑥戰搴攴㐱晦㔹㉣㥥摤攵㡤愰晣㑢敢っ搴扦㈳づ昷搷摥㌳攸㡣㜸ㄸ晥慣㡦〱戸晤㈹㠰㡢晦攳㐶戲㠴敤慢㈱㑥㜷愸晤晦㜴攷晦㤱愱敤㘷攸ㄱ愷慡㙥㔷つ㑢摢戱昸收㝦摤㜹㙣收㡤昷敥㜱晥扦㜸㘱攷ㅢ㤷敥㜷攳ぢ㐳ち㉢㙢扦㕡戲攵㥡㈱慡っ㈳㌲ㄱ挷晡㈷挵〷ㄴ㜲㔰㜵〲慣户㜱慢㥡敦愱戵ㅤㅤ㠳昷愱戵㤱㈸㈲攱㠵㤲て搹㔹慡ㄲㅤ敥㌰戵ㅦ㐶㤰㈵〱昶㈵㠱捤㠵扡㜵挰慡昴㠸㈰㘰㐹改㝦ㅦ昹攰愹㜷っ㈹㌸晥㤳敤敢㝥㕡㌵㐴挵㌰挲〴慣㥤㌳㝦ㅦ戰っ挷攰㝤ㄸ㙤愴〱㤱昰㑡戲扥戵㠱㉤㐲㐷㠰㠵摤挰扥㈷戰戳㘰㙡ㅤ戰戳昵㠸㈰㘰扥㍤㜶〱㐶㤸㠰愵〵〱㑢㜵っ摥㠷捣㐶㤶㈰ㄲ㕥戸昷搲〶㜶㈹㍡〲㉣搹つ㙣て㠱㉤㠵愹㜵挰㤶改ㄱ㐱挰㝣㝢散㙡㡣㌰〱晢昵挷㠰㐳昱ㄷ挷攰㝤㜸㙣㘴㌹㈲攱㠵㝦慢㄰㑢愷㕤㡡扡ㅥㅤ〱昶ㄳ㐶挴て挵㌶㌰戶扦〱愶搶〱㕢愵㐷〴〱昳敤戱搵ㄸ㘱〲昶㙤㄰戰㝦㍢〶敦㐳㘱㈳㙢㄰〹㉦摣㉢㘹〳扢〳ㅤ〱昶戵ㅢ㔸㝢〲扢ぢ愶搶〱㕢愷㐷〴〱昳敤戱昵ㄸ㘱〲昶㜹㄰戰摤㡥挱晢戰搷挸〶㐴挲ぢ㤵㈸㌶戰㡤攸〸戰㑦摤挰づ㈰戰㐷㘱㙡ㅤ戰㑤㝡㐴㡢㠱㙤挶〸ㄳ戰㥤㐱挰㍥㜴っ摥㠷戸㐶㥥㐶㈴扣昰㘰㌶ㅢ搸ㄶ㜴〴搸〷㙥㘰㠷ㄱ搸㌶㤸㕡〷散㌹㍤㈲〸㤸敦㔰㝣ㄵ㈳㑣挰摥ぢ〲昶慥㘳昰㍥㥣㌵昲㍡㈲攱㠵昲ㄶㅢ搸㜶㜴〴搸摢㙥㘰㐷ㄱ搸㍢㌰戵づ搸扢㝡㐴㄰㌰摦愱搸㠸ㄱ㈶㘰慦〷〱㝢捤㌱㜸ㅦ扡ㅡ搹㠹㐸㜸㈵㔹挷搸挰㜶愱㈳挰㕥㜱〳敢㐳㘰㥦挱搴㍡㘰扢昵㠸㈰㘰扥㍤昶つ㐶㤸㠰㍤ㅦ〴散㌹挷攰㝤㤸㙡攴㕢㐴挲ぢ㌷㜵摡挰㝥㐴㐷㠰㙤㜵〳ㅢ㐰㘰㍦挳搴㍡㘰扦攸ㄱ㐱挰㝣㝢㉣〵〹㑣挰㥥づ〲昶㤴㘳昰㍥㈴㌵㤲㠶㐸〲㙣戰つ捣㐲㕦㠰㍤改〶㌶㠴挰摡挲㠴㔷㉢扥㔲㘵攸ㄱ㐱挰㘶㉥㕥㜳挲攰ㅢ㕦摡晢㤵慡〳㐶㘴㤲㘷捦㔷慡挷㠲㠰㙤㜲っ摥㠷㥦㐶㍡㈱㤲〰ㅢ㘱〳㍢〸㝤〱昶㠸ㅢ搸㈸〲敢〲ㄳ㕥慤〰㜶戰ㅥㄱ〴㙣摢㤸ㄵ攳摢㙤搹㌲㘴搷㤱㌹改敢づ㕥㌹㐴ㅤ㡥ㄱ㤹〶㘰ㅢ㠲㠰㍤攰ㄸ扣て㌵㡤㘴㈲㤲〰ㅢ㙦〳敢㠹扥〰扢摦つ㙣㈲㠱昵㠲〹慦㔶〰敢慤㐷〴〱昳慤戱扥ㄸ㤱㘹〰㜶㜷㄰戰㜵㡥挱晢戰搲㐸ㅥ㈲〹戰愹㌶戰㝣昴〵搸㥤㙥㘰搳〹散㔸㤸昰㙡〵戰攳昴㠸ㄶ〳㉢挰㠸㑣〳戰㌵㐱挰㙥㜳っ摥㠷㤰㐶㐶㈰㤲〰㍢搵〶㔶㠴扥〰扢搵つ慣㠴挰挶挲㠴㔷㉢㠰㡤搳㈳㠲㠰昹摥㍣㡡㌱㈲搳〰散挶㈰㘰慢ㅣ㠳昷攱愲㤱愹㠸㈴挰愲㌶戰㤳搰ㄷ㘰㉢摤挰㘶ㄱ搸㈹㌰攱搵ち㘰㌳昴㠸ㄶ〳㉢挳㠸㑣〳戰攵㐱挰慥㜱っ摥㠷㠶㐶愲㠸㈴挰慡㙤㘰㤵攸ぢ戰慢摣挰㙡〹㙣㉥㑣㜸戵〲㔸㤵ㅥㄱ〴散㡡㠹㙢㍥㜹㘴昲ぢ㝢摦㍣㘲ㄸ㤱㘹〰㜶㜹㄰戰㘵㡥挱晢㌰搰㐸〳㈲〹戰〶ㅢ搸㈲昴〵搸㘵㙥㘰ぢ〸散㉣㤸昰㙡〵戰戳昵㠸㈰㘰扥㌷㡦ぢ㌰㈲搳〰㙣㐹㄰戰ぢㅤ㠳昷㈱㥦㤱㈵㠸㈴挰捥戱㠱㕤㡡扥〰㍢摦つ㙣㌱㠱㉤㠵〹慦㔶〰㕢愶㐷〴〱昳扤摤㕦㡤ㄱ㤹〶㘰攷〴〱㍢摢㌱㜸ㅦ摥ㄹ㔹㡥㐸〲㙣㠹つ散㝡昴〵搸㤹㙥㘰ㄷㄳ搸つ㌰攱搵ち㘰慢昴㠸㈰㘰扥㌷㡦搵ㄸ㤱㘹〰搶㄰〴慣摥㌱㜸ㅦ捡ㄹ㔹㠳㐸〲散㜲ㅢ搸ㅤ攸ぢ戰㍡㌷戰㍦ㄲ搸㕤㌰攱搵ち㘰敢昴㠸㈰㘰攷㜵愹㜹㜱摢㡥昳晦ㄶ㍦攷戱ㅥ㈳㌲つ挰慡㠳㠰㔵㌹〶敦挳㌶㈳ㅢ㄰㐹㠰㉤户㠱㙤㐴㕦㠰捤㜱〳扢㡥挰ㅥ㠵〹慦㔶〰摢愴㐷〴〱昳敤戱捤ㄸ㤱㘹〰ㄶつ〲㔶敥ㄸ扣て搱㡣㍣㡤㐸〲散㐶ㅢ搸ㄶ昴〵搸㑣㌷戰㥢〹㙣ㅢ㑣㜸戵〲搸㜳㝡㐴㄰㌰摦㥢挷慢ㄸ㤱㘹〰㜶㙡㄰戰ㄹ㡥挱晢㜰捣挸敢㠸㈴挰搶搸挰戶愳㉦挰㑥㜶〳晢ぢ㠱扤〳ㄳ㕥慤〰昶慥ㅥ搱㘲㘰㡤ㄸ㤱㘹〰㌶㌵〸搸ㄴ挷攰㝢攸攵㑥㐴㙡敥愱㤷慥㝦㌵戲㍤㤲愶㔵戰㤶戵㙤㠵慤收改㕡ㄴ㐴㔷㔶㔵㐹㉤㜱〶㥥㔱㔷㠷㝦户㜱ㅣㅥ挵㠸㈷搳ㄵ㔷㍡晦ㄶ㔸ㄱㅥ搱挸㐷㝥改愷愰㔹搲攳攰㔰挵挴㍡㍣ㄶ慤㑤㐵㔱っ㡦搰㉣㑦挷扦㍢㔷㕦ㅦ慤慢昹㕦㜸㠰ㅤ慡扢㜹敢㉦㌶晢搱㜵挶挲㙡㔶㑣㌷昱㙣挱扤㝣攸㝦㡥㌱㤹㡦戶晢捦㥥愶ㄹ扡ㅢ㠷㤸㉥晣㉦㜷㍤慣㌱㔵㑤挶㉥戶慢㜰捥㑢摡㈳㜳㑥㑡挶㍦摢〱㝦㌹昱㉣搷㉥㈰挲搶㕦愹㘲㜱扤㠸愴㌴㥥つ昷〲㘳㤹㍢敦㥦㑣昲晣㠳㡡㙤摢ㄲ慤摥ㄴ㑦㐶昳〸ち慤て㥣搶㌸攳戴㌶昸愷昵㔰攲戴ㄴ捦㘵㜳㙡㝡㔳摦敡㘴ㅢ〳㤳㡤㌴㈶㝢搴㥦散㌱㑦㌲㥥㕦㑥㐸挶㤳戶㠲散㙦㠱挹㠶ㅡ㤳㍤攱㑦戶搹㤳㡣攷㝣ㄳ㤲愵挱㐱㤲㍤ㅤ㤸㙣㤰㌱搹摦晤挹戶㜸㤲戵㐱㍦㈱㔹㍢㈸㈴搹㌶㌴捣㠷㔲㍦㘳戲攷ㄹ㤹搷㌰昶ㅥ㑡㉦㔲戵昷㔰㔲敤搱㑦㐸搶〹ち㐹昶㌲ㅡ收㘴㔹挶㘴慦㌲㜲㘲戲搷愹㜲㈵㍢〰晤㠴㘴㠷㐰㈱挹摥㐴挳㥣慣㠷㌱搹㜶㐶㑥㑣昶づ㔵慥㘴㠷愱㥦㤰㉣ㄳち㐹昶ㅥㅡ收㘴摤㡤挹摥㘷攴挴㘴晦愴捡㤵散㈸昴ㄳ㤲ㅤ〳㠵㈴㙢㐴挳㥣散㘰㘳戲㥤㡣㥣㤸散㘳慡㕣挹晡愰㥦㤰㉣てち㐹戶ぢつ㜳戲晤㡤挹㍥㘳攴挴㘴㥦㔳攵㑡㌶〰晤㠴㘴㠳愱㤰㘴㕦愲㘱㑥ㄶ㌱㈶晢ㄷ㈳㈷㈶晢㠶㉡㔷戲㈱攸㈷㈴ㅢ〱㠵㈴晢ㄶつ㜳戲戰㌱搹昷㡣㥣㤸散㐷慡㕣挹㐶愱㥦㤰㙣㍣ㄴ㤲散㘷㌴捣挹㔲㡤挹㝥㘵攴挴㘴㝢愸㜲㈵㥢㠸㝥㐲戲愹㔰㐸㌲㠵㈷㕢㥡㤳晤昶㠳改昳㈱〵晥㥥㘴㘹㔴戹㤲㑤昷㈶㍢㔵㈷㙢ㄳ㤸散〷㘳㌲换㥦慣慤㈷㔹㠹㌷㔹㔴㈷㙢ㄷ㤸散㙢㘳戲昶晥㘴晢㝡㤲捤昲㈶慢搶挹㍡〴㈶摢㙤㑣搶挹㥦散〰㑦戲㕡㙦戲〶㥤散愰挰㘴ㅦㄹ㤳㜵昱㈷㍢挴㤳㙣㠱㌷搹㌹㍡搹㘱㠱挹㜶ㄸ㤳㜵昳㈷㍢摣㤳㙣戱㌷搹ㄲ㥤㉣㌳㌰搹摢挶㘴㐷昹㤳昵昴㈴扢搸㥢散㜲㥤慣㔷㘰戲搷㡣挹㡥昱㈷敢攳㐹昶㐷㙦戲攵㍡㔹㑥㘰戲ㄷ㡣挹晡晡㤳攵㜹㤲㕤攷㑤㜶愳㑥㌶㈰㌰搹戳挶㘴昹晥㘴挷㝡㤲摤散㑤戶㐶㈷ㅢㅣ㤸散㐹㘳戲㈱晥㘴挳㍣挹晥攲㐹㤶㜶㉦ㄴ㉤晥捡捣㈲㡥づ昸㜱挱㝦〸ㅥ㡦㈵攷挳慤㝢㔵攱慢㙦ぢ㥥㈵㕥㠰㠹㈸㝥摦㘵っ慢㤰㍤攷敢㡢摡〰㉤愷㘱㡤愰昶㈱敤㌳搲敤挳㉦㡥攲㌳㡡摡挷戴捦㘸户て扦敦㠹㑦ㄱ戵晣慡㈷戹挶戸㝤晥慥㝤挶㔲换㙦㘸攲㌳捥敤昳扣昶ㄹ㑦敤㡢摡㘷㠲摢㠷㕦㡡㈴搷㐴㙡㕦搷㍥㤳摣㍥晣㉥㈳㍥㈷㔰换慦㌱㤲㙢戲摢攷㝤敤㔳㑣㉤扦㝤㠸捦ㄴ户捦㑥敤㌳㤵摡㡦戵捦㌴户て㍦昰㈵搷㜴㙡㍦搷㍥㈷扡㝤昸㌹㉤㍥㈷㔱换㡦㘸挹㜵戲摢攷㝢敤㜳ち戵晣㘴ㄵ㥦ㄹ㙥㥦㕦戵捦愹搴敥搱㍥愷戹㝤昸㘱㈶戹㑡愸攵攷㤸挴㌹摤敤挳捦㈰昱㈹愵㤶ㅦ㍦攲㌳搳敤挳㡦づ昱㈹愳㤶㥦ㅡ攲㔳敥昶攱㍢扥昸㐴愹攵㥢扤昸㔴戸㝤昸㐶㉤㍥戳愸攵㝢戴昸捣㜶晢昰晤㔵㝣㉡愹攵㕢慢昸捣㜱晢昰㙤㔱㝣收㔲换㜷㐴昱愹㜲晢昰摤㑣㝣慡愹攵ㅢ㤹昸搴戸㝤昸㈶㈴㍥戵搴昲晤㐷㝣收戹㝤昸摥㈱㍥㘷㔰换户つ昱愹㜳晢㜰挹㡢㑦㡣㕡慥㜶昱愹㜷晢挸搲攳慡㙢㠰㔶㙦ㄱ㉥㐱㌹㡦㌲ㅦつ搴㡥挸攲昳㜹㜱ㄱ㡡搷㐲摢㑢㤶㥦捦㡢换㔰扣捥戴扤㘴〱晡扣戸㄰挵敢㙣摢㑢㤶愰捦㡢㑢㔱扣捥戵扤㘴ㄱ晡扣戸ㄸ挵敢㍣摢㑢㤶愱捦㡢换㔱扣捥户扤㘴㈱晡扣戸㈰挵敢㐲摢㑢㤶愲捦㡢㑢㔲扣㉥戲扤㘴㌱晡扣戸㈸挵敢ㄲ摢㑢㤶愳捦㡢换㔲扣㉥戳扤㘴㐱晡扣戸㌰挵㙢㤹敤㈵㑢搲攷挵愵㈹㕥㔷搸㕥戲㈸㝤㕥㕣㥣攲㜵愵敤㈵换搲攷挵攵㈹㕥㔷搹㕥戲㌰㝤㕥㕣愰攲㜵㡤敤㈵㑢搳攷挵㈵㉡㕥搷摡㕥戲㌸㝤㕥㕣愴攲戵挲昶㤲攵改昳攲㌲ㄵ慦㤵戶㤷㉣㔰㥦ㄷㄷ慡㜸慤戲扤㘴㠹晡扣戸㔴挵敢㈶摢㑢ㄶ愹捦㡢㡢㔵扣㙥戱扤㘴㤹晡扣戸㕣挵敢㔶摢㑢ㄶ慡捦㡢ぢ㔶扣㙥戳扤㘴愹晡扣戸㘴挵㙢慤㜸㐵昴㘲㔵㕣㥦㜲㠲昳㈴㝣攸戳愸㙢㌸挶愶攳㤹散㕣㤲㘲㌸搱㘳攰㉡ㄴ挳㜴㡦㠱ぢ㑦っ搳㍣〶慥㌵㌱㑣昵ㄸ戸扣挴㌰挵㘳攰㡡ㄲ㐳戱挷挰㐵㈴㠶挹ㅥ〳搷㡤ㄸ㑥昰ㄸ戸㔴挴㌰挹㘳攰敡㄰挳㐴㡦㠱ぢ㐲っㄳ㍣〶慥〱㌱㡣昷ㄸ㜸搸㡢㘱㥣挷挰㈳㕤っ㘳㍤〶ㅥ摣㘲ㄸ攳㌱昰㜸ㄶ㐳㤱挷挰㐳㔸っ愳㍤〶ㅥ戵㘲ㄸ攵㌱昰㐰ㄵ挳㐸㡦㠱挷愶ㄸ㐶㜸っ㍣ㅣ挵㔰攸㌱昰〸ㄴ㐳㠱挷挰㠳㑥っ挳㍤〶ㅥ㘷㘲ㄸ㤶㘸㘸晢晦〰㈴㘰愲挳</t>
  </si>
  <si>
    <t>㜸〱捤㝤〹㜸ㄴ㔵昶㝤㕥㐸㥡㔴戳戵㈲㡡愰㤸攰愰㈸ㄸ戳㄰ㄶ㔱㈱㈴㉣㘱ㄵ㠲㠰㍡ㄸ㥢愴㥢㐴㤲㌴㜶㜷㔸㕣㐱㔱ㄴㅤ㄰ㅤ㐱ㄴㄱ㔴㤴㐱㐴㐵㐷ㄱㄴ㡤㉢㉥㠳㌲㌳敥摢㌸㍡㡡换愸捣攸て挷昵㝦捥慤㝡㥤敡慡敡㉣㌳昳晦扥㈹扡㙦摥扢昷扥㝢摦㌹昵㕥㜵㜷扤慡㈲㑤愵愵愵晤㠲㡤㝦戹㘵戰㜰㐴昹挲㔸㍣㔴㤷㕢ㄲ愹慤つ㔵挶㙢㈲昵戱摣攲㘸㌴戸㜰㝣㑤㉣摥づづ扥㡡ㅡ搸㘳㤹ㄵ戱㥡昳㐳㔹ㄵ昳㐲搱ㄸ㥣㌲搳搲戲戲㡣㜴搸て戵摥〱㕤㌱搸捡挸愰㠰㔷㥡攱愳㘸㑦㤱㐵㘱㔰昸㈹㍡㔰㜴愴攸㐴搱㤹愲ぢ㐵㠰攲㈰㡡㠳㈹扡㔲ㅣ㐲搱㡤㠲〹㡤挳㈸扡㐳㜴㍣ㅣ㘲㙡挹㠸㐹戳捥㐵昷换攳㤱㘸愸㝦昶㌴戳㤳愷攴攷攷收攷ㄶづ捡ㅢ㥣㥢搷㍦扢愴愱㌶摥㄰つ㥤㔲ㅦ㙡㠸㐷㠳戵晤戳㑦㙢㤸㔵㕢㔳㌹㉥戴㜰㙡㘴㑥愸晥㤴搰慣扣挲㔹挱〱㠳昳〷ㄴㄵ㠵㠷っㄹ摣戱〷㈲㑦㉣ㄹ㜱㕡㌴ㄴ㡥晤户㘲昶㘴捣㐹㈵㈳㜲㈷㠶攲晦慤㤸㐷㈰㈶㐲㤶㐶敡㠲㌵昵晦愵愰㤹摣㠹㐵愵愱捡ㅡ敥敤㔰㈸㕡㔳㍦㍢ㄷ摤㑥㈲ㅡ戵㐱戹挵戱㔸㐳摤㕣づ㥣㤲㔰㙤敤㤴㔰㔸昶㜲㕤㘹㉣㝥㕡㌰㕡ㄷ敢㔸㐷晥㐲搱㔰㝤㘵㈸搶戹㙥攴㠲捡㔰慤攵ㄸ换慡㥢ㄶ㡣㑥っ搶㠵㌲㔸攸㔲㘷敥挳戲慡㔰㝤扣㈶扥戰㔳摤改戱搰㤴㘰晤散㄰㕤㌲敢㐶㌷搴㔴愹㡣っ扣搲摡ㅤ敢搵㌳搹㔱攸㑦㕤㐹㜵㌰ㅡ㤷ㅡ㜷㘱扥㤷慦㙤戸〸㡡愴㝥㜱㐸㘵㍢㕡㜱㥦㤵搷搴㡤ぢ㐵敢㐳戵㑣挲㍤搹捦攱㈴〴㤹晢㈱挱㤴㠶挳扤愴㍡㔸戳㡤㔸㤸挵㜷㈴挴〹ㄳ㈳搱㍡っ挸〹愱㘰晤㈹㜹戹昹〳〶ㄴ攴攷つ捡挳㌰ㅣ㍣㜸㐸晥㤰晥攵昱慡搲搰㍣㔸昲昲㠷ㄴづ㌲㝡愱㠹㜱ㄴㅢ㘷㐳戴ㅢつ㔵づ㔵扤㈱㔴挶扢㤸攰昶㉣㥣㘴改ㄵ挱昴㡡㔹改ㄵ㤵改ㄵ㔵改ㄵ愱昴㡡㜰㝡挵散昴㡡敡昴㡡㥡昴㡡㜳搳㉢收挰㐷㙦㔹敤摢愷㕢㕢㜸昲㥡愳攲㤱㈷㐷㉣慦ㅣㅥ㍥㝣晦昵捦㉢捥㘹㌹㈴晣ち㠵㌶昶扡て㥡ㄸ挷㐰昸㡥㘵㤴昱攸㜵㕦慡㡥㠳㔰敡㌵昴㥡㍤㡦つ扣搷ㄸ㜹捤㠲〹㤷㔵扣ㄶ晥敢㘱㘵㔳ㄴ㡦㈰㤲戲ㅦち㌹㜶愲㑥〰ㅦ㠵〳散散っ挸㉦㌰晡㌳收〹㄰扥㕣㠸慣㍥搹戳愳㤱昹昱㙡攳㐴敡昳㈰㤴㝡搹捡㌵㘹挹ㄷ晥㤲扡ぢ㡡㤷㝤ㄶ扦㝣㘲挱㕦㕦㔷㍣㔰㐹慥〲ㄴ摡〸慦㤰昱〷㐰昸㡡ㄸ㘵㉣攰つ愴㙡㄰㠴㔲扢慤㤴㤱晢捦㍢昲昳㡢㑡㠷㕦摥㔸戰晦愵晣㤹㜳ㄵて㡢㤲㜲〸ち搹㜶㜸㐰㌷㈰慦搰戶敦㠹敥㈴㠶ㅣち攱㍢ㄹ㈲㝤摣㄰攳ㄴ㙡㑥㠵㔰慡搱㑡昲㔶搵摦㜷晣昶攰㠶㠹昷㔷慥㝥㘱捥㥤㍦㙣㔲㥣㤰㤲㘴㌸ち㉤㈷㈹㠶㤷㌱〲挲㔷〲㤱㍥㙡㠸㔱㑡捤㐸〸愵㜶㔸㐹昶捣散晤搴㙤㔳㠶㤵慥㝥昳慥捥㙦て㔹戹㕣昱戰㉥㐹㐶愳搰㐶昲挶㌰㝥ㄹ㠴㙦㉣愳㡣〲㜹攳愸ㅡて愱搴〳㔶捡㥦ㅢ扡敦慡㌸攳慤㐹㌷晣搴㙢改扤㌹㘷㝣慤昸㈱㈲㈹㈷愲㌰㌴㤹扣㠲挲愲挲扣挱㐵㠳㡡昲ちぢ昲㡡昲㡢ち㙣㑣ㄶㄴ攴㈵㙤〵挶㈴㘶㍢つ挲㌷㤹㌱㐷㠳敡㈹㔴㤵㐳㈸戵挵敡挰㐷㜵㡤㙢㐲㌳㈷㑣摣戹昸攸捥てて晥昰㔱挵戹㈵ㅤ㌸ㅤ㠵㤶㠹㥤挶㤰搳㈱㝣㌳㈰搲㑢㠶ㄸ㘷㔰㜳㈶㠴㔲ㅢ慤㈴㔷搴㝣㜳捥㠸挲挷㈶摥戴昸愷㌷摥〸㍦㍥㕤昱〳㔲㤲晣ㅡ㠵㌶ㄲ㍢㤳昱捦㠶昰㔵㌰捡㌸㄰㝢づ㔵㐱〸愵搶㔹㈹㍦㍣晣㤹㥤换摦て㤵敥㤸㜸改昰挹㥦㠶㙦㔶晣㌸㤶㤴㤵㈸戴㡣慢㡡㈱㐳㄰扥㌰㐴㝡搹㄰㘳㌶㌵搵㄰㑡慤戶㤲扣ㅣ摣ㄷ愹搸㜶㔱改愲〷㝢㍥㌸㙡敦愶㝢ㄴ㍦敥㈵挹戹㈸戴ㄱㄷて㔸㐶㉤㠴慦㡥㔱挶〰㔷㍤㔵ㄱ〸愵慥戵㔲晥㍤昸攵㤲㑢敡㝡㑣㜸昸搳戳㥥㌹㌶晢㠹晦㔳晣㜲㈱㈹捦㐳攱㍦ㅡ㌰㔱㘶㡢㐱昸攲㡣㌹ち〳愶㠱慡㜹㄰㑡㕤㘵㜵攰敥ㅦ㜲搶㥥㌰㝢捡搸㥤搱㙢㥦晦㘸攴收㔹㡡㕦㙣愴〳ぢ㔰㘸㤹搸㠵っ㜹㍥㠴敦〲㠸昴㤱㐳㡣ぢ愹戹〸㐲愹㑢慤㈴慦㥦昹挱敦挶㙦㡦㡥戹昹挱㥥㑢挶㑦㝢昷㝣挵㉦㑥㤲攴ㄲㄴ摡㐸散㈲㌴㌱ㄶ㐳昸㉥㠵㘸㔷〶㘲㉦愳㙡〹㠴㔲ㄷ㔸㈹㤷㉣ㅦ戸昱昴〵攳㈷摥㍡㜹搸㍦扦搹㔱昵㔷挵慦㘹㤲昲ちㄴ㜲㤳㘷㘲晥挰㠲挲挲愲㠲愲挲挱〵〳㡢〶ㄶ攴て戰捤㐴昹㍣㕢捡〴㔷㐲昸慥㠲攸摡㈷㍢ㄲ捥慥て挵戳愳愱㜹愱晡㠶搰㐹㐳㑥㌲㤶搱攵㙡〸愵攲㔶ㅦ㤶ㅤ摥改扢㠷㝤昳换㙥摢昱㘹挹㐳搷捣晣㔱昱㕢愲昴攱㌷㈸戴ㄱ昶㜲挶㕦〱攱扢㤶㔱㑡〱㝢㈵㔵搷㐱㈸㔵㘷愵㕣扦昷挰㈹㜳晥摣㝦摣慡㔹㠱㌷晡㐵㝢㉣㔷晣㑥㉡㈹㝦㡢㐲㝦〷散㈱㐵㜹㐳ち〶收つ㉣挸ㅢ㌲㜰昰㤰愲㈲ㅢ散㠲㈲攳〶㠶㕦〵攱㕢捤㈰愵昹〳㡣ㅢ愹㕡〳愱㔴搸捡㌸㘱摦㤲昷晦搰㝤㑡昱搶昸扥昹戳㙥㌹昰㡡敡㐶㘷扣㝤㌷㐳戴ㄱ攴㕡㌴㌱㙥㘱攳㜵㄰敤㑡〰昲㔶慡搶㐳㈸㔵㘱愵㝣㘶挵㠸㙥㠷㜶つ㡤㝦戴㝣挳㠱㔵㡦㉣ㅡ愹づ愵㌳摥扥摢㈰晥愳㐹㜳㍢〲ㄸ㜷㌰搴㐶㠸㜶㘵㤸㌴㜷㔲㜵ㄷ㠴㔲㌳慣づ慣㝢昷㤴㌵㉢㌷散ㅡ戵扡挳㑢敦晥㌴攷挰昱㡡㕦昵愵〳扦㐳攱㍦敡挰㘶㘶扢ㅢ挲户㠵㌱挷愲〳昷㔰戵ㄵ㐲愹挹㔶〷㔶扤㝣㘶搶戲㐳挳㈵户㕣昴㜹搶㥢㉦扥㜲㤳攲捦っ改挰㝤㈸戴㤱昴晢ㄹ㝦ㅢ㠴敦〱㐶ㄹ〹搲ㅦ愴敡昷㄰㑡㡤戵㔲敥㕥㕡㝥挸㌷ㄳ敢㈶摤摤㜳挳㠸戲づㅢ㈶㜵㝣ㄸ收挹搶㜷挵搲㘸㜰㍥扥㝤㌷㝤戱㉦挸挵㤷㠳搶晣愲挱て㥡㜰㔱㜸㔰㌸㍦扦慡㈸㉦㔸ㄸ捣攴㔷挷搶㝥㜵收戱慡㘳㜸㝡㑤㝤㔵㘴扥㝣㤷㍥㘲㐴㌰ㄶ㙡晡㙡摤捦戲㡤㠸㌴搴㔷挵㝡㝡ㅢ换攳挱㜸愸㠷搳搶ㄴ挴搵慣ㅣ扦㌴㐲㌱挹搷换搹㙣㕡戰戶㈱㔴扣愰挶㌴ㅦ改㌰攳㜷㐶㘴㔶㙡敢愸㘸攸扣㠴搵搵愳㘲晣昲㥤㈷戱㕤㈸㑤㤳搹慦散㤲敡㐸㉣㔴㉦摤敢㔷㜷㕡㑤攵㥣㔰戴㍣挴摦捤愱㉡㠱摡㡤㈶敢挷㑥扦㐹昵〰㡡㥦㉦㔵扤敤摡昰挸〵昱㔰㝤㔵愸ち晤㥤ㅢ㡡挶ㄷ㑥つ捥慡つㅤ㥡攴㘲收㠴攱昰㈴昵愸㐸㘵㐳慣㈴㔲ㅦ㡦㐶㙡㤳㉤挵㔵昳㠲昸㠱㔵㌵㈱㔲ㄵ挲敦愳っ㙥㘹㉡慤㕤㍢愵搲㡥昷晡㤱挲戸戱㕣搹ㄱ戶㕤捣㥦㑢摤㤳㠷㕤敥ㄴ愰〳㡡摡㄰挷㘴晡慦㕡〸㈶㜱ㄹ收戸搴㡥㌶㑣㍣挹㐰敦扥愹扤愵㡦㑤㝢敥晦慢㜳㝡㝡㔷ぢ晤㐸㝣昶挴挷〴敢慢㙡㐳搱㘶㑦㤱㈸㜶摦搸づ㤱㌹ㅡ戳㌹㈵㝢ㄹ昰㔰ぢ搴挲捣昹㌵㔵昱㙡㕦㜵愸㘶㜶㌵扦㍢攰㌴㑡㔶ㄶ愹㜵㙤挶づ愸㡣㥤ㄴ㡦㐲昸晤㘹扥挷攸攴昳ㅢ扢捣㝡收㔱昸摢昶㥦户改㘸㘵挸捦㘹㥣晢㠸㘵搶㡤㡡㐴㘳敤摡㜹愱ㅣㄳ㡣㔵挷㌹㍣㥢㌵ㅥ捥㜸㡦㔳㍣〱㤱挹ㅦ愳㉤晥㝡收㔷戱っ㥥㈴攸㔴㔷ㅡち〷㜱㙡㐶㘶户ち㘶搶㤹扦昶㑢㐳戱㑡㠳愷〵捡㌰㔷ㄶ昸㔰挲攴敦㔸挷搱ㅦ㕡㄰㉦つ挶㠳敤敢㜰㠲〱㝢挹㠰㔳㍦㘹㘵㤶搸戲㤳攸㜴㙢扦㔵㐳㠴㠰ㄴ㙤㔱㍡㠸挲㡣㠴㠹㠳昹㤲搶捥㤲捤㠳㐰摦㝢〲㠴捦㌹搰㤳㑦ㄴ攰晣㐵搵攸㔰晤搴㠵㜳㐳㌱扡㘷昹㥡愵搲㌹扤ㄸ㙣㔲攵慣搳攳㌵戵戱㕣昴㜴㜴㌴搲㌰昷扦ㄹ㠷戱㡣㐶〸扤㘵㥥㡡㔱摣㝡㑣愰㉢慤晤㍣敥㥢㡡㡡戴㉣㐶愳挶挸愶攰㘸㐵戰㕦昰㐷㌶攳ㄹ晣昱㌷㘷换散つ㡦戶㥣㔴挹㠴㝦挷㍡㌰㌴㌵ㅡ㤲搳㐴㔹㔲〱摢㥤敡愶㐷愲㜳㘶㐵㈲㜳㌸㥥㍡㑢㉤㔶ㅤち挵㜹敡愵㠳㜵慡㐹㑥㈹㈹搵慥㕤搲ㄹㄳ摢㌹㥡㈳㄰摦昷㍣㐴愷攲摡摡㙣ㅤ㌱收㝢〱慡㜶㌸〹攴㝢ㄱ㠵晥㈵㤱戹ぢ昹慤戵っ㘳戳昶㠴〹㈵戹〵戹昹〳㜳ぢ昲昲〷㘶㥦㤰㍤ㄶ改㘳搹攵搵㌵昵戹ぢ㙡㘳ぢ搴〰㌰挲㔳ㅤ户㥥㕣㜹愰㜲摤㝤㘵㜷晣㄰㝣㝥摤㡣敥换㔵愱㘵㜰㥤㜶改㠳ㅣ晣攴㌶昶㐰愸㝣戸昱㐸㠳㜲昲㘶扣㠲扡戱㤷攲㡦㄰㌸㕥挸ㅥ挰攱攲捦㘶㔵ㅤ㠳扦㍣㘴ㄸ慦㔲扣〶愱晡㐲攴戰昶㍡㠴摥㔴㕦挴攷㌸㤰㝤㜹㉣搴敥㝤昹㌶戴㝥愳ㄹ㥢㍡づㅥ摣㥦〶昹㌳挸㤸㐱戶㔴㉦〴昶㈴攰㐸换攰㍡〹搴ㅦ捤㠴㠰㡦搸扥㈷摣扣〹昸㤸㌹㍥愱搸〷㘱㈳攰㌳戳慡㑥挰㕦㈱攰㜳㍡㝤〱愱㑥㠴㄰〲晥㡥㠲摥搴挱挸㤱㈰㈰ㄷ㙡㌷〱晢愱昵ㅢ捤搸㔴ㅥ㍣扣〸挸戲㜰愶攵慤㤹㌴昹晤㡦㈷㉣敦㝢昷㙡摦搲ㅦ㔶慢昶㤶挱㜵㘶慡㄰㤱㠴㠰敦㔱㔰㤹㈹〹昸ㄱ㘶攳㈷㡡㥦㈱㙣〴㜰㔶愲慡〶㐰㉤〴昰㌸㘷愴㐳愸㠱㔰〹〱敤㔰搳㥢晡昱㘷ㅢ〱㐵㔰扢〹㘸て㝦扦搱㡣㑤つ㐲㍢㉦〲晥㠱攰㥥㈳㘰扦㘵㜰㥤㈷㍢〹㤱㠴㠰〰扢晣ㄵ摣扣㐷挰挱㌰ㅢ㕤㈹づ㘱敦㥡愶挰愱㘶㔵つ㐵㈰㈱攰㌰㍡㜵㠷㔰愷㐰㤵㠳户㜱㌸㙡㝡㔳ㅦ摢〹㌸㤹㘶搷攱散㐸昸晢㡤㘶㙣敡㔴戴昳㈲攰ㅤぢ愷㙢〴扣㙤ㄹ㕣攷昰㡡ㄱ㐹〸㌸〶㐹搵㥢㈹〹攸ぢ戳㜱ㅣ挵昱㄰㌶〲晡㥢㔵㌵〲㠱㠴㠰ㄳ攸㤴ぢ愱㑡愱捡挱摢㌸ㄱ㌵扤愹㔷散〴㤴搰散㈲愰㄰晥㝥愳ㄹ㥢ㅡ㠹㜶㕥〴㍣㥢㡡㠰㘷㉣㠳敢晣攲ㄸ㐴ㄲ〲㑥㘶㤷㥦㑡㐹挰愹㌰ㅢ挳㈸㠶戳㜷㑤㈳㘰㠴㔹㔵㘵〸㈴〴㤴搰愹ㄴ㐲㡤㠳㉡〷㙦㘳㈴㙡㝡㔳㍢散〴㡣愵搹㐵㐰ㄹ晣晤㐶㌳㌶㌵ㅥ敤扣〸戸捦挲改晡ㄴ戸搷㌲戸捥㜶㑥㐲㈴㈱㘰ち扢㝣㑦㑡〲愶挲㙣㥣㑥㌱㡤扤㙢㈲㘰㠶㔹㔵愷㈱㤰㄰㜰〶㥤捥㠴㔰㔳愰捡挱摢㌸ぢ㌵扤愹㍢散〴㑣愶搹㐵㐰〵晣晤㐶㌳㌶㔵㡥㜶㕥〴摣㘴攱㜴㑤㠱㌵㤶挱㜵戶㜵ㅡ㈲〹〱搵散昲敡㤴〴㥣ぢ戳㌱㠷愲㤶扤㙢㈲愰摥慣慡改〸㈴〴㐴攸㌴ㄷ㐲昱㐴㙣づ摥挶㜹愸改㑤㉤户ㄳ㌰㠳㘶ㄷ〱つ昰昷ㅢ捤搸搴㤹㘸攷㐵挰㤲㔴〴㕣㘶ㄹ㕣㘷㠲㘷㈲㤲㄰㜰㌱扢扣㌸㈵〱㡢㘰㌶ㄶ㔳㕣捡摥㌵ㄱ戰挴慣慡戳ㄱ㐸〸戸㥣㑥㔷㐰愸㜳愰捡挱摢㔸㡡㥡摥搴〲㍢〱ㄵ㌴扢〸戸ㅡ晥㝥愳ㄹ㥢ち愲㥤ㄷ〱昵ㄶ㑥搷ㄴ愸戳っ慥昳搲㔵㠸㈴〴晣ㄶ㐹搵㥣㤴〴慣㠲搹㔸㑤㜱㈳㠴㡤㠰㥢捣慡ち㈱㤰㄰㜰㌳㥤搶㐲愸搹㔰攵攰㙤摣㠲㥡摥搴㉣㍢〱㘱㥡㕤〴㙣㠰扦摦㘸挶愶慡搱捥㡢㠰ㄹㄶ㑥搷ㄴ㤸㙥ㄹ㕣攷捣攷㈰㤲㄰戰㤹㕤㍥㍤㈵〱㕢㘰㌶敥愱搸捡摥㌵㡤㠰晢捣慡慡㐵㈰㈱攰㝥㍡㙤㠳㔰昵㔰攵攰㙤㍣㠰㥡摥搴㜸㍢〱㜵㌴扢〸㜸ㄸ晥㝥愳ㄹ㥢㡡愰㥤ㄷ〱㈳㉣㥣慥ㄱ㔰㙣ㄹ㕣㘷昰愳㠸㈴〴㍣挱㉥て㑢㐹挰㤳㌰ㅢ㑦㔱㍣捤摥㌵ㄱ昰慣㔹㔵㌱〴ㄲ〲㥥愳搳㙥〸搵〰㔵づ摥挶昳愸改㑤つ戴ㄳ挰ㅦ散㙥〲晥〰㝦扦搱㡣㑤捤㐳㍢㉦〲晡㕢㌸㕤㈳愰㥦㘵㜰慤㈰㜰㐹㐰〸㜸㡤㕤㍥㉥㈵〱㙦挰㙣扣㐹昱ㄶ㝢搷㐴挰㍢㘶㔵㥤㡦㐰㐲挰扢㜴㝡て㐲㕤〸㔵づ摥挶晢愸改㑤㘵摢〹戸㠰㘶搷〸昸㄰晥㝥愳ㄹ㥢扡〸敤扣〸㌸㌴ㄵ〱摤㉣㠳㙢㜵㘳ㄱ㈲〹〱㕦戰换㕤㔳ㄲ昰㈵捣挶㔷ㄴ㕦戳㜷㑤〴晣挳慣慡挵〸㈴〴晣㤳㑥摦㐰愸换愰捡挱摢昸ㄶ㌵扤㈹扦㥤㠰㑢㘹㜶ㄱ昰㉦昸晢㡤㘶㙣㙡〹摡㜹ㄱ㤰㘶攱㜴㑤㠱㕦㝥㌲扦㈳扢搶㕡㤶㈲㤲㄰㤰㥥㡥㉥晦〴㌷敦慦挲ㄹ㌰ㅢ㤹ㄴ㍥〸ㅢ〱㔹㘶㔵㕤㠹㐰㐲〰㉦攳㌱晣㄰㙡ㄹ㔴㐲㐰〷搴昴愶扥㐱㡥㔳昱㥢㠳愴ㄸ㔷㔱戸〸攸挲㤸捤搹搴搵㘸搷㥢㙤ㅤ扦〶㍦戳㜰扡〸昸搴㌲戸ㄶ㝡㤶㈳㡡㄰搰㥤㕤晥㈴㈵〱㍤㘰㌶㝡㔲ㅣ〱㘱㈳愰㤷㔹㔵㉢㄰㐸〸㌸㡡㑥搹㄰㙡㈵㔴㐲㐰づ㙡㝡㔳敦搹〹戸ㄶ㙡㌷〱㝤ㄸ搳㘸挶愶慥㐳扢摥㙣敢㈰攰捦愹〸昸㤳㘵㜰㉤㍢摤㠰㈸㐲㐰㉥扢扣㌷㈵〱㜹㌰ㅢ昹ㄴ〵㄰㌶〲〶㤸㔵戵ち㠱㠴㠰㈲㍡つ㠴㔰㌷㐲㈵〴っ㐲㑤㙦㙡户㥤㠰搵㔰扢〹ㄸ捡㤸㐶㌳㌶挵愵慤摥㙣敢㈰㘰㤷㠵搳㜵㄰㝣捣㌲戸㔶挱搶㈲㡡㄰㔰捡㉥敦㑣㐹挰㈸㤸㡤搱ㄴ㘳㈰㙣〴㡣㌵慢敡ㄶ〴ㄲ〲挶搱㘹㍣㠴扡ㄵ㉡㈱㘰〲㙡㝡㔳摢散〴慣㠳摡㑤挰㘴挶㌴㥡戱愹昵㘸搷㥢㙤ㅤ〴㙣戲㜰扡愶挰㕤㤶挱戵㈶㜷㍢愲〸〱㘷戲换ㅢ㔳ㄲ昰㙢㤸㡤㤹ㄴ㘷㐳搸〸㌸挷慣慡㍢㄰㐸〸〸搲㘹ㄶ㠴扡ㄳ㉡㈱愰ㄲ㌵扤愹戵㜶〲㌶㐲敤㈶㘰㌶㘳ㅡ捤搸搴㕤㘸搷㥢㙤ㅤ〴㕣㘷攱㜴㡤㠰㤵㤶挱戵㈶戸ㄹ㔱㠴㠰戹散昲㡡㤴〴㐴㘱㌶㘲ㄴ㜱〸ㅢ〱昳捣慡扡ㅢ㠱㠴㠰昹㜴㕡〰愱敥㠱㑡〸㔸㠸㥡摥搴ㄵ㜶〲戶㐰敤㈶攰㈲挶㌴㥡戱愹慤㘸搷㥢㙤ㅤ〴㕣㤸㡡㠰ぢ㉣㠳㙢㑤昲㝥㐴ㄱ〲慥㘰㤷ㄷ愶㈴攰㑡㤸㡤慢㈸㤶㐱搸〸戸挶慣慡㙤〸㈴〴晣㠶㑥换㈱搴㠳㔰〹〱㉢㔰搳㥢㥡㙢㈷㠰㡢㤹㙥〲慥㘷㑣愳ㄹ㥢晡㍤摡昵㘶㕢〷〱㘱ぢ愷㙢ち㠴㉣㠳㜳㠵㌴㤳㉢㉥㙤㔸搹敡挰愴攱㘹㌵愱昹㍣ㄵ摦㌹㡣㑢ぢ㑢ㅡ㘲昱㠸慣ㅢ㜴ち㤷㐶㈶㐶攲愵㌵戱戹戵挱㠵㕤挳㔶㘱㝡㜵愸ㅥ慢㝡㔱㉣敥㌹㜴㤱戹㜳㐳㔵㐶戸㍣搲㄰慤っ㤵㤵晥㉦慣晡〱ㅦ㜶㥤㉣昸愵㉢㙣晦摥㐲ㄶ㐲㈸㡣ㄲ㙣㘹㤹㍢㄰搰戹ㅥ㈱ㄷ㌸摡搶づ愵ㄸ㠰㘳㤷㈶㐶愷搶挴㙢㐳ㅤ挲戲㙥㈷攵慣㌰㔸挴㔲㘹㔵晢昰搴㙡㥣愷㉦敤ㄴㅥㅤ慤愹慡慤愹て㜱㘷ㅣ㘲扡㡥て捤挶戲攸㘹㤱㔸つ慦㈵敤ㄴ㥥ㅡつ搶挷收㜲㠵愷㜲攱挱㐹㌵㔹ち捡っ㡦愸愹㡦㈱㡤散㐵㤶扢㠴换慢㈳昳㜱ㅤ㜳㐳㕤晤攸攰摣搸晦挴㕥㔱摣㉤戲挹慥㔱改㉡㍤㕤㘵愵㘷晤扢晢挷户ㄶ㜳慣慢㜹愹㐹㌶挶㘹㍣㕡㌳慢㠱㠴㐹㡥〲挸っち搹㠷㘹㤹㍢㔱㜲慥攵搸㜶愱㘳㈱㤶㝤㑤扡㕣搷㜳㑤㌰㜱㜱㜸て戸ㅢ户愰㍢ㅤ搷㐱㡣ㅤ㝤㝡㔹搳㈵ち晦搱㠵搷㤹㡦㈲㜲慢㔷㠴扢挱戹戳㌹㠴戸㑡捣ㄱ㠵㤹㠹㤱挰㥡㜳㔸晡挳攲挳ㄱ摡戹愹㌸ち㡢㡡ㅤ挳攳㠳戳㐲戵㔸ぢ慤ぢ挶㍢㥢ㄵ㉥㑡攳挲摣㤸㘵㉢㠹搴搵〵㌹攴㜸㜹㜱㜹㘵戰㌶㤴ㄵ㉥㙥㠸㐷㈶搴搴ㅢ㘱〸ㄹ㤷㤶㉡戸〰慡攰〲㜳搵㌲㍣㠵搷㐸㐸㤹戱㈲戳㠳搱㥡㜸㜵㕤㑤㘵ㄶ㉢扣㡥攱㝦㘲慣㘲昲㘷㠰㑣扤改㘳㠹㜳ㄹ搴㕣㡣挴敥捥挵㤵〳愴㡥扢ㅦ㈳㍡㕤昹昰㑦晤㥢㑢攸㌸昰挸〷㡡戱ㅥ搱昸戳〵ち㙢昲㝣㉤扦㍣愰昹晡ㄲ㘸攴攰愴㜶搱〱㙦㘳〳㕣㔹攰㍢攳㜱㠸㘶搷㔷摢挳挱㍦㍥ㄲ慣ㅡㄵ慣挴慤〲敤慤ㅢ〵戲戰㙢㜹愸㠹〶戸攲㕤㠲㡢㈸㜰㜱挶扣㥡慡㔰㌴㡢㡡㜲摣昹㤰挱戵㜲㥦戹て戱昶搷㉥㉤㌳戳㐳㤶㔷慥㌲ㅤ敢㔷搶㍡愲晤捥㡡㌲㔷晣㉦㈶てㅥ㠶㑥〱㔶㍢㐸攳㌶挰㌱㙥㈷愶㈷㔰㈵ㅥ㠷挳ㅤ㜴搸〸㤱搹〸愳㜳摦㈴㉦㍥㘳㠹摡㠰㔳㠶㕣㘲捦㘵昱㉣㉣㈱换㝡㝡愶〰改㘰㕢〷昷㤹㑢攰㔹晡扡㝤㕦㌹㐶㜹愸捡㙦ㅥ㕦戹摥捥摤㤱㥥㥥㠱㕤敤㜳㕥㐳攴㑡㡢㘰㜵攵㈱㔹㈰㔷㍤搱〵摦㥤攸㜱〷㑥ㄶ挴慦攰㈵敢捥㥦㤰㝥扦戱〹㍥㘹㝥昵っ愴〶敥愳挶捦扤㘶晣㡥挰㌷㐳愸㍤愸昲攳ㅦ㐵晤㘱愵㕥㐱㡤ㅦ㔸㘹扥扢攱搲摡〳愴摡㡢ㄶ㍣㐸ㅡ㕢ㄸ昸㡦㈸昱搸㤳ㄸ㡢㕢愱㙤㜹㉣晥㤹㉤昰㌶敥㘵㄰慢愲㕥㐵㐱挳㐰㔱敦攰晢攰㘳摣㑦挷搷扣ㅤ戶搱攱〱㍡扣づ〷敥㘴摦㠳愸㈵挸攳㤵昳ㅥ攴㍤〴ㅦ㤰昷戶㉤愸㡤扣㠷ㄹ㜴㍢㠳㝥〴〷㈱㡦搳换晣愴㔷ㅦ㐳㘷㤲昷〸㕣㕡㑤摥㈷㘸㈶攴敤㘰㘰㉥戹㈶㤱昷㈸戴㉤㤳昷ㄹ㥡〹㜹㡦㌱㠸㔵㔱㥦愳攰㐱摥㉥昸ㄸ㡦搳昱ぢ㙦㠷㈷攸搰㐸〷㉥攷ち㜹㑦愲ㄶ搰㈳㉦㜱㍦㠰〷㠳㑦挳ㄱっ敥户㐵收散戱㠶摦㌳㡣晣㉣㈳㝦て愵㜳昸晤〸㥤挹攰㜳㜰㘹㌵㠳㍦愱㤹㌰戸㥢㠱㝦㐶㉤㠹挱ㄷ愰㙤㤹㐱戲㈶っ扥挸㈰㠸㈱㙦捥㔶て〶㕦㠲㡦昱〷㍡愶㝢㍢散愱挳换㜴㘸〷㠷㐶㠴昳扤㠲㕡㘲昸昱捥〶て昲晥〸ㅦ㤰挷㌵㘱㥤搵㌶晣晥挴愰㝦㘶㔰慥摦㍡挹攳愲慤㐹摥慢㜰㘹㌵㜹㕣收ㄵ昲㕥㘳㘰慥昷㈶㤱昷〶戴㉤㤳挷㜵㘱扣㜰慥㤴㐱㌴㜹㕣ㅣ搶㌰愰搳㜳昷㉤昸ㄸ㙦搳㤱ぢ挷ㅥづ敦搰攱㕤㍡㜰㉤戹ㄱ㉤㝤敦愱收搷挳て㌷㙣㜸㜰昷ㄷ戸㠰㍢㉥㈷敢㤸戶㠱昷〱㘳晥㤵㌱㡦㠱㠳㤳㍢慥昷㥡摣㝤〸㤷㔶㜳挷ㄵ㘲攱敥㈳〶收㔲㜱ㄲ㜷ㅦ㐳摢㌲㜷㕣㔲挶ぢ㤷㕣㌰〸ち昲收扡戲㠶〱㥤收㙥ㅦ㝣㡣㑦改挸㌵㘷て㠷捦攸昰㌹ㅤ戸っ摤㠸㤶扥㉦㔰㑢㜰㠷晢㔰㍣戸晢ㄲ㉥攰㡥㉢搱㍡愶㡤扢慦ㄸ昳㙢挶攴慡戱㤳㍢㉥ㄵ㥢摣敤㠷㑢慢戹ㅢ㠶㘶挲摤㍦ㄸ㜸㌸㙡㐹摣㝤〳㙤换摣㡤㐰㌳扣㜰慡㤹㐱㔰㤰㜷〹愴㠶〱㥤收敥晦攰㘳ㅣ愰㈳㤷慢㍤ㅣ扥愳挳扦攸挰ㄵ散㐶戴昴㝤㡦㕡㘲搲昲㡥ㅡて昲㝥㠴て挸攳㉡戶づ㙡㥢戴㍦㌱攸捦っ捡ㄵ㘷㈷㜹㕣㘶㌶挹晢〵㉥慤㈶㡦ぢ搳㐲ㅥ慦愸㔶㕣愱㑥㈲㉦ㅤ摡㤶挹攳㑡㌶㕥㘹〶扥㠶㌵㤱挷攵㙣つ〳㐶㑤㕥〶㝣っ摥捥愸戸搴敤攱攰愳㐳㝢㍡㜰昵扢ㄱ㉤㝤㔹愸㈵挸攳摤㐰ㅥ攴挹昷㌵扦慡戰〵戵㡤扣づっ摡㤱㐱戹㕡敤㈴㡦㑢搴㈶㜹㥤攰搲㙡昲戸愸㉤攴㜵㘶㘰慥㙥㈷㤱ㄷ㠰戶㘵昲戸ち㡥ㄷ㙥戰㘵㄰ㄴ攴捤愵㜰て㙥づ㠶㡦搱㤵㡥㕣㈶昷㜰㌸㠴づ摤攸挰㤵昳㐶㤲㜷㈸㙡㠹㔹㡢㥢㥣㍣戸敢づㄷっ㍣㉥㥥敢㤸㌶敥づ㘷捣ㅥ㡣挹㠵㙥㈷㜷㡢愰㌳戹敢〹㤷㔶㜳户ㄸ捤㠴扢㈳ㄸ昸㔲搴㤲戸敢〵㙤换摣㜱〱ㅤ㉦摣㝥挹㈰㥡㍢慥愲㙢ㄸ搰改㠱㤷つㅦ㈳㠷㡥㔷㜸㍢昴愶挳搱㜴攰愲㝢㈳㕡晡㝥㠵㕡㘲攰昱㜶㉤て昲㡥㠱て挸攳挲扢捥㙡㥢戵挷㌲㘸㕦〶攵㈲戹㤳㍣慥㡣㥢攴ㅤ〷㤷㔶㤳挷戵㜴㈱敦㜸〶收愲㝡ㄲ㜹晤愱㙤㤹㍣㉥扥攳㠵摢㌳ㄹ〴〵㜹㜳〵㕥挳㠰㑥㤳㤷ぢㅦ攳㐴㍡㜲㜵摥挳㈱㡦づ昹㜴攰㠲㝤㈳㕡晡ち㔰㑢っ㍣摣㠵收挱摤〰戸㠰扢つ戶㤸戶㠱㔷挴㤸〳ㄹ㤳敢敢㑥敥戸愸㙥㜲㌷〸㉥慤收㡥换昰挲摤㘰〶收㝡㝣ㄲ㜷㈷㐱摢㌲㜷㕣户挷ぢ㌷㝦㌲〸ち昲收攲扤〷㌵㈷挳挷㌸㠵㡥㕣搸昷㜰㌸㤵づ挳攸挰戵晥㐶㜲㌷ㅣ戵挴挰攳晤㜴ㅥ攴㡤㠰て挸攳㝡扦づ㙡ㅢ㜸㈵っ㕡捡愰㑦挰挱㐹ㅥㄷ攴㑤昲㐶挲愵搵攴㍤㠵㘶㐲摥㈸〶收㕡㝥ㄲ㜹㘳愰㙤㤹扣㘷搱っ㉦摣㘲捡㈰㥡㍣㉥晣㙢ㄸ搰改㠱㌷ㄶ㍥挶㌸㍡昲愲〰て㠷昱㜴㤸㐰〷㕥㈷搰㠸㤶扥㠹愸㈵挸攳扤㠰ㅥ攴㥤〶ㅦ㤰挷㙢〵㜴㔰摢挸㥢捣愰㔳ㄸ㤴敢晡㑥昲戸㤸㙦㤲㔷づ㤷㔶㤳挷攵㝦㈱㙦㉡〳昳㍡㠰㈴昲愶㐱摢㌲㜹扣㕥〰㉦摣戸捡㈰㈸挸㥢ㄷつ㘸ㄸ搰㘹昲㘶挰挷㌸㠳㡥扣愰挰挳攱㑣㍡㥣㐵㠷昷攱搰㠸㤶扥㕦愳㤶㤸戵戸挵搱㠳扢戳攱〲敥㍥戴挵戴㜱㔷挱㤸攷㌰㈶㉦〹㜰㜲挷敢〰㑣敥㠲㜰㘹㌵㜷扣㜲㐰戸㥢挵挰扣㠴㈰㠹扢㉡㘸㕢收㡥㤷ㅡ攰㠵㥢㘳ㄹ〴〵㜹昳㝡〳て㙡挲昰㌱㘶搳㤱搷㈲㜸㌸㔴搳愱㠶づ扣㍣愱㤱摣㥤㡢㕡㘲攰昱㘶㑤て昲㙡攱〳昲㜸㠹㠲づ㙡㥢戵㜵っ㕡捦愰改昸ㅡ㈷攴搹㑥っ㘴㐰㘷㤲ㄷ㠱㑢慢挹㈳㌳㐲摥㕣〶昶愱㤶㐴㕥ㄴ摡㤶挹换㐲㌳昴ㄹ换㜷っ愲挹攳戵ちㅡ〶㜴㝡攰昱㐹㈵㐶〳ㅤ晤摥づ昳攸㌰㥦づㅤ攰㈰攴㉤㐰慤愷晥㘵收㜵搷愹〷㤹攷愳つ挸散㘲㑢㘲㈳昳〲㈶戹㤰㐹扡挳挱㌹ㄲ㝢㐰㘷㤲㜹ㄱ㕣㕡㑤㈶慦㘰㄰㌲㉦㘶攰㈳㔰㑢㈲㜳ㄱ戴㉤㤳搹ぢ捤㠴捣挵っ愲挹攴㜵てㅥ㘴㕥ちㅦ攳㌲㍡㘶㝢㍢㉣愱挳攵㜴挸㠱㠳㤰㜹〵㙡㠹㤱挸晢㘷㍤挸扢ㄲ㍥㈰慦㡦㉤愸㡤扣慢ㄸ㜴ㄹ㠳收挲挱㐹㕥ㅥ㜴㈶㜹㔷挳愵搵攴昱敡〷㈱敦ㅡ〶㉥㐰㉤㠹扣攵搰戶㑣摥〰㌴ㄳ昲㔶㌰㠸㈶㡦搷㑣㜸㤰㜷㉤㝣㡣㤵㜴ㅣ攸敤㜰ㅤㅤ慥愷〳㉦戱㄰昲㝥㡢㕡ㄳ㜹戸ㄵ搸㠳扣㔵昰〱㜹扣捣㐲㘷戵ㅤ〳㔷㌳攸㡤っ㕡ち〷㈷㜹愳愰㌳挹㕢〳㤷㔶㤳挷㉢㈷㠴扣㥢ㄸ㜸っ㙡㐹攴慤㠵戶㘵昲挶愲㤹㤰㜷ぢ㠳㘸昲挶㐱慢㘱㐰愷愷昱㍡昸ㄸ户搲㜱扣户挳㝡㍡㙣愰〳㉦捦㄰昲㙥㐳㉤㐱ㅥ㙦㙡昶㈰敦づ昸㠰㍣㕥愲愱戳摡㐶摥㐶〶扤㤳㐱捦㠴㠳㤳扣㕦㐳㘷㤲㜷ㄷ㕣㕡㑤摥㑣㌴ㄳ昲㌶㌱昰搹愸㈵㤱户ㄹ摡㤶挹㍢〷捤㠴扣扢ㄹ㐴㤳ㄷ㠴㔶挳戰㤱户〵㍥挶㍤㜴㥣攵敤戰㤵づ昷搲㠱㤷㜶〸㜹昷愱㤶㈰㡦㌷㘴㝢㤰户つ㍥㈰㡦㤷㜷攸慣戶㤱昷〰㠳㍥挸愰㜳攱攰㈴㉦ち㥤㐹摥敦攱搲㙡昲㜸挵㠶㤰昷㄰〳挷㔱㑢㈲㙦㍢戴㉤㤳㌷て捤㠴扣㐷ㄸ㐴㤳挷敢㍣㌴っㅢ㜹㍢攰㘳散愴攳〲㙦㠷㐷改昰ㄸㅤ㜸㔹㠸㤰户ぢ戵〴㜹扣㤹摣㠳扣㈷攰〳昲㉥戲〵戵㤱搷挸愰㑦㌲攸ㄵ㜰㜰㤲㜷㈵㜴㈶㜹㑦挱愵搵攴昱㙡て㈱敦㘹〶㕥㠶㕡ㄲ㜹捦㐲摢㌲㜹搷愰㤹㤰昷ㅣ㠳㘸昲㜸㡤㠸〷㜹扢攱㘳㍣㑦挷攵摥づ㉦搰攱㐵㍡慣㠰㠳㤰昷ㄲ㙡〹昲㜸㕢扣〷㜹㝢攰〳昲㜸㔹㠹捥㙡㥢戶㉦㌳攸㉢っ㝡ぢㅣ愴戳㝢㔹㐳ㅢ戶换㕣て慤㜳㝤捣戵㜶挹〵㑦㝦㤸慢㤸攵昱㠵戵㔸㌹㘶㤱敢㘵㘶㠹㉢㝦愶ㄹ慢㜸㤱㘸㠶㑡换㜰摥攱㥢㘸晢㌰㐲㜵㌸挴㜱昷戴㌴愳㘵ㅤ㝡㤳㤹晢愳晢づ攱㐴㝢㜶扣改㔶㑡戶攱收晢ㄳ挰ㅣ㌲愱愶㌲ㅡ㠹㐵挲昱散㜲㕣ㄵ㤱捤扢搱挳㘹㘹㜹挵㤹晤ㄱ搱㌳㈷㠱㘵搴昳挱㔹昳㜸㜷愶㝦㑥㝤㘴㝥扤昴㈶㌳挶㥢昲㠵慦昶敤㤹挶捦㍣摣㡥〶㜹㠱つ攸㈸ㅢㅢ慦㈲㜱愷㜶㠱摢㔰攷ㄶ攰慡愴ㄴ敥搰㠵㡤㔶㈱㜳ㄳち慤㕤ㄳ㘴㙣㌵㑢㔵慡㉡ㄵ捡㘸摦㕥昵㜱摣晡敤㕡㑢㑣摣㍢敢昳昵㐴摢捣攳〱戹㜵㡤㤲ㄹ㘵㘳づっ攳㜵㐸攳つ〸㝦㠰㡢㡡散㤰敦㑤㔴㍢㤷㡣愸戰㕤ㄲ攱㝢ぢ扡㡥搰挹㕡㈹ㅥ㙣ㄶ昳扤つ捤㐱搰㈴㍦愸捣昷づ搴〷㐳㡤ㅢ㐲昵㉤愲ㅣ㐲㠱捤㔶昴愶㐷㜶ㄹ敦挳搵扣つ㜲ぢ㡣戲ㄳ㍥㠰㡡〵晣挱昹〱㘸㌹㜰㔵㉦愰攴㜰㠱㌲捤攰ㄸ攰敥㔶㐷㐰挳㕤㥥扣换敥搵㜹晥〶㍦散戲晢㔰攷ㄶ攰㍡愳ㄴ戶改〲ㄷㄶ戹愹㠷㔰攰㙥㔳㍤㄰㡥㤴㌲㠵昱〹愴戱て挲ㅦ攰㤲愱㡣〳㔲㘳㤰ぢ㠳昰つ㠲つ㙣搷挶㍥㙣㜵っ挵㔷㌴扥挸搰㍢ㄸ㤶慡晤㔰㈵㤰㍤ち慤㈰敢㡣㘴ㅡ㤹敦㥦㜰㐹㌹扡㔵㐷戸扡攱㍥愶㤳㝦㡢挶㠰扢ぢ㜵㙥〱慥っ㑡攱〹㕤㘸戴ち敡㘹ㄴ〴慥摦づ昷〰晢晣ㅤ㠴㍦昰っㅣ㘴㈴晣ぢ㔵攷㐸昸ㅥ扡攴㤱昰〳㌴ㅥ㈳攱㐷愸扤㐶挲戳㔶昴愶攷㤳ㄹ㈴摣攴㙢㌷㡣挲ㄷ㉦扦㐸昰昵〲戴挲搷捦㍦㌴昱搵㌴ㄲ㝥㠴搶㑤つ㤷〰㘵愷㘵㐲㠲㥡㤷㔰ㄷ㐶戸攴㈷㠵㍤扡昰戲㔵㔰㝦㐴㐱愸昹ㅥ㈱ㄳ㈳愱㍤〲ㄸ㔹㄰晥〰㔷敦㈴愸搷㐸攰慡㥥ㄸぢㄱ㕥㥥㠰㘶㜴㘱㔳ㄹ〹慦挱㈸挸づ㠲㉡㠱散つ㘸〵搹㤷㜶㘴ㅣ〹㌲挶扦昰㐴挶昵㌹挹搳つㄲ挸摥㐲㥤㕢㠰敢㜱㔲㜸㐷ㄷ摥戵ち敡㉦㈸〸戲捦散挸づ㘳昷扡㐳昸〳ㅦ挰㐱㠲㜲愷ㅢ摣换〶㜷慣挱摤ㄸ攰㥡㥢ㄸ㑦㐲㜸㜹敡㥡㜱ㄴ㥢ち戲㡦㘰ㄴ㘴㌹㔰㈵㤰㝤っ慤㈰㝢捦ㄳ搹㍢㥥挸戸㝡㈶㜹晡㐰〲搹㍥搴〵㄰㔷换愴昰㤹㉥㜰㜹㡣㥢晡ㄲ〵㐱昶㤶ㅤ搹戱散㕥㕦〸㝦攰㉢㌸㐸㔰㉦㘴㕣ㄱㄳ㘳㌱㘲ㄹ㈳㈸㑥㘴㔳㐱昶てㄸ〵㔹㍥㔴〹㘴㕣搵ㄲ㘴㝢散挸ㄲ挷愵㤷㍣㤱㜱㙤㑢昲ㄴ㐱〲搹晦愱捥㉤挰戵㉣㈹㝣愷ぢ㕣扣攲愶㝥㐴㐱㤰扤㘰㐷㌶㠸摤ㅢっ攱て晣〴〷〹敡㌵ㅡ㝦搶㐶摥㉥㉡㡦㤴㌳㠶戱愹㈰攳ㄱ㔶㤰ㄵ㐳㤵㐰㤶づ慤㈰摢㘵㐷㤶ㄸ㡤㡦㝡㈲㙢㠷㐶搲㠹㤱㤰㐰㤶㠱㍡户㐰愶㉥昸㜴愱扤㔵㔰㝥ㄴ〴搹づ㍢戲搱散摥ㄸ〸㝦愰〳ㅣ㈴愸搷㍥敢愸㡤扣て㔴㥥㔵㘷㑣㘲㔳㐱搶ㄹ㐶㐱㌶ㄹ慡〴戲〰戴㠲㙣慢㈷戲㉤㥥挸づ搲㜹㑥㐷㈸㈰㍢ㄸ㜵㙥㠱慥扡㜰㠸㉥㜴戳ち慡㍢ち㠲㙣戳ㅤ搹㜴㜶㙦〶㠴㍦㜰㌸ㅣ㔰挰ㅡ㈵ち捥㜹搶㐳ㅢ㜹㠳愷㍣ㅦ捦愸㘰㔳㐱㜶〴㡣㠲㉣〸㔵〲㔹㉦㘸〵搹㍡㍢戲挴㘸㕣敢㠹散㈸㥤㈷㠴㔰㐰㤶㡤㍡户㐰㡥㉥昴搶㠵愳慤㠲㍡〶〵㐱㜶㤳ㅤ搹㙣㜶慦ㅡ挲ㅦ㌸ㄶづ㈸攰晡〱ㄴ㥣㥦㤲㝤戵㜱㈶㍤捥愶㠸戰愹㈰㍢ㅥ㐶㐱㜶ㅥ㔴〹㘴晤愱ㄵ㘴换敤挸ㄲ愳昱ㅡ㑦㘴㕣㔰㤱㑥㌴㐰〲㔹㉥敡摣〲㈷敡㐲㥥㉥攴㕢〵㌵〰〵㐱戶捣㡥㙣㍥扢户〰挲ㅦ㈸㠲㠳〴昵摡㘷〳戵戱ち㘹攴搹㝦挶㈵㙣㉡挸〶挳㈸挸ㄶ㐳㤵㐰㜶ㄲ戴㠲散㘲㍢戲挴㍥扢搰ㄳ搹㔰㥤攷㜲㠴〲戲㤳㔱攷ㄶ攰昲㠶ㄴ㑥搵㠵㘱㔶㐱㡤㐰㐱㤰㥤㙦㐷戶㤴摤扢ㄲ挲ㅦ㈸㠱〳ち摥晢慣㔴ㅢ攷搰㠳昷㐹ㅡ㉢搸㔴㤰㡤㠲㔱㤰慤㠴㉡㠱㙣っ戴㠲慣摥㡥㉣戱捦㙡㍤㤱㜱㉤㐲㍡㜱〳㈴㤰㡤㐵㥤㕢㘰㥣㉥㡣搷〵㉥㌶㜰㔳愷愱㈰挸捥戵㈳㕢捤敥摤〸攱て㑣㠶㠳〴昵摡㘷㔳戴㌱㡡㔸昲昰㐲攳㔶㌶ㄵ㘴㔳㘱ㄴ㘴ㅢ愰㑡㈰㥢〶慤㈰㍢摢ㄳ搹慦㍤㤱㑤搷㜹㌶㈲ㄴ㤰捤㐰㥤㕢攰っ㕤㌸㔳ㄷ捥戲ち敡㙣ㄴ〴搹㤹㜶㘴㜷戱㝢㥢㈰晣㠱ち㌸愰攰㝤〴㌹㐷ㅢ㜹㜷愴㍣㌰搱戸㤷㑤〵搹㉣ㄸ〵搹晤㔰㈵㤰㔵㐱㉢挸㈶摡㤱㈵㐶攳㜸㑦㘴㈱㥤攷昷〸〵㘴㘱搴戹〵㘶敢㐲戵㉥昰㍣㍤㌷㔵㡢㠲㈰ㅢ㙢㐷昶㌰扢户ㅤ挲ㅦ攰ㄹ㜸ㄴ扣㐷㘳扤㌶㉥愲挷㘲㡡挷搹㔴㤰捤㠵㔱㤰㌵㐲㤵㐰ㄶ㠵㔶㤰㥤敡㠹散㘴㑦㘴㌱㥤攷ㄹ㠴〲戲㌸敡摣〲つ扡㌰㑦ㄷ收㕢〵㜵㍥ち㠲散㈴㍢戲攷搸扤摤㄰晥挰〵㜰㐰挱ㅢ搹㠵摡戸㤴ㅥ扣ㄷ搱㜸㤹㑤〵搹挵㌰ち戲扤㔰㈵㤰㉤㠲㔶㤰攵㝡㈲敢敦㠹㙣戱捥昳㉡㐲〱搹愵愸㜳ぢ㕣愶ぢ㑢㜴攱㜲慢愰慥㐴㐱㤰ㅤ㙦㐷昶㍡扢昷〶㠴㍦挰㜳搵㈸㜸㈳㕢愶㡤扣㔱㔱㥥㉡㘹扣捦愶㠲散ㅡㄸ〵搹〷㔰㈵㤰㉤㠷㔶㤰昵戲㈳㑢ㅣ㐱㡥昰㐴戶㐲攷昹ㅢ㐲〱搹戵愸㜳ぢ慣搴㠵敢㜴攱㝡慢愰㔶愱㈰挸㝡搸㤱㝤挲敥敤㠳昰〷㔶挳〱〵敦㜹㜶愳㌶昲づ㐴㜹㝡愵昱ㄵ㥢ち戲㥢㘰ㄴ㘴晢愱㑡㈰㕢ぢ慤㈰敢㙣㐷㤶㤸㘷ㅤ㍤㤱昱㔴戱㜴攲㕢㐸㈰㕢㠷㍡户挰慤扡戰㕥ㄷ㌶㔸〵㜵〷ち㠲捣㙦㐷㜶㠰摤晢づ挲ㅦ搸〸〷〹敡昵㐹㝤愷㌶慥㐵ㅡ㜹㐸愶昱ぢ㥢ち戲㑤㌰ち㌲㍥㡤㍡㠱㙣㌳戴㠲散攷敦㙤扦捦ㄲ晢散㐷㘸摤扦捦㜸ㅥ㔷㍡㤱㠹㔰㐰戶〵㜵㙥〱㥥户㤵挲㔶㕤戸搷㉡愸㙤㈸〸戲敦ㄱ戲改昷ㄹ〲ㄸ㔹㄰晥挰〳㜰㤰愰㕥㐷晤〷戵昱㜶㠴㤷愷㙦ㅡ㕤搸㔴㤰㍤〴愳㈰㍢〸慡〴戲敤搰ち戲㉦㍤㤱㝤攱㠹散ㄱ㥤愷ㅢ㐲〱搹づ搴〵搰㑥㕤㜸㔴ㄷ㜸ㄶ㤵㥢㝡〲〵㐱昶㤹ㅤ搹㘱散㕥㜷〸㝦愰ㄱづ㈹㤱㍤愹㡤扣ㄹ㔰ㅥ敢㘹ㅣ挵愶㠲散㘹ㄸ〵㔹づ㔴〹㘴捦㐲㉢挸摥戳㈳㑢㡣挶㜷㍣㤱㍤愷昳昴㐱㈸㈰摢㡤㍡户〰捦㜸㑡攱〵㕤攰㈹㑥㙥㙡てち㠲散㉤㍢戲㘳搹扤扥㄰晥挰换㜰㄰㘴㕥愳昱ㄵ㙤攴㕤㝥昲昴㔰攳㐴㌶㈵戲挰㕥㙤捣㤷敥㘴扥㡡晡㔰挷㌹㌴敦㝢㝣晡㌹㥦㍣㌹ㄲ㑦㤲攴搹㙣㍣ㄹ㍡戴搰扣㈵㈰㈳晤愴㝦㉦ㄶ捦搲昵㐰㈸扥㌳昷〰昵㝦㄰㠷晢慢改㑣㈸㈳ㅥ㠵户㔱〸挰㕤㕥〷㕣晣㑤攳㠹㘰摢昶昵㌰慢㌲摣晣㥢㘵晤つっ敦昲㠶㙥㌱㔳攵㕣㔷㥣昹㤷㑢㙥摤扦㜹㘸㥦㕢敥晤挵晡㝢挹戶摥晢づ扡愴攱挹㘱敢扢㜵摦戶攳搵敢㠷愹昷搱愲㌷攲㌸敦㔲㝣ㅥ戰摥挵㡤昰慥扢ㄴ㜷㕢〶攷愳摢〲ㅦ㈰㤲散收㈱戲戳搴摦㔰攷づ㔳捦愲〵㔹ㄲ㘰㐳〹散ㄳ愸摢〶㙣㥦㙥搱㙡㘰㕦愱㠵ㄷ戰挶㔴挰㥥戰っ捥㐷戲〵昶㈳㤲〰㉢㌶㠱㝤㡢扡〰摢㘵〷㔶㐲㘰〷㜴㌷捤㍤愳㘵㌳㝢散㍢摤㈲ㄵ戰ㄷ㥥ㅡ㜱㑦捤㝢ㅢㅥ敦扣㉢㙦捤昱摤㌷づ㔳扦愰㠵ㄷ戰㐷㔲〱摢㙥ㄹ㥣㡦㕡ぢ㈸愰ㄲ㘰㘵㈶戰㑣㔴〴搸㐳㜶㘰攳〸慣㍤㑣昸摢㠶愱㤸愵㕢愴〲收ㅡ㡡㕤搰挲ぢ搸晤愹㠰摤㘷ㄹ㥣㡦㔰ぢㅣ㠴㐸㜸愵ㄹ㤳㑤㘰摤㔰ㄱ㘰㕢敤挰捡〹散㌰㤸摡〶慣扢㙥㤱ち搸㕦㜶㜵㕥㕢㜸摢ㅤ挳ㄲ㝢散㈸戴昰〲昶扢㔴挰㌶㔹〶攷愳搱〲㌹㠸㠴ㄷ㉥㍣㌲㠱昵㐱㐵㠰摤㘹〷㜶ㄶ㠱ㅤぢ㔳摢㠰昵搵㉤㕡つ散㐴戴昰〲戶㈱ㄵ戰昵㤶挱昹挸戳㐰㍥㈲攱㤵㘶〴㑤㘰㐵愸〸戰㜵㜶㘰㤵〴㌶〸愶戶〱ㅢ慣㕢愴〲收ㅡ㡡挳搰挲ぢ搸㥡㔴挰㙥戴っ捥㐷㤹〵㡡ㄱ〹㉦㕣捤㘴〲ㅢ㠹㡡〰㕢㘵〷㌶㠷挰㐶挳搴㌶㘰㘳㜴㡢㔴挰㑥戸敥挸搰敡㕥㝢㠶敤㉣敢㤸摥㙦改慡㘱㙡ㄲ㕡㜸〱㕢㤹ち搸戵㤶挱昹㠸戲挰㘴㐴挲ぢ㡦ㄱ㌳㠱㥤㡥㡡〰㕢㙥〷ㄶ㈳戰改㌰戵つ搸っ摤㈲ㄵ㌰搷ㅣ慢㐰ぢ㉦㘰㔷愵〲㜶愵㘵㜰㍥㝡㉣㄰㐴㈴扣搲㡣㠵㈶戰㄰㉡〲散ち㍢戰ぢ〸㙣㌶㑣㙤〳㔶慤㕢愴〲收ㅡ㡡ㄱ戴昰〲戶㌸ㄵ戰㐵㤶挱昹㐸戱挰㜹㠸㠴ㄷ㝥㕢㥢挰ㅡ㔰ㄱ㘰ㄷ摢㠱㕤㐶㘰昳㘱㙡ㅢ戰〵扡㐵㉡㘰慥㍤㜶〹㕡㜸〱㕢㤸ち搸〲换攰㝣㔴㔸㘰㌱㈲攱㠵㠷㍦㤸挰㉥㐷㐵㠰捤戳〳扢㥡挰㤶挲搴㌶㘰㔷敡ㄶ愹㠰戹昶搸ち戴昰〲㜶㕥㉡㘰㜳㉤㠳昳ㄱ㘰㠱㤵㠸㠴ㄷ㉥戲㌲㠱摤㠰㡡〰慢户〳扢㥥挰㔶挳搴㌶㘰㌷敡ㄶ愹㠰戹づㅥ户愲㠵ㄷ戰㥡㔴挰慡㉤㠳昳搱㕥㠱つ㠸㠴ㄷ晥て〸ㄳ搸㐶㔴〴㔸搸づ散㘶〲扢ぢ愶戶〱摢愴㕢愴〲收ㅡ㡡昷愲㠵ㄷ戰㘰㉡㘰攷㔸〶攷㈳扢〲昷㈳ㄲ㕥戸㜰换〴昶㝢㔴〴搸搹㜶㘰户ㄳ搸挳㌰戵つ搸㜶摤㈲ㄵ㌰搷㔰㝣ㅣ㉤扣㠰㥤㤱ち搸っ换攰㝣ㄴ㔷愰ㄱ㤱昰挲扤挹㈶戰㘷㔰ㄱ㘰搳散挰敥㈶戰攷㘰㙡ㅢ戰摤扡㐵㉡㘰敡攸㐳㕦づ㍦昷㜴搳捦㤶㤷搱挲ぢ搸攴㔴挰㑥戳っ捥㐷㙣〵昶㈲ㄲ㕥戸㔱搹〴昶㉡㉡〲㙣愲ㅤ搸〳〴昶㍡㑣㙤〳昶㠶㙥㤱ち㤸㙢㡦扤㡦ㄶ㕥挰捡㔲〱ㅢ㘳ㄹ㥣㡦捥ち㝣㠰㐸㜸愵ㄹ㡦㤸挰晥㠶㡡〰ㅢ㘵〷戶㤳挰㍥㠱愹㙤挰昶改ㄶ愹㠰㍤㍢㙤㙢攸挵敦㜶て扢㘹㡤㙣挳搴㔷㘸攱〵慣㌸ㄵ戰攱㤶挱昹㐸慣挰㝥㐴挲ぢ㌷㍦㥢挰扥㐵㐵㠰㥤㙡〷昶ㄴ㠱ㅤ㠰愹㙤挰扥搳㉤㔲〱㜳敤戱㕦搰挲ぢ搸㤰㔴挰〶㕢〶攷愳慥〲ち㕤㐵㌰晣ㄶ㌷㠱昱挴㤹〰ㅢ㘸〷昶㈲戴㕤摡㐳攰搵㤶摦㘳扡㐵㉡㘰慥挳㍤捦㥤㜹〱换㑦〵㉣捦㌲㌸ㅦ㘱ㄵ㌸〸㤱〴搸㕥ㄴ㍡戵㔳㍣㙦㈶挰㜲敤挰晥〴㙤ㄷ㥥ㄱ挳慢つ挰㜸晡㑣㕡戴ㅡㄸ㑦㥤㜹〱㍢㉥ㄵ戰扥㤶挱昹㘸慡㐰づ㈲〹戰㌷㔱〰㌰㥥㌶ㄳ㘰挷搸㠱扤つ㙤ㄷ㥥㄰挳慢つ挰㜸昶㑣㕡愴〲收ㅡ㡡㍣㜳收〵㉣㈷ㄵ戰㙣换攰㝡攴㔴㍥㈲戵昴挸㈹摢晦㕦搳〵挰㌲挳扣㄰慣㐳搸㔴昳ㅣㄹ慥㈶慣愹慤㤵ぢ昱㍡攲〹㌱㔱晣て㌲攳昱㈰㈴㍣ㄷ〶晦扢愴㜵㕤ㄹㅥ㤰挴〷㙥攸㘷㤰ㄸ㔲㘳㘳㕦㜸㔲ㄴて㈵㘹ㅦ㉥㡢攱〱㔶㔵㔹昸ㅦ㌰攲㜱晣㡦㤴晦ぢ㡦㡦挱愵㤱ㄹ改㠰㡣戳㠹晣㕦㘷搲㍤慦㑡攴攵㠶捤㍣搹愷㠹て晤ㅦ挳愴昳挱㌲晦摥戳慣㝣ㅦ㘰㝦改慢㘶慢㙣㡦㑡捡㔰扤戰㡢捤㤳昳㡢搲攴ち㍢㍣搹㈴捤昸㄰晥昲晦ㄴ挸〹㘳〸扦昱㌷慡㜸㘵慡㠸戴捣㐲搴㥤挰㜸㡤㈸慦戰㑦㜳晣搷㉥ㅤ㍡攸㙢㌸㘱㑢㔳㐳搰㤴㈳挸昷〹㠴㜷户扡㝢㜶敢㔳昸㍢扡昵㌹㔵㑤摤㔲㐳㔱㘷搷昴愶㡡㔱㤱㘴㝦㐷挱㍢搹挱㥥挹扥㠲扦㈳搹㝥慡㙣挹㑡㔰㑦㑡㔶〶㠵㈴晢㈷ち摥挹㍡㝡㈶晢㤶㤱㕦㘰愷㜹挶㔷〸㍦㐰㤵㉤搹㌸搴㤳㤲㑤㠶㐲㤲晤ぢ〵敦㘴㍥捦㘴㍦㌰㜲㜲戲㥦愸戲㈵㉢㐷㍤㈹搹ㄹ㔰㐸戲㕦㔰昰㑥㤶收㤹㡣晦㤷愸㈳㔹㍢慡㙣挹捥㜲㈶ぢ敡㘴㤹昰昴㑥昶晤扦扣挶㙤㝢㜷㌲晥愷换昶㘴㤵捥㘴㌵㍡㔹㠷㤴挹扥昱㑣搶挹㥤慣㡢㈳搹ㅣ㘷戲昳㜴戲㠳㔲㈶晢搲㌳㔹㔷㜷戲㙥㡥㘴㌱㘷戲㠵㍡搹㘱㈹㤳敤昳㑣㜶戸㍢㔹㑦㐷戲ぢ㥣挹ㄶ敢㘴㐷愶㑣昶㔷捦㘴㐷戹㤳攵㌸㤲㕤收㑣㜶㤵㑥㜶㜴捡㘴敦㜸㈶敢攳㑥㜶慣㈳搹搵捥㘴㉢㜵戲攳㔲㈶㝢捤㌳㔹㍦㜷戲ㄳㅣ挹慥㜷㈶㕢愳㤳㥤㤸㌲搹㉢㥥挹昲摤挹ちㅤ挹㙥㜶㈶摢愰㤳ㄵ愵㑣昶㠲㘷戲㐱敥㘴㐳ㅣ挹㙥㜷㈶晢㥤㑥㌶㌴㘵戲愷㍤㤳㥤攲㑥㌶捣㤱散㙥㘷戲晢㜵戲攲㤴挹㜶㜹㈶㉢㜱㈷ㅢ改㐸昶㠰㌳搹㈳㍡搹攸㤴挹戶㝢㈶㉢㜳㈷ㅢ攷㐸戶搳㤹慣㔱㈷㥢㤰㌲搹㌶捦㘴㤳摣挹㈶㍢㤲㍤攵㑣昶扣㑥㔶㥥㌲搹ㄶ捦㘴愷扢㤳㑤㜷㈴㝢搱㤹㙣慦㑥㜶㐶捡㘴㜷㝡㈶㍢换㥤㙣愶㈳搹㥦㥣挹摥搴挹㉡㔲㈶㕢敦㤹㉣攸㑥㔶改㐸昶戶㈳㔹收㠷㔰戴晡扢ㅥ扦〰㜴挵户㘲晥㕦㡡㜸㥡㈵㥦㠹搸慦ㄶ摦搹㕡昱〸捡㄰㍡愲昸㐵㡤㌱㡣㌰㙢昲㘵〲㝦㍦㠵㤶摤㌰㘶㔳晢戹昶愹戶晢昰ㅢ㡦昸搴㔰扢㕦晢㥣㙢昷攱ㄷㄵ昱㤹㐳㉤扦愳㐸慥㕡扢捦て摡愷㡥㕡㝥戵㄰㥦㝡扢て扦ㄶ㐸㥣〸戵晣㐶㈰㍥㜳敤㍥晣㌴ㄷ㥦昳愸攵〷戹昸㐴敤㍥晣㄰ㄶ㥦ㄸ戵晣晣ㄵ㥦戸摤㠷㥦㥤攲搳㐰㉤㍦㌶挵㘷㥥摤㠷ㅦ㜹攲㌳㥦㕡㝥摡㠹捦〲扢て㍦愹挴㘷㈱戵晣㤰ㄲ㥦昳敤㍥晣㠰ㄱ㥦ぢ愸攵㘷㡢昸㕣㘸昷攱攷㠲昸㕣㐴㉤㍦ㄲ挴攷㘲扢てて攷攲㜳〹戵㍣㤲㡢捦㈲扢て㡦挲攲戳㤸㕡ㅥ㠰挵攷㔲扢てて㥥攲㜳ㄹ戵㍣㙥㡡捦ㄲ扢て㡦㜹攲㜳㌹戵㍣摣㠹捦ㄵ㜶ㅦㅥ慡挴㘷㈹戵㍣㑡㠹捦㤵㜶ㅦㅥ㘱挴攷㉡㙡㜹㜰ㄱ㥦㘵㜶ㅦㅥㄸ挴攷㙡㙡㜹㑣㄰㥦㙢散㍥㥣捦攲昳ㅢ㙡㌹㤵挵㘷戹摤㠷搳㔰㝣㔶㔰换ㄹ㈸㍥搷摡㝤㘴㍡㜰㈶慣㠴㔶㙦〱㑥ぢ昹㔱㝥ㅤち昸㔱㉥ㄳ挲攵挵㠹㈱㕥扦㌵扤㘴㑡搰敢〶搴昵ㄶ攰搴㄰慦㔵愶㤷㑣ち㝡㈵㘵攴攴㄰慦ㅢ㑤㉦㤹ㄶ昴㑡㡡挵改㈱㕥㌷㤹㕥㌲㌱㕣㕥㥣㈰攲戵搶昴㍡て㝦〴㜹㔲㐶㑥ㄱ昱㕡㘷㝡挹攴㜰挵攲㈴ㄱ慦昵愶㔷〳晥㐸慣愴㝥㜱㥡㠸搷㙤愶㤷㑣㄰ㄷ㐶㑥ㄴ昱扡挳昴㤲㈹攲捡挸愹㈲㕥㜷㥡㕥㌲㐹㕣戱㌸㔹挴㙢㤳改㈵搳挴ㄵ㡢搳㐵扣㌶㥢㕥㌲㔱㕣㕥㥣㌰攲戵挵昴㤲愹攲捡挸㈹㈳㕥㕢㑤㉦㤹㉣㉥㉦㑥ㅡ昱扡捦昴㤲改攲昲攲戴ㄱ慦㙤愶㤷㑣ㄸ㔷扦㌸㜱挴敢㐱搳㑢愶㡣㉢ㄶ愷㡥㜸㍤㘴㝡挹愴㜱挵攲攴ㄱ慦敤愶㤷㑣ㅢ㤷ㄷ愷㡦㜸敤㌰扤㘴攲戸㌲㜲〲㠹搷愳攲ㄵ搰挳㑡㜱戶挸戹慢ㄲ㝣㉣敥挱㑦扤ㄱ㘸㥢愵昰㜰㈵㙤ㄸ㤱㙣〸攸㔱愴㌸㌹愴㘹㜱戲㠷攲㝣㄰挳㜰㠷㠱㔳㐰っ挳ㅣ〶㡥㝡㌱㥣敡㌰㜰愰㡢攱ㄴ㠷㠱㘳㕢っ㈷㍢っㅣ捥㘲ㄸ敡㌰㜰〴㡢攱㈴㠷㠱㠳㔶っ㐳ㅣ〶㡥㔳㌱っ㜶ㄸ㌸㌴挵㌰挸㘱攰㘸ㄴ挳㐰㠷㠱〳㔰っ㐵づ〳挷㥣ㄸ〶㌸っㅣ㘶㘲㈸㜴ㄸ㌸戲挴㔰攰㌰㜰㌰㠹㈱摦㘱攰昸ㄱ㐳㥥挳挰㈱㈳㠶ㄳㅤ〶㡥ㄲ㌱攴㈶ㅢ㍡晣㍦㑤㔹㡢㐲</t>
  </si>
  <si>
    <t>Decisioneering:7.0.0.0</t>
  </si>
  <si>
    <t>㜸〱捤㔸㕤㡣ㅢ㔷ㄵ㥥㍢昶㡣㍤晥㐹摣㈴㙤㝥㥡愶慢㉡愲㠹㌶㑣扣搹㙣㤳戴㡡戲㙢㍢扢㔹㘵晦㔲㍢㠹〰㠱㌵敢戹戳㥥敥晣戸㌳攳摤㜵㉢㈴㄰㤵晡㐶㠵㜸愸㡡㔴㕥㤰〰㔱㔱㤰㤰㜸㠸㄰〲晡〰攲〱㜸攲㠱ㄷ攰愵ㄲ㠲〷㤰攰〱㈱ㄴ捥㜷挷摥戵扤摥㌶搹〶㈹㌷昱搹㝢捦戹昷摣㜳捦㍤㝦㜳㈵㈶㐹搲㝤㙡昸㡢㤶㐴攷㘴戵ㄳ㐶摣搵换扥攳昰㐶㘴晢㕥愸捦〴㠱搱㔹戰挳㈸㐱ㄳ搴扡㑤昴㔰愹㠷昶㙢㍣㕤摦攰㐱㐸㤳ㄴ㐹㑡愷㌵㤹攸扤㕦愱搷搱戰㑡㑢ㄲ挸搱㉣愹㔶㉥㉤慦扥㐲慣慢㤱ㅦ昰㜳㘳㜷㘲〶㔷㈷㈶昴〹㝤昲㔲昱戲㕥㍣㌷㔶㙥㍢㔱㍢攰㔷㍤摥㡥〲挳㌹㌷戶搲㕥㜵散挶㑤摥愹昹敢摣扢捡㔷㡢㤳慢挶挵换ㄳㄷ愷愶慣㉢㔷㉥攷㔴攲扣㔲㉥摤攰㑥㡢昸㍤㉡慥㈹攲扡㔴㉥慤〴摣㝡㔴㍣ㄵ㘸㘳愲挲ㅢ㌶搴挶㜹㘰㝢㙢㝡戹㐴晦晢戴㐲愳㑢晡㜲戵捡扤搰㡥散つ㍢敡㐰㜳㥡扢摣㔸扤㘳㌸㙤慥扡㐲愴戴㝢挷〸㤶っ㤷攷摤摢㈱㝦搹昰搶㌸㐶㡡㍢搷戶捤㈴㕤㘷攲散愸㡤扡㑡搲㤷换愵㜲搳〸愲㤸㈵㙤㜰㝥搴㙣戱㤳摥㈷㡡㔸㈳戰㔰て换㜶つ〶㝢ち㈹搳㄰㔵㈳愰㘶〸ㅣ敥㕢㌹㈶㤶㡥㑤戰攴扦挸散晡ㄷ㘶㘹愶㕣㌷攴晡慡㕣㙦挸㜵㔳慥㜳戹㙥挹昵㌵戹摥㤴敢戶㕣㝦㐵慥慦搳㥣㕥㑢愷㔲㜲户戵扥晣挴㠹户扥昵晡挲扢ㅦ㑣㝤㈵晢戳晣搷ㄹ㉣㑤㤸㕣㡥㍡㕡㥥㠰㝡㠰挰〸㐱㉥㌰昶てㄲ〴挲摣㝥攳摤㔷扦昴扢㥦㔷敥㝤昱㐷㥦昹敢㔹攷㝥慥㐰㑢㤶㐸㐳晡ㄲ㡦ㅥ㤱㌹㈹搰捣㠳摦〸挴㔷摣昸㐲㉢㍣㙣㘸戸敤㜹捦攴㕢㉡昵挸ち㜲㙥搹昷㈲扥ㄵ㔵㡣挸㐸戹㉢㐶挰扤㐸愳㐹攳㘲㔵摣挳捡扣挰昵㔶㘷扡㈳攲㔰㄰摤㍥㉥㔹㠱㠸㌹㌱ち〷㠹㘴っ搳敡愸戸㜰挳〸㥢㤱戱敡昰搳㐳㠶〳扤㤱慤摥㡥㙣㈷搴㠹攵㕣攰户㕢搰攸愳攲〳㜷搷㘰㕥敡㈱〲㈲㡡攱㉦㙤㌰慤ㅤ愶㍦ㄹ㐱搴㐰愴换扤て捡づ㉤㜷㤴〶户扡㘶㕢〹㡣㑤㜲挱㥤㉢扥愰ㄷ昱敦攳㘳㄰㠵㈰㙢捡扡㘴㑤㑣㤸㔳㐵㘳搲㔰㘰昳て敢㐲㐷㘸㑤捥扤㙢㝢愶扦㈹㝣敡㤰㑢づ㈳晣愴搶㘹㜱㠱捡㔹㌵㈳㔸攳攴愷挱㝣攵㠸㔵昶㠳㠰㍢㐶挴㑤㠱㐰㕣㍥㍡㠸っ㘷〳摦〵晥㘴挹〸昹㡥扦㡥㕢昱㐶㈵扦敤㤹攱搳愳㠹搵㠸㔸㥦ㄸ愶敤㌰搹戵慣㑡㌱㡣㠷㐲搲㔳挳换㠴㥤捥㙣搹㌱昹㤹㈱㌲㐵㌱㝦㜵㙦敡㙣挰㕦摤愶敥㤲㘸㠶㤲搳〶〷㝤搷㈹㘳㔲㉣ㄷ挵ㅣ㍦攴㥥㄰㙦摣㕤戱ㅢ敢㍣愸㜲愴㌶㙥㡡愳㍥〹ㄲ㈷搷㘹昰㜰㝣ㄹ慡愷㌰㙡㍥搷㡦戵慥㙦㐵㥣ㅣ捦㈴㜹㈹扤㐴㥤ㅡ㡣晥愹㠱㈹昱㥥㐴㌸㍥㠰㥥昵ㅢ敤㄰づㄶ昸捥㈰㘵挶摣㌰㘸㑦㜳搱㌷㜹㌲㈹㈷愴愴㤴㐴㤳㈸㙣㈷挸敢㡡㐳㍥㈵㜲〴㜸㠷晤挱戸捦㜲㄰㡤㈷ㅦ㘸搱愰㜹㘱摤㈸敦摥捥晡散搸愰慦攸㉦㤳昶㐸㑢づ㠷㈳挹挳捥摦㈷攸㡥搵㘰㤳㤱愱㉦㍥㔱㥦捥㘰户㤸㝤㘶敦愳〸戶摢㤶昱晦㥤㉣换㠷扢愷扦扥㐱攱昵㠶攱㤹づて㍥㕡㕦㤰㐸㍢〶㜰㥣㐰㈶㈳㈹ㅦ㔲㄰摡㔳㡢㐸㔸㙣㡢㜵㤴㑤摢㡣㥡㙡㤳摢㙢捤㠸㜰㔴㔱愵搳㔰昱㈶㌱慣㔱㌴晥㌵晤晥㠲㈲㑤㝢ㅡ攰㈴㠱っ㜱ㄷ㘱㑥捤㘸愷㘸慣㍥㑢㈰㌵挷㍤㑥㘵㔳㐶㘲㐸㈲㈲㈱㈳〵敥㡥㠷捦ㄱ㌶愳㝤〴㉤昷㈹㥡㐱攱扣攲扢㠶敤敤㐴挹㑦㔴慤㌱㈴㘵㐴㑢敤㜹㠰㌳〰㘷〹㤰扣扦㈷㐵㐱㔹㙦搱㌱扦㐶愸㥤㈳㡦㘳搶㌹捣敡㍢戲㉥挶㔲ㄲ㌱㝦搴㥤㙣㘷㈸㕣㐹㘶挱㌷捣㔹愳㐱㜵㘷慡㕢㜵愶换扥摢愲扣ㄹㄴ㌰戳㑣慥㐸㉥扥㘱㥢㍣㐸〳㔱愵ㄲ㌷㐹㐵㘷愸㡡㐰ㄶ㔲㐲㑣㐸㡡㤲㑤㡦摡㙢扥挷敢㜴搷㘰晡㑢攸昹㕤晣晦㜶敢昲㌵㤴挸㤹㡣㈸㔶捥㔳㔷㉢ㄲ㔰㘰㌸て敤晣〷㘹搱㔳㙥戵改㙦摥㈰敢攱㘱㕣搴㠵攵挰㡥㡥敥㐶㔳㠲㌷摣攳〲㍦ㄷ㜰㡡昷㐱㡤挲㥥㌸㈳㔶㥣ㄸ㐹ㄱ㡢㑥〸摦敢㡢㍡攳搶ㅤ㥢㙦㈲㔷㍤扢㥢㐴㔵㘹戹ㅤ㐶扥愸㐷㑥敤愶㔷晣㈵㍦慡搸㘱换㌱㍡愷㐷㤰㘳捡摤㈶昷㈸㔴〷ㄴ戱㍦㙥㤲摦㙡㜱㜳㠴㡣㔵扦ㅤ㌴昸㝣攵㜱〸昶㜴㔳㜱㘳㈲捥戳㌴㔳㘵㐶㙤㝦㜱㠶㈱挴㐸慦ㅦ㜹㝦敥捦慦扤㜱つ㜵ㄱ㈳〷㐱捣〱㘱㍦昹〰㡥㤹ㅦ愸㐲㥥挴攷挵㈲㝤㤲搹㉤㠷㤷㡣㠰っ摢て㐲捤敤㜵㘳挳敢㉢昴㘳㙦㜹ㅣ㤴㑤㐹㌵㑥愷晡摥改愴㑦㜰㘱㠳㌰㘶挴ぢ㜶㘴㈸敦㠹㜳㈳㈰敦昳慥㤴摦㔲㘴㝢㐸㐱㄰敥㔳ㅢ㈸昷敢㜵㈹つ戱搰㤸昲ㅢ㘲㌵㔲㍥㘴㤳愴㠷捦㐰戱㉡戳敥昹㥢㥥㤰㕣〹㔱摡㠹晣㤱㑡攱ㄸ㈸愰㐵㥢愲愲㐳㤸㡤愴㈰戳㍣㔰㐶㐷㌹㝦搰摡昶昰㥡ㅤ㌹㍣㙢挵ち㐴㍦㙤㤱捦㔲戵㘵愶慣㕡㌳攰扣㤲户收〲摢㜴㙣㡦㐳挱㔴挷攲摢㜳㠱慦㔱㘵戵攲攳㍢搷昷昲㔶㉤㌰扣㄰ㄱ搹㙢㜴づつ㡣㠴㑤㈹㔶挹昶㐲摡㐶㐴ㄵ昴て㕡〸㝡㜴扥戶敢捤ㄹ慤昰㜱㌰㍡搲㘶慦挵㉥㉥㌳㔹㘶㘹㌹扤㑦扢㤱搴㐹攲㤷敦戳搳ㄷ挷愸昰㤲㠵敦换ㄷ戰㔷散昲愸〸ㅥ扣捡㠲㤴㌹昱㤲搰㉤㝦ㄳ愳搲摡㜶ㄹ〸摢搳㉥ㄲ㘰㈸㌴㠴ㄹ㑤㜵㍢ㄸ㌰搴ㄲ挸挳㐳㠹敤〵㐲㘹㤷㌰攱㜹〲㐸㙥挳㈱慢㙢㝢㤴晤㔱〹㈰㙣戱㕦㤱㜵挳㔹愸㉦㌱昶㑢敡挱摥㐷搹㉢敡㠶昱㔱扥ㅤ㔷㉣摢敦㉡昳㈶㔵㙦摤㠷㤴ㅣㅥ㔲㙡㘴㤳昸戸㑥㡢〱㔹㘴摥扤敢〷敢慢扥扦づ昴〱㌱ち㥢㥣㐷㜸搹挸扡昱昳っ晡ㄴ慢ㄳ㠹㠱搷㡢㙥㥣〰ㄱ昵㔲㕣㤰扤㐴扤挴㙣搰㄰㈳昶〱挹㡦㠷〶愹昸捥昲慤㍦㝥戸昸搵㌳敦扤慤扥昹㥦户搹㉦扡㠴愵㠳㔵㑢晦晢ㄷ㘶㝥㍣晤扤㍦晣改㥢晡㜹㠶㠲〷摥㈸愹搷〸ㅣㅢ戸晤㉡昹づㅦ㕢〹散〶ㅦ㘵〸っ㜵ㄲ㡣㐱㥢㈶挰㔰㈵㠹晢㥡改㜶㌰㈸愰攲㐰〱愲㤶〸ㅣ㈸㤷敡㝤㐵戸㕡㈶摣ㄳ㠴㡢㑦摤㔳㕥〱〵ち搶㠸昷ㅤ敤㍡昵㤸戰〸愰㘶〹昴㕡〱㤶㠱㐸愴捤ㄱ挸㈷ち戰〲戱㄰㥢㘹攰㕥㠰㑤〸㤴愸〶㙦搲㠸㑤〳搰㑦㕢㈰搰㙢〵㐸㉤㜸㉤㔲㈷㥦㘰搸ㄶ搷慥㉥㘱㍣攳㌸㘳扤㡢ぢ搵㘵愰〶ㅦ戶㔶〸昵捣捤戶㙢〴晡㍣㍤㤷㌸㥦㕥㉣敢㔳㍡ㄵ戰ㄷ㡡ㄳ㉦攸㕢㑥戸挵㝥搰扤㠳㉢㍦晣昷㝢㍦搱㍥㝢昳㥥扢昰捦攲㥢㍦晤〶㝢扦㑢ㄸ㝥㘴㉡昴づ慢攰㝣㉦㡤戲扦㕤ㅦ㌶攳挳㕦㤱搷改慢戰〳つ㈴愸挴㔴㐴㝣㑢捡㉦敥㡦㔷㉦㘷挱㐹㤵敦㤳搴㥦㠰て㙥㘰㌰攵攰愳㐲慢ㄱ㘰戸㈶攸㕥㠳敥㌵㘸㕢㠳㝥搹㜷昷搲攰㜷扡㠴攱〷戶㐲敦㡡ㄹ㙥ㄵ㕡㘴摦愶愹㄰㕤散昶㌹挲㈸搸㜲㌸挹愱㈶㥦㠵搶㠶㍥㤷戲㔹愴戴摡㍢昷愶晦㍢昹昹ㄹ㠶昵㔸摥㐳㘴晦〷㌷晣晡摡</t>
  </si>
  <si>
    <t>㜸〱敤㕣㕢㙣ㅣ搷㜹摥㌳摣㕤敥㉣㐹㤱ㄶ攵㡢ㅣ㕦㤸昸㤶㤸㉡㉤捡㔶㙣愷㔵㔵㕥慣㡢㐳㠹戴㤶㤲㙤㌸挶㙡戸㝢㐶ㅣ㙢㘷㠶㥥㤹愵㐴挷㠰㠵搴㐹㕡戴㘹㠰㈴㉤攲搸戹挰〸っ攴㈵㐹晢㤰㕢昳㔲愰㐰㠳挴〱昲攰㍣〴挸㠳㙢ㄴ改㐳ぢ㐳㐰㕦晣㘰挰晤扥㌳㌳扢㌳扢摣㈱扤戶㕢㍡攰㤱昷攷㤹㜳㥢㜳捥㝦㍤晦㝦挶㌹㤱换攵摥㐱攲㕦愶㍣㌳㌷㔵㌶晣㐰摡㔳㜳㙥愳㈱㙢㠱攵㍡晥搴㡣攷ㄹㅢぢ㤶ㅦっ愰㐱戱㙡愱摥㉦㔴㝤敢ㄹ㔹慡慥㑢捦㐷愳㐲㉥㔷㉡改ㅡ敡㌹〸㝦㘳昱㠳捥㕥挳㜹㠰攵戹搹挵㤵愷㌰㙡㈵㜰㍤㜹㘰攲㕣搸昷挸昴昴搴昴搴扤昷ㅦ㝣㘰敡攰㠱㠹戹㘶㈳㘸㝡昲㠸㈳㥢㠱㘷㌴づ㑣㉣㌵㔷ㅡ㔶敤搳㜲㘳搹扤㈸㥤㈳㜲攵攰扤㉢挶㝤て㑣摦㜷昸戰昹攰㠳てっ攳搵戹搳㜳戳㑢㥥㌴晤昷㘹捣〲愷㝣摦扣慣㔹㕣㥢㤴㥥攵㕣㤸㥡㥢挵㝦㠹昹攳改晥愹捡慡㤴〱㕦㉤㍤改搴愴慦愳攳㤰㍤攳晢㑤㝢㡤㥢愷摢挷戰搴㥡攱〷〵㝢㑥㌶ㅡ扡ㅤ㡦㕡戲ㄷ戱㜷つ㘳㘳搸慥㐸挷户〲㙢摤ち㌶㡡昶㌲〶慡㡦搸㘷㝤㜹挶㜰㉥挸搳㠶㉤ぢ昶昱愶㔵捦㠷㈹㌷㜰㔷㍣㐴㜲㘲㙡昹㔳㌳扥㍤户㙡㜸㙡㐶㍥㌷㈶愳敤㌱慦㤶㙥㝢㕢敦㜱㌹㜵昵〶㡥㜹㐷敦㜶愸㌹㘷㜸慤㤶㤳扤㕢㐶㡢㑦捦攰㥥摥敤ㄳ㝢㤴敥昳㠹摥㝤搴㔶愶㕢㡢愱㠸扥搵㡥㘲㌱㝡㤱㘰㤰愰㐴㐰〴敡㘵㠲㈱㠲㘱〰㤱晦ㅦ㜰㐹戲㈳慢戴慡愱㔵㔷戴㙡㑤慢搶戵慡搴慡愶㔶扤愰㔵㔷戵慡愵㔵㥦搲慡ㄷ搱㈶㑥愵挱㐱㉤㑡攳扦㜹戳昲收摢戳㈷晥改摣慦㍥㝢昳慤㕦戸㌲扣〷㡤ㅥ㠹㈶㌵敦ㄹ㤷㐰㙡㙤㉡㍥㌴㜵㤰晦戶收ち㌰㠵㜹搸扣摦㥣㥥慥ㅦ㍥㘸摣㙢ㄴ戸慣っ攴愷〸㘵っ㙤㠷捤㐷㉤愷敥㕥㔲戸扢㘹搶昰㘵㝢攳㈶愳扡㔹户改搴晤㡦㙣㕥㔹〹㡣㐰摥搸㔹搷ㅥ愴慢㕢〵㙣㈵㝤昵扥㕢㍡扢㥤㌳ㅡ㑤㌹㜳搹ち慢㙦敥愸戶㤷㍣㜷愵㜷敤㌱㑦㍥摤慡敤㥡搱っ㠴摡扡ㅡ扢㙢㤵㘱㔵㌸慦㠹戹㔵搷㤷㡥㥡摥愴扤㘴搵㉥㑡慦㈲㈹ㄲ㘵㕤㉤昵㕡㔶㐵㕣㍦戹攸㘰愱攰搶晡挷㤲愵收㐳㤷〳㌰戳慣㘳扥㙢搲ぢ㌶㤶㡤㤵㠶扣㉥搵㈴㝣㈷㉡昶愷㡡㡦戹戵愶㍦攷㍡㠱攷㌶搲㌵㌳昵㜵〳㤲愶㝥捡慤换㝣㍥愷㠴〲〴敥挰㠰㄰戹扢㝢昳㠲㐲㐴〲挵㘴攴ㅢ搲㘴㌷㜵〶慢挳㉡ㅡ㤲㌴愹摤扥挵㘰㥣慦㤲㌱ㄹㅣ㤸㔸ㄳ昵〷㕦晡昱㉤㠶㙤㘱敥㠳㙤慣㘹攳搱敡ㅦ㕡㤷㑥㜰挲㜰敡つ改㘵㙡㍦挱ㄹ改愳〰㠵慢㄰〸㍤㜷㡦慡㑥㕣ㄶㅢ㠵㑢㔶㍤㔸㉤慥㑡敢挲㙡㠰㌲㘸挸㔲㠹㕢摢㤵昴㙢㔰愴敦㈵ㄸ〷㈸㤷㜳挵㝤㙣㔴㉣㈳攵ち㤴㑥ㄹ扣㥣ㄲ攴散㤷攲攵㘱昳㤸搵〸㘴㈸㤴㐷㑤㘰㈴搴㙡ち㝤㈳㈴㔱捦愸㠵ち㘳㥦㌹〷㉡㌵㉣㈷搸㘸昳㙤ㄷ㤷㠴㐴戴㉢ぢ㜶㥣㉣愰㈸㐸换㠳っ㕥〳搱㜴㐸㠳散挶〹㈲㈲ㅢ㘴㘸㜶㡣㥣㈶㌲戶捦㤰ㄱ㘸㥦㈴㐲戶㍥搸㕢㐶㤰搸扢㠹㤴㥤㝡昲攳慥㌴摢捣㤶て愵搹戵搸㌸晤㍡㠲敢〹㙥㈰搸て㈰晥〰〹㐷㈹㠷㝣㍡改ㅦ挱戳㝥ㄳ挱捤〰㤰㑦㍡㘵㑥㈴慡㘸㐳㙤挷㡥㘴扢ㄱ搸挹捡㈸づ㐵ㄱ㉤攳㤶㥤㌹㘲㉢㐴㐷㔶攷捥搰戵㜹愵㘳敦散㑤㥢挹攵㤰㈲㌳㥡㈶搷扡㐵搳攴㐶戰㘹㥦㝡敢㔶㜴搵㈷〸㍥ち㔰搶㍦㐶〸攵㐲㠳㜷㝢ㄶ㍤㑤捡て㠵㔹ㄴㅡ㐳㝤㉡昸㠸㤰㜹〴挸㄰㜲㕤挷㤷㕤ㅢ㥡收攰愴昹愱户愱て昴收敦〸改ㅤ㝡㜳㔷敦搰㕦昴㉥慤攸摢挰㕥攲昷㍤㜵捣ㅤ愸搶敦㈴戸ぢ愰㐳挷昰昴晤㙥㍤〵捡㉣戶ㄳ㤸摢㑢慦㡢戲㜲㤷㌷搶愴搲㐰挳收戲攱㕤㤰〱㍣ㄸ㈷攷㘱ぢ扢㥥㈷ㅢ㌸搴搶㔵〱捦㉦搷愷ぢ晤㘳㥥㙢戳㝣搷㐶昶㍦ㄴ㡡㈱㥦搷〶㜲ㅤ㌶㜲㠶慤㤹昰㌹㈵㈸㠷㍡昸摥摥㐲㈲搱㈹㑤㕥散㤷㝤扥摣㤵㈴㝤㐸㤲㑦㘰㕢昵扢〱㈰㈵挴㙦㝢㑡㤴〳㙣昶㈷慡㔹摡㘲愵㠷㉦攳㜴搲攱㐳散㤲㈳㐳愱挳㜶ㄶ晥〳㝦挴慥㔸㜶㑢㔸っ搹㑢搲慢挱户㘰㌵㘴㌹㜴换㔲搴散捡㡡て㠹慣ㄸㄸ攸㍡㑦㘷昸搷ㄴ㥤㜴㐸㠹㑣㙥捦慣捣㌸㡢户㠹㡡㙥㐸ち㤵っ搷㔰㑢〲㤱昲搸㜶㔷挴昴㈱㘲敥挱挶改〷〹愶〹づ〱ㄴ㝥つ㐹戳摤㡤㘷㌸㙣㜰㥤㉥敤㙡㌵㔷㈲ㅡ㤴㡢昰搵㥥挲敡㌰㕦昳㐹㠲晢〱㍡捣ㅦ㍡㈰㌳〸㔱愱㍣㐱㠸㉡㡣㘱㥥戳攴㈵搲挰ㅥㄳ㠱愵戹愶ㅦ戸㌶㈳㑢㈳收扣㝢摡つ收㉤㝦つ㤱愸㜱㌳捡㍣扡㉡ㅤ㔰㤷〷摢愷愳捣㕤㕢㤳㜵摤慣戸㑤㠸戶㤳昳㍢攱㘰㡥敤㠰㉤愹捥收㥡㐰敡敦㝣㡣㈱〴㜶㕡昹㕢改㡤摤㤶昷㥢㠷扥搱昶㡥㉥㕢㐱㐳づ㤹㈱搳㌱㕦㌲戱㡢㠸ㅣ搴〷捤攵㔵㑦捡昹ㄱ昳戸㘷搵ㅢ㤶㈳㠹っ搸㤸っ搶㉤挸ぢ㠸ㄲ㉣戹㡣〱扡捥㠸戹散ㄹ㡥扦㘶㌰愰戸戱㌷昵愴挲㈲〵㜳搶㜲㝣扣㐶㘱㤱昹㔱戳戲敡㕥㐲挴戶㘹㍢挷㡤㌵㝦㐷㘰㠵㐴ㅦ㈶㠵ㅡ愱〹㑤ㄳ㈵慤搴㉦㝥㜸㈰捦攵挸㝢㜹〲㠵慢㕣㠱㍥昳っ敤㑤扢㍥㡡搱搰㑥攷㥣㠶ㄱ㍤㙡ㄵづ㘴㑡㘱㜲慡晥㈰晢㝣ち攰攱攳㘷㑦戶㈳㜳敦㈹㘶㕤愰㤷㍦㐳挶㉢戲㘸〵㐲攸愳摢ㄳ㤲ち换㐸㌹攰㐰㘰㥣㑦㥤攴㔷㌶㔵ㅢ㔲摦㥥㜶昶ㄸ㈲㐹挳收㠲戱㈲ㅢ㠸㐷摢㐶戰㈷㝣愰ㄹ㙢ㅢつ㍦慡㥢㜳㙤摢㈰㘹㤱㉣㉢㌵㠳ㄴ㍣搳っ摣㔳㤶愳㥢〰㡡晥愲㈲攳㌲㡡㡣换慡㘸搸㍣挳搰愰捡㜳㉣昷㠲攱㔹挱慡㙤搵㑡㝣㘰昸㙥㐷搰㈴㤸㥣㤲㌷㑥戱捣㤸攸戰收捦挲㘴昳愷㠰敥㈹挸㔱㙥ㅤ搱て捡搵㐴ㄱ晦㐴㥦㡥㈵〸ㄸ攵㈹搵晦っ愳ㄵ搴敤〸㠸ㅣ㤵慥挶㜷㌰慥㍥㠷㤲㔰〸ㄱ敢ㄹ㈴〲慦㘰㐲挸搳挵㕤㌴捦㍡㔶〰散ㄱ㘳挷慣㘰摥〷捡〱㤰㔵挷摢ㅢㄵ㔶ㄳ㥤㈶㕢㕡攱搶敥慡㤴㥡戸愵扢㍥愹㌷㙥摦愴㍡搴㈸〹㐵戲㔵㈳愵㔹㌶㤹攳㑥㔲㌵㐲㈹敥㔸摢㠸㉣户㘹㝢摦㈹㐵摥㠳㘲㔲㌴㤳搳晦㕣ㄱち〲扤㤱㡥愲捦㍥㥢㍣ㄲㄱㅢ摡〰㘵敡愹戰㙣㈴ち〹㥥挴戵㤳扡㉣㐷㑦攰敦㍤㔱㜶戱ㄹ愴㙡㡣换攳㔱捤㑣愳戱攸挰㑡愸ㄹ㕥㝤㠷戰㌴搶ㄶ㙡ㄸ挵㥤晤㙡晦㜰㝢ㄳ㡣ㄸ戱㈱挳㈲ㄹ㝥㘰戰㈱㤸㉢ㄱ㔱愵㜵㌶挲慤㙥ㄵ㤷昸㜴㑡ㅡ㡥挲㐰㈵愸捦换㜵㘵㠶戵㉤昹㜱搵愱㜵㕡㔴㜲㔴㌷㘷㔶㝣愸昴㠰㜲㍣捡㈹〶搷捤㌳㜴㑢攱ㄲ〳挴㙥㤴㕢慡〵〸敤戶〶攰挹㘰攷㘰〷㍢ㄲ㠶㑥㘸㥤㔱㠲ㄶ㌳〸㌷扤〸昲㑥㥦ㄸ㠵㈰㌵㔵㝡昳愸昸挶ぢ㑣摦㍢㥡㡢㌳ㄱㄳ㌱摣㤵㘱㍤〰戹挹挸㈴戹㘸㍣づ㤸㠷㤲㑤〹慤攱戸㡣㈶挶〸㑤㍥㉦挰㉤ㅥ挶戲㐶挹㌶つ摣㜳ぢ㉣㘸搳挶挶ㅥ昳愴㔳㙢㌴敢㔲愹攲㔸㔶㉢㡤扣㈳昰愵慥〰㠶摣㤴戱㉦搱愶㥣挴㔱㡡㑢㈶㤲晡户扢昵愳攸慥㠴ㅣ挶〸㔵ㅦ〳㤰ㄹ㙥㌹ㄵ㄰敢扡愷㐰晢㜰㙦晢〲㠳扡㍣〷㤱搶㔵㐴㔹戶㠰晢㜸慤㈸戲攲戶㐴戳〵㜷挱愵捤㥥㈸㍡㘱㠵㐵㍢〲㐷㔸㘷㈸昰㡡㐵ㄸ㈳㝤㜲〷〷挹㕤㡤愲扢㔷㥦㔳㡦戹慢㐰㠵挲㠰㘰㡣㤷愷愰ㅣ㜶ㄵ㡣㐴㠳㕢㙢㕢摤㠲搱㕦㕡摥晡っ㠰㘰ㄸ㤸〶㉤㕡㠶〶捥ㅣ昲㕢ㅢ㌸户愲㔵㐶㠴㌴ㄹ㑣㘵㡣㜲ㅣづ㝢㈰つ摣挴㠳昴戲ぢ㈵ㄴ散㔳ㄷ挳攲扢㠹㤳㌶㡥㐰慥㜷㕤㐷攱㤲ㄱ攰晡㡢戳扦愳㜸愶㕥愷戹ぢ晦摣㡥挰㉡慥㙥㠴收攸扥㡥㑢㔹㙡㑤戴敦㙥敢愸㠸㉥ぢㅥ㥡㥦㍡㘱〴戵搵㑡戰ㄱ㕥摣敡㤷㈴ち㍦㠷㍦㘲搳户搳㘶捥㍢扣㠸扡捥扤㉦㕦㜴摣㑢㡥㥡㔷挱攷慤㍦㔰〸慥㔰づ㜲㤲攵摣㍢昸愷㤲㤶㉢晣㌳㐶摣捥戴㌹㐰摢㐱挲㜱㔴ち愵挱〴昲ㄹ㜴〲摢扤㜵㙢㠰㜴戲慦㠳㑥㤴㈰搸㈵ㄴ攷挲晢㐶㈸攲㘷㐰㉢㠹㈵㍣㤲㘳捦㕦〱敢㡢㥦愲㠴〸挷㜳㈴㐶ちㅦ㐵㉥〳㜵㑡㤰㐷㔷㍣㜸㈱攴㡦〷㑢㌱㌷㙦捡㑥晦〷捣㉣㝥搲㠹愲㕢㠸愲ㅦ㜷愱㐸昰ㅡ㠸攲摦㠷㤱㠹㔳㠱攱搹㜷ㄵ〸攷㥡㜶て愰ㅦ昸㠵摦晦挷〳攸㐲㐴ㅣ捡㐶㐳愸敤づ㍣户㑣㠴㠱㉥ㄳ㠱挱㝢㘵㈲㥣㐲㐶㌰㡡ㅦ㥡〸㤱て㘴ㄱ〵㕢㥢〸㡣敤㘵ㄸ㠲㠹㔰㙢挲慤挱ㄳ搸㜵㌶晤㘳㈷㜰昱㔶晡㠸攷㐳㘹昹㜳昰㐸㕤摦㕤扣㘴㜸㠶扤㕦㤵ㅦ昷㈴㤴㤹户㡣㥢摣慡ぢ㝢摣戸㘹㡤敡戴㠹慦㈲昶戲敦晡㔳戶㜷㝦ㅤ㤸ち㔳攸扥ㄷ㈵㔱㝣て㥥ㄲ挱㜳㐳敥戳晢扥㝦晣摦㥦㜹晥㈸㙦慢㐵戴㕡戸ㅢ昹㝥㐲昶戴㈷㄰搴㑤㕣ㄴ戹㤶ㅦ收㥣挲㈷㑡搶㕡㐳捥ㅡ㥥戲㠲㝣摤㡥戳㈱攱㈵〸㌳㈴扥㥤㘰㘲攲摥㐳㘸㘲㑥㜵戸㍢搵㠷㑤捡㐵㌸㤵㤸戸昲改挵㘱㐳搱㔳㤱昵㘹㙤ㄶ㝥〸㔵昴㉥㈷㤲戶ㄲ㜹敡㘴ㄲ攲〷㥤扡敥㌰㜵㕤㜸㤰㘱搸㍦㤶㔲㠸㍦㤰㐲㤲〷ㄹ㕥〸㔰㔲敡っ㌲㠵㝢〰㌲㈲㙢㥤㈱㕥晡〳㜶㠵㠰㙣㕤晡敢昳㈳ㄶ散㈲戰ㄸ晢攲晢㍤搱搲ㄶ㡤㔵ㄳ㐳戵捡愶愹㈰愳づ㉦㉣㤸㡥㑢㔳㤶捥㈱㤴㙥摢ㅤ挵㤷㡣搸㘱攰㉤㘴散㠲㑤㕦㕢搹㝥挸㘹攲收〷昴㑣㔱㈹っ㘷㉦㡢㜱㈰㔵㌱扡戰㘹㌹㉣㈲ㅣつ戳慤㑥㐳㔱ㄵ㜴㤶戳ㅦ愷㔲〴晦昸愵㄰敢㈷摢㐳㕦摢㔹㐳ㅤ攷っ㘲㠱晣挱晥扡㈵㠳戱昱㔶㜲っ㈴散戶㕡㤵挲敢攱㘷搱㠵㡢捥〹扤㥤㔵捦攲㌰晥挴㥣㌵愰㜵改㝦㐶慦ㄵ㘷㥤㘳㙦㠶戱㔳晡晦㌱ㄴ㙣愹晦〵㘳㙦ち㤱㡦㐷ㄹ㍥ㄴㄸ㍦搹㌲㘴挳ㅤ㠱㘷ㅢ挱ㅢ㜵㌰搶㔵㤶㈱敦㌰㔷挱挷慢㘱戵㤲攰昰㝢攵㍢慦㐶戴晡搲戶ㅤ敡㈹〰ㄹㅢ㉡扣〲ㄱ搴戳㝦㕡㙥挵愷摢攲ㄳ攸戸敦㤴㔵昳㕣摦㌵㠳㠹ち㠲扥ㄳ晣昶捣㠴捤㌳㈳扥摢㈹搴㙥挳㑥っ㍦㠹㍥愷ㄷ㈱戰㑦换攰晤㡡㐵㌲戲戰扤㐸〶扦㐳ㅡ㑢㠴㤷愸ㅤ晣㙢捣㐷㥡㐶〳㥦慥㉥挲搷ㄹ戰㘸㐷㈸扢搰攳摣㜹㐳㠳㕢㠷㍢㕡㥦㠶㍦㐸㌶愶㄰ㅣ㔳㑢㜸攲㐹敥㙢攷ㅥ愴摢㐶㙢昳搹戲㍦㥦㕢戹昰㌲㜰扡扤户愴㐹㠶敦攴ㄷ挹㘵扤㑡㠸㑢晢㐷昱㜷晢づ㕡㡥㌶づ㍡㡦㍥攸愶㈳㙣戲〱昷搹㌶愲摦攷搱㔵捣㄰攰愷ㅢ㔱㠶て㠲㕥㍥戲愲昸ㄶ㤶㐵〶㐰㍥㔷慣〱昴愶敡㤷㌶愳敡戱㔸㈰ぢ㥥㌱㐸㡥㘵昱㈲ㅡ㜲扢挲㘵㠳㈵戸㙣愱捥ㄲ挸敢㜱て攴㜳㠲㘷〹㌵㤱慦愳㐳㙢㈲ㄶ㑡㝢㑦攴ㅦ㌶㥢㠸愰ㄵ愰ㄶ㥡ㅣ㝦㉣搶㈲㝡〳搵扡㑤攰㄰戸〰愳ㄴ㡢㤴㌵挵㌰戴昰㔳㘲〶改㌷搱摦搷㡦晥晡㔵愶晦㍥㉡㤴㈰㐴㔵㝡昲ㄴ㠴㙡昲㕦㑥㑥摥㐳㘹敦挹㝦㘹戳挹㡦㔱㐶㜲㈶㝡〰㌰㌲㈰慡昸愳ㄶ搳㐴㠶晢挸㥦㌸㑦㠰㕦㙡ㄶ㘳〶㑡㔴摦㑢挸愰㉦㌷㕣戵扡㡣㑣摣户挰昵㘷㝣摣愳散㈳㕥㠴愴㉦愷ㄸ㍡㘳㡢愱㔶㉣搹㤱ㄷ㜶㐷挸〶㉣㠹㕦换昶ㄴ改挵㍥㈳晣攲㡢㌱㘲㑥㥣㠸扦㥣搲愲㤸ㄳ〸㈳戴㐸㐹㍦摣㐸昱㠵戸昱㍦晥愸敤㌲㐵〵ㄲ愸㈷㙣㑣㍡㔳㡤㍦ㅦ㌷㍥㠴慦戲㔴㥢ㅣ㙦㄰㌰扤ㅥ㌷㈶㍤慡挶捦挷㡤晦敢搰晥㔶攳㤸づ挳㤱ぢ㈴㤲っ㕢㔷㔹晦㠹㉦戴㐷搱扣㘰㔲㝦づ㤹㘱㌱㈵愷ちㅤ㌷㤴〶ㅤ挶㘵㄰て摦㐸㉦攰㙥ㄳ慥㠰㐰挸㠶晦慢㠴㤳戸昳㌴㙦〴〶㍥㠱㕥㐷戰搹搳搵ㄳ㍢ㄷ捤㐵て〵㠳收㐹ㅦ㘷慡晡㡥㈲ㄱ㤸〳昹㜰㝦户㜰捡㘷㤸㡥敤晤㠸㠳㘴ㅡ敦㤰昴愷㍣㔴㘰㈵㉦㍥ㄷ㘳㌶㜷愵㑤㌳晡㜳㐰づ愴㈳㈰㌳晡ㄵ挰㌰㄰挳摢捡戹㌱昲扦㘲敥捦戱攲㉦〹㥥〷㈸ぢ㌲㍢改愰昸㜹㠰搱昸㝦㔴㌱戱慥晣㈵㥡㜸㈶㝥㔹㤲㡣昴㉦戲挳㕦〱っ挰㝤㉢㈲㈲㉣敢㝦㡤㤲攴㑢㈹㌸搴㑢晦㠶ㄵ㝦㑢昰㈵㠰㜲㠱㤳摤昶慥㜱㑤㝤㙡慥扦㐳㔷㜱㠵〰㍦晤换㔱㠶て〵敥挳㥦昶戶㤵㜹ㄴ㡥㍦散㐷愸㌳昵〵晦㐳昸㈲㝦㠳㡢ㅥ挰晦㤰愴愰っ晢扣昶愹晥挶㈲ㄳ搰㈶㔷扦㌵㙣昶㝢ㄸ㠷敢㙡㐷㔰㌸㈲㤵㑡㐹㉢ち攲㥢ぢㄶ㉥摥挰户ㅣ㔱ㄵ㐲㤰〶㔴㠵ㄳ㔵ㅣ㐵㠱晥㔵㌶㈵㡥㠹㈷晤㙢㝣㈲㙡搵㈶晥㝤㤴攱㠳㈰㕥㔵昷愷愲敥昱ぢ㠹㙢㔵㘱㜵扣㤰昸㔷ㄵ慢挹ㄷ扥挰挱ㄴ戲㤰㐹㙢㈵㈲㑤搱搰㡢挸㡣っ㡣㜲㙥㡦攲愷㕤ㄶ戵昳昵昳攷摦ㅡ捤㑦摣㤸㝦散㉦㠶㕦㜸晤㤷㙦㝣攵戵捦ㅣ昹捦户㕦㝡改戵晦昸捡慢㙦晦㝣攵挸扦扤晣昲扦㍥晣敤㔷摦搸㙢㝥㐷晢搱㕢ぢ摦㜹㜶晡攲戳㑦㥢㘷敦㍥晥散攳㑦㍤㌲扤㜴捤攴挰挰攰攰㕤攳扦戸攱攳㘳㔷㥥晥㠹昸㤷摦㕤敦〸戵㕣扣㈰㍤つ㉥㕢㑤攳㥢挸㘰ㅡ㥣昱〷㍡つ㉥㔷㙤搴㑡戴㔱戳㈸㈸挱愷挱〹愸ち㈳㕤㌱昴扦㠰㠹戳㜳</t>
  </si>
  <si>
    <t>㜸〱敤㕣㕢㙣ㅣ㔷ㄹ摥㌳摥㕤敦慣敤搸㡤搳㑢㑡㘹つ愵㤴搶挱㡤搳㠶戶㐰〸扥㌴㤷搶㠹摤搸㐹㡢〰㙤挶扢㘷散㘹㜶㘶摣㤹㔹㈷㉥㤵㕡㐱㑢㐱摣㈴㙥愲㔰㉥慡㔰㈵㕥戸扣㤴晢〳ㄲㄲ愸㉡ㄲて昰㠰挴㐳㐱〸ㅥ㐰㈸ㄲ㉦㍣㈰挱昷㥤㤹搹㥤搹昵㡥摤㙤ぢ㉥昲㐹昷昷㤹㜳㥢㜳捥㝦㍤晦㝦愶㌹㤱换攵晥㡤挴扦㑣㜹㘶慥㕢摣昰〳㘹㑦捣戸昵扡慣〶㤶敢昸ㄳ㔳㥥㘷㙣捣㔹㝥搰㠷〶挵㡡㠵㝡扦㔰昱慤㐷㘴愹戲㉥㍤ㅦ㡤ち戹㕣愹愴㙢愸攷㈰晣㡤挴て㍡㝢つ收〱㤶㘶愶攷㤷ㅦ挲愸㡢㠱敢挹〳㘳攷挲扥㐷㈶㈷㈷㈶㈷㙥扦昳攰㕤ㄳ〷て㡣捤㌴敡㐱挳㤳㐷ㅣ搹〸㍣愳㝥㘰㙣愱戱㕣户慡昷挹㡤㈵昷㠲㜴㡥挸攵㠳户㉦ㅢ㜷摣㌵㜹挷攱挳收摤㜷摦㌵㠸㔷攷㑥捦㑣㉦㜸搲昴㕦愵㌱ぢ㥣昲ㅤ戳戲㙡㜱㙤㔲㝡㤶戳㌲㌱㌳㡤晦ㄲ昳挷搳㥤ㄳ㡢慢㔲〶㝣戵昴愴㔳㤵扥㡥㡥〳昶㤴敦㌷散㌵㙥㥥㙥ㅦ挳㔲慢㠶ㅦㄴ散ㄹ㔹慦敢㜶㍣㙡挹㥥挷摥搵㡤㡤㐱㝢㔱㍡扥ㄵ㔸敢㔶戰㔱戴㤷㌰㔰㙤挸㍥敢换㌳㠶戳㈲㑦ㅢ戶㉣搸挷ㅢ㔶㉤ㅦ愶㕣摦捤昱㄰挹㠹愹攵㑦㑣昹昶捣慡攱愹ㄹ昹摣㤸㡣戶挷扣㙡扡敤㡤摤挷攵搴搵ㅢ㌸收㑤摤摢愱收㥣攱㌵㕢㡥㜷㙦ㄹ㉤㍥㍤㠳摢扡户㑦散㔱扡捦㉤摤晢愸慤㑣户ㄶ〳ㄱ㝤慢ㅤ挵㘲昴㈲㐱㍦㐱㠹㠰〸搴换〴〳〴㠳〰㈲晦て㜰㐹戲㈳慢戴㡡愱㔵㤶戵㑡㔵慢搴戴㡡搴㉡愶㔶㔹搱㉡慢㕡挵搲㉡て㘹㤵ぢ㘸ㄳ愷㔲㝦扦ㄶ愵攷ㅦ㔹㝤敡昰挸㜷㡥晦㜴攵㠵戳てㄶ晦㝡㙥㜰てㅡ摤ㅦ㑤㙡搶㌳㉥㠲搴㕡㔴㝣㘸攲㈰晦㙤捤ㄵ㘰ち昳戰㜹愷㌹㌹㔹㍢㝣搰戸摤㈸㜰㔹ㄹ挸㑦ㄱ捡〸摡づ㥡て㔸㑥捤扤愸㜰㜷摤戴攱换搶挶㡤㐷㜵搳㙥挳愹昹㙦搸扣㜲㌱㌰〲㜹㙤㝢㕤㙢㤰㡥㙥㡢㘰㉢改慢昷㕤摦摥敤㥣㔱㙦挸愹㑢㔶㔸晤挶戶㙡㝢挱㜳㤷扢搷ㅥ昳攴挳捤摡㡥ㄹ㑤㐱愸慤慢戱㍢㔶ㄹ㔶㠵昳ㅡ㥢㔹㜵㝤改愸改㡤摢ぢ㔶昵㠲昴ㄶ㈵㐵愲慣愹愵㕥挹慡㠸敢挷攷ㅤ㉣ㄴ摣㕡㝢㜳戲搴扣攷㔲〰㘶㤶㌵捣㜷㑤㝡挱挶㤲戱㕣㤷㔷愵㥡㠴敦㐴挵晥㔴昱㌱户摡昰㘷㕣㈷昰摣㝡扡㘶慡戶㙥㐰搲搴㑥戹㌵㤹捦攷㤴㔰㠰挰敤敢ㄳ㈲㜷㙢㜷㕥㔰㠸㐸愰㤸㡣㝣㑤㥡散㈶捥㘰㜵㔸㐵㕤㤲㈶戵户㙣㌱ㄸ攷慢㘴㑣〶〷㈶搶㐴晤挱㤷扥㙤㡢㘱㥢㤸㝢㙤ㅢ㙢摡㘸戴晡㝢搶愵ㄳ㥣㌰㥣㕡㕤㝡㤹摡㑦㜰㐶晡㌰㐰攱㌲〴㐲搷摤愳慡ㄳ㤷挴㐶攱愲㔵ぢ㔶㡢慢搲㕡㔹つ㔰〶つ㔹㉡㜱㙢㍢㤲㝥〵㡡昴扤〴愳〰攵㜲慥戸㡦㡤㡡㘵愴㕣㠱搲㈹㠳㤷㔳㠲㥣晤㔲扣㍣㘸ㅥ戳敡㠱っ㠵昲戰〹㡣㠴㕡㑤愱㙦㠸㈴敡ㄹ搵㔰㘱散㌳㘷㐰愵㠶攵〴ㅢ㉤扥敤攰㤲㤰㠸㜶㘵挱㡥㤳〵ㄴ〵㘹㜹㤰挱㙢㈰㥡㌶㘹㤰摤㌸㐱㐴㘴㠳っ捤㡥㤱搳㐴挶昶ㄹ㌲〲敤㤳㐴挸搶〷扢换〸ㄲ㝢㈷㤱戲㔳㔷㝥摣㤵㘶㥢搹昲愱㌴扢ㄲㅢ愷㕦㐵㜰㌵挱㌵〴晢〱挴㥦㈱攱㈸攵㤰㑦㈷晤つ㜸搶慦㈳㜸㈳〰攴㤳㑥㤹ㄳ㠹㉡摡㔰摢戱㈳搹㙥〸㜶戲㌲㡡㐳㔱㐴换戸㘹㘷づ搹ち搱㤱搵戹㌳㜴㙤㕥改搸户㜶愷捤攴㜲㐸㤱ㄹ㑤㤳㙢摤愲㘹㜲㈳搸戴㐷扤㜵〳扡敡㘳〴㙦〲㈸敢㙦㈶㠴㜲愱挱扢㍤㡢㥥㈶攵敢挲㉣ち㡤愱ㅥㄵ㝣㐴挸㍣〲㘴〸戹㡥攳换慥つ㑤㜳㜰摣㝣摤摢搰〷扡昳㜷㠴昴㌶扤戹慢㜷攸㉦㝡㤹㔶昴㡤㘰㉦昱晢慥㍡收㈶㔴敢㙦㈵戸ㄹ愰㑤挷昰昴晤㜲㍤〵捡㉣戶ㄳ㤸摢㑢慦㡢戲㜲㤷㌶搶愴搲㐰㠳收㤲攱慤挸〰ㅥ㡣㤳戳戰㠵㕤捦㤳㜵ㅣ㙡㙢慡㠰攷㤷慢搳㠵晥㌱捦戵㔹扥㙢㈳晢慦ぢ挵㤰捦㙢㝤戹㌶ㅢ㌹挳搶㑣昸㥣ㄲ㤴㐳ㅤ㝣㝢㜷㈱㤱攸㤴㈶㉦昶换㍥㕦敥㑡㤲ㅥ㈴挹㉤搸㔶晤㔶〰㐸〹昱摢慥ㄲ攵〰㥢扤㕤㌵㑢㕢慣昴昰㘵㥣㑥摡㝣㠸ㅤ㜲㘴㈰㜴搸㑥挳㝦攰て搹㡢㤶摤ㄴㄶ〳昶㠲昴慡昰㉤㔸㜵㔹づ摤戲ㄴ㌵扢戲攲㜵㈲㉢晡晡㍡捥搳ㄹ晥㌵㐵㈷㙤㔲㈲㤳摢㌳㉢㌳捥攲㉤愲愲ㅢ㤲㐲㈵挳㌵搴㤴㐰愴㍣戶摤ㄵ㌱㍤㠸㤸摢戰㜱晡㐱㠲㐹㠲㐳〰㠵㕦㐱搲㙣㜷攳ㄹづ敢㕦愷㑢扢㔲挹㤵㠸〶攵㈲㝣戱慢戰㍡捣搷扣㠳攰㑥㠰㌶昳㠷づ挸っ㐲㔴㈸㑦㄰愲ち㘳㤸攷㉣㜹㤱㌴戰挷㐴㘰㘹愶攱〷慥捤挸搲㤰㌹敢㥥㜶㠳㔹换㕦㐳㈴㙡搴㡣㌲て慣㑡〷搴攵挱昶㘹㉢㜳搷搶㘴㑤㌷ㄷ摤〶㐴摢挹搹㥤㜰㌰挷㜶挰㤶㔴㘷㜳㑤㈰昵㜶㍥挶㄰〲㍢慤晣慤昴挶㙥换晢捤㐳摦㜰㙢㐷㤷慣愰㉥〷捣㤰改㤸㉦㤹搸㐵㐴づ㙡晤收搲慡㈷攵散㤰㜹摣戳㙡㜵换㤱㐴〶㙣㑣〶敢收攴ち愲〴ぢ㉥㘳㠰慥㌳㘴㉥㜹㠶攳慦ㄹっ㈸㙥散㑤㍤愹戰㐸挱㥣戶ㅣㅦ慦㔱㔸㘴㝥搸㕣㕣㜵㉦㈲㘲摢戰㥤攳挶㥡扦㈳戰㐲愲て㤳㐲㡤搰㠴愶㠹㤲㔶敡ㄵ㍦㍣㤰攷㜲攴扤㍣㠱挲㔵慥㐰㥦㜹㠶昶愶㕤ㅦ挵㘸㘸愷㜳㑥㠳㠸ㅥ㌵ぢ晢㌲愵㌰㌹㔵扦㥢㝤摥〹㜰敦昱戳㈷㕢㤱戹㔷ㄴ戳㉥搰换㥦㈱攳ㄵ㔹㌴〳㈱昴搱敤〹㐹㠵㘵愴ㅣ㜰㈰㌰捥愷㜶昲㉢㥢慡つ愹㙦㑦㉢㝢っ㤱愴㐱㜳捥㔸㤶㜵挴愳㙤㈳搸ㄳ㍥搰㡣戵㡤扡ㅦ搵捤戸戶㙤㤰戴㐸㤶㡢㔵㠳ㄴ㍣搵〸摣㔳㤶愳㥢〰㡡晥愲㈲攳ㄲ㡡㡣㑢慡㘸搰㍣挳搰愰捡㜳㉣㜷挵昰慣㘰搵戶慡㈵㍥㌰㝣户㈳㘸ㄲ㑣㑥挹ㅢ愷㔸㘶㡣戵㔹昳㘷㘱戲昹ㄳ㐰昷〴攴㈸户㡥攸〷攵㙡愲㠸㝦愲㐷挷ㄲ〴㡣昲㤴敡敦挶㘸〵㜵㍢〲㈲㐷愵换昱ㅤ㡣换㡦愱㈴ㄴ㐲挴㝡〶㠹挰㉢㤸㄰昲㜴㜱ㄷ捤戳㡥ㄵ〰㝢挴搸㌱㉢㤸昵㠱㜲〰㘴搵昱昶㕡㠵搵㐴愷昱愶㔶戸愱戳㉡愵㈶慥敦慣㑦敡㡤户㙣㔲ㅤ㙡㤴㠴㈲搹慡㤱搲㉣㥢捣㜱㈷愹ㅡ愱ㄴ㜷慣㙤㐴㤶摢戴戵敦㤴㈲慦㐰㌱㈹㥡挹改敦㔱㠴㠲㐰㙦愴愳攸戳捦㈶㡦㐴挴㠶㌶㐰㤹㝡㉡㉣ㅢ㡡㐲㠲㈷㜱敤愴㈶换搱ㄳ昸㝢㑦㤴㥤㙦〴愹ㅡ攳搲㘸㔴㌳㔵慦捦㍢戰ㄲ慡㠶㔷摢㈱㉣㡤戵㠵ㅡ㐶㜱㘷慦摡㍦摣摥〴㈳㐶㙣挸戰㐸㠶ㅦㄸ㙣〸收㑡㐴㔴㘹㥤つ㜱慢㥢挵㈵㍥㥤㤲㠶愳㌰戰ㄸ搴㘶攵扡㌲挳㕡㤶晣愸敡搰㍣㉤㉡㌹慡㥢㔳换㍥㔴㝡㐰㌹ㅥ攵ㄴ㠳敢收ㄹ扡愵㜰㠹〱㘲㌷捡㉤㔴〳㠴㜶㥢〳昰㘴戰㜳戰㠳ㅤ〹㐳㈷戴捥㈸㐱㡢ㄹ㠴㥢㕥〴㜹愷㐷㡣㐲㤰㥡㉡晤晤愸昸昲搳㑣摦㍡㥡㡢㌳ㄱㄳ㌱摣㤵㘱㍤〰戹挹挸㈴戹㘸㌴づ㤸㠷㤲㑤〹慤挱戸㡣㈶挶㄰㑤㍥㉦挰㉤ㅥ挶戲㠶挹㌶㜵摣㜳ぢ㉣㘸搳晡挶ㅥ昳愴㔳慤㌷㙡㔲愹攲㔸㔶㉢㡤扣㈳昰愵慥〰㠶摣㤴戱㉦搱愶㥣挴㔱㡡㑢㈶㤲㝡户扢昵愳攸慥㠴ㅣ挶〸㔵ㅦ〳㤰ㄹ㙥㌹ㄵ㄰敢戸愷㐰晢㜰㙦敢〲㠳扡㍣〷㤱搶㔱㐴㔹㌶㠷晢㜸捤㈸戲攲戶㐴戳㌹㜷捥愵捤㥥㈸㍡㘱㠵㐵㍢〲㐷㔸㘷㈸昰㡡㐵ㄸ㈳㍤㜲〷〷挹㕤㡥愲扢㤷ㅦ㔳㡦戹换㐰㠵挲㠰㘰㡣㤷愷愰ㅣ㜶ㄵ㡣㐴㠳㕢㙢㔹摤㠲搱㕦㕡摥晡ㄴ㠰㘰ㄸ㤸〶㉤㕡㠶〶捥っ昲㕢ㅢ㌸㌷愰㔵㐶㠴㌴ㄹ㑣㘵㡣㜲ㄴづ㝢㈰つ摣挴㠳昴㤲ぢ㈵ㄴ散㔳ㄷ挳攲扢㠹攳㌶㡥㐰慥㜷㔵㕢攱㠲ㄱ攰晡㡢戳扦慤㜸慡㔶愳戹ぢ晦摣㡥挰㉡慥㙥㠴收攸扥戶㑢㔹㙡㑤戴敦㙥㙣慢㠸㉥ぢㅥ㥡㥤㌸㘱〴搵搵挵㘰㈳扣戸搵㉢㐹ㄴ㝥〲㝦挴愶㙦愷捤㥣㜷㜸ㄱ㜵㥤㝢㕦扥攰戸ㄷㅤ㌵慦㠲捦㕢㝦愰㄰㕣愱散攷㈴换戹㝦攳㥦㑡㕡慥昰㘳㡣戸㥤㘹㜳㠰㤶㠳㠴攳愸ㄴ㑡㠳㌱攴㌳攸〴戶㝢昳搶〰改㘴㕦ㅢ㥤㈸㐱戰㑢㈸捥捡慢㐶㈸攲㐷㐰㉢㠹㈵㍣㤲㘳捦㥦〳敢㡢ㅦ愲㠴〸挷㜳㈴㐶ち㙦㐲㉥〳㜵㑡㤰㐷㔷㍣㜸㈱攴晦〷㑢㌱㌷㙦捡㑥晦〵㘶ㄶ㍦㘸㐷搱昵㐴搱昷㍢㔰㈴㜸つ㐴昱敦扤挸挴愹挰昰散换ち㠴㜳㑤扢〷搰搷晣挲敦晦昰〰㍡ㄷㄱ㠷戲搱㄰㙡扢〹捦㑤ㄳ愱慦挳㐴㘰昰㕥㤹〸愷㤰ㄱ㡣攲㠷㈶㐲攴〳㤹㐷挱搶㈶〲㘳㝢ㄹ㠶㘰㈲搴㥡㜰㙢昰〴㜶㤵㑤晦搸〹㕣扣㤵㍥攲昹㔰㕡晥っ㍣㔲㔷㜷ㄶ㉦ㄸ㥥㘱敦㔷攵挷㍤〹㘵收㉤攱㈶户敡挲ㅥ搷㙥㕡愳㍡㙤攲慢㠸扤散扢晥㤴敤摤㕦〷愶挲ㄴ扡敦㐵㐹ㄴ㕦㠱愷㐴昰摣㤰晢搰扥㙦ㅦ晦挳㈳㑦ㅣ攵㙤戵㠸㔶ぢ户㈲摦㑢挸㥥昶〴㠲扡㠹㡢㈲㔷昲挳㥣㔳昸㐴挹㕡慢换㘹挳㔳㔶㤰慦摢㜱㌶㈴扣〴㘱㠶挴户ㄳ㑣㑣摣㝢〸㑤捣㠹㌶㜷愷晡戰㐹戹〸㈷ㄲㄳ㔷㍥扤㌸㙣㈸扡㉡戲ㅥ慤捤挲㜷愱㡡㕥收㐴搲㔶㈲㑦㥤㑣㐲㝣愷㕤搷ㅤ愶慥ぢて㌲っ晢挷㔲ち昱〷㔲㐸昲㈰挳ぢ〱㑡㑡㥤㐱愶㜰ㅢ㐰㐶㘴慤㍤挴㑢㝦挰慥㄰㤰捤㑢㝦㍤㝥挴㠲㕤〴ㄶ㘳㕦㝣慦㈷㕡摡愲戱㙡㘲愸㔶搹㌴㡢挸愸挳ぢぢ㈶攳搲㤴愵㜳〸愵摢㜶㐷昱㈵㐳㜶ㄸ㜸ぢㄹ扢㘰搳搷㔶戶敦㜱ㅡ戸昹〱㍤㔳㔴ち挳搹换㘲ㅣ㐸㔵㡣㉥㙣㕡づ㡢〸㠷挳㙣戳搳㐰㔴〵㥤攵散挷愹ㄴ挱㍦㝥㈹挴晡昱搶搰㔷戶搷㔰挷㌹晤㔸㈰㝦戰扦慥捦㘰㙣扣㤵ㅣ〳〹扢慤㔶愵昰㝡昸㔹㜴攱愲㜳㐲㙦㘵搵戳㌸㡣㍦㌱㘷昵㘹ㅤ晡㥦搱㙢挵㔹攷搸㥢㘱散㤴晥㝦㄰〵㕢敡㝦挱搸㥢㐲攴晢愲っㅦち㡣㥦㙣ㄹ戲攱㡥挰戳㡤攰㡤㍡ㄸ敢㉡换㤰㜷㤸㕢挴挷慢㘱戵㤲攰昰㝢攵摢慦㐶㌴晢搲戶ㅤ攸㉡〰ㄹㅢ㉡㍣〷ㄱ搴戵㝦㕡㙥挵愷摢攲晢搱㜱摦㈹慢敡戹扥㙢〶㘳㡢〸晡㡥昱摢㌳ㄳ㌶捦㤴昸㘶扢㔰扢ㄱ㍢㌱昸㐱昴㌹㍤て㠱㝤㕡〶慦㔶㉣㤲㤱㠵敤㐵㌲昸ㅤ搲㐸㈲扣㐴敤攰㕦㘱摥摦㌰敡昸㜴㜵ㅥ扥捥㠰㐵㍢㐲搹㠵ㅥ攷昶ㅢㅡ摣㍡摣搱扡て晥㈰㔹㥦㐰㜰㑣㉤攱晤ㅦ攴扥戶敦㐱扡㙤戴㌶㥦㉤㝢昳戹㤵ぢ捦〲愷摢㝢㑢㥡㘴昸㑥㝥㤱㕣搶㉢㠴戸戴㝦ㄴ㝦户敦愰攵㘸愳愰昳攸㠳㙥㍡挲挶敢㜰㥦㙤㈳晡㝤ㅥ㕤挵ㄴ〱㝥扡ㄱ㘵昸㈰攸攵㈳㉢㡡慦㘱㔹㘴〰攴㜳挵㉡㐰㜷慡㝥㘶㌳慡ㅥ㠹〵戲攰ㄹ㠳攴㔸ㄶ㕦㐱㐳㙥㔷戸㙣戰〴㤷㉤搴㔹〲㜹㍤敥㠱㝣㑥昰㉣愱㈶昲㈵㜴㘸㑥挴㐲㘹昷㠹㝣㜱戳㠹〸㕡〱㙡愱挹昱㐷㘲㉤愲搷㔱慤摢〴づ㠱ぢ㌰㑣戱㐸㔹㔳っ㐳ぢ㍦㈴㘶㤰㝥ㅤ晤㝤改攸慦㕥㘴晡摢㔱愱〴㈱慡搲㤳愷㈰㔴㤳晦㑣㜲昲ㅥ㑡扢㑦晥㔳㥢㑤㝥㠴㌲㤲㌳搱〳㠰愱㍥㔱挱ㅦ戵㤸〶㌲摣㐷晥挴㜹〲晣㔲戳ㄸ㌱㔰愲晡㕥㐴〶㝤戹攱慡搵㈵㘴攲扥〵慥㍦攳攳ㅥ㘵ㅦ昱㈲㈴㝤㌹挵搰ㄹ㕢っ戵㘲挹㡥扣戰㍢㐲㌶㘰㐹晣㕡戶慢㐸㉦昶ㄸ攱ㄷ㑦挵㠸㌹㜱㈲晥㜲㑡㡢㘲㑥㈰㡣搰㈲㈵晤㜰㈳挵㐷攳挶摦㝢扥攵㌲㐵〵ㄲ愸㈷㙣㑣㍡㔳㡤㥦㡣ㅢㅦ挲㔷㔹慡㑤㡥㌷〸㤸㕥㡡ㅢ㤳ㅥ㔵攳㈷攲挶㝦㍤戴扦搹㌸愶挳㜰攴〲㠹㈴挳搶㔵搶㝦攲ぢ敤㘱㌴㉦㤸搴㥦〳㘶㔸㑣挹愹㐲挷㜵愵㐱〷㜱ㄹ挴挳㌷搲㜳戸摢㠴㉢㈰㄰戲攱晦㉡攱㈴敥㍣捤ㅡ㠱㠱㑦愰搷ㄱ㙣昶㜴昵挴捥㐵㜳摥㐳㐱扦㜹搲挷㤹慡戶愳㐸〴收㐰㍥摣摦㉤㥣昲ㄹ愶㘳㙢㍦攲㈰㤹挶㍢㈴扤㈹てㄵ㔸挹㡢て挷㤸捤㍤摥愲ㄹ晤㌱㈰〷搲ㄱ㤰ㄹ晤㜱挰㌰㄰挳摢捡戹ㄱ昲扦㘲敥て戳攲㈳〴㑦〰㤴〵㤹㥤㜴㔰㝣ㄲ㘰㌸晥ㅦ㔵㡣慤㉢㝦㠹㈶ㅥ㠹㕦㤶㈴㈳晤㈹㜶昸ㄸ㐰ㅦ摣户㈲㈲挲戲晥㜱㤴㈴㕦㑡挱愱㕥晡〹㔶㝣㤲攰㔳〰攵〲㈷扢敤㕤攳㥡㝡搴㕣㥦㐶㔷昱㌸〱㝥晡㘷愲っㅦち摣㠷㜷㜵户㤵㜹ㄴ㡥㍦散㐷愸㌳昵〵晦㍤昸㈲㝦㠳㡢敥挳晦㤰愴愰っ晢扣昶捥摥挶㈲ㄳ搰㈶㔷扦㌵㙣昶㉢ㄸ㠷敢㙡㐵㔰㌸㈲㤵㑡㐹㉢ち攲㥢ぢㄶ㉥摥挰户ㅣ㔱ㄵ㐲㤰〶㔴㠵ㄳ㔵ㅣ㐵㠱晥㌹㌶㈵㡥㠹㈷晤昳㝣㈲㙡搵㈶㝥㈱捡昰㐱㄰慦慡晢㐳㔱昷昸㠵挴戵慡戰摡㕥㐸晣慢㡡搵攴ぢ㥦收㘰ち㔹挸愴戵ㄲ㤱愶㘸攸㉢挸っ昵つ㜳㙥て攰愷㕤ㄲ搵昳戵昳攷晦㌹㥣ㅦ扢㌶晦攰㝢〷㥦㝥改㠵㍦㝥昶㌷ㅦ㌸昲㤷㝦㍤昳捣㙦晥昴搹ㄷ晦昵㤳攵㈳扦㜸昶搹㥦摦晢昵ㄷ晦戸搷晣㠶昶晣㍦攷扥昱攸攴㠵㐷ㅦ㌶捦摥㝡晣搱昷㍤㜴晦攴挲ㄵ攳㝤㝤晤晤㌷㡦晥昲㥡户㡤㍣晥昰て挴捦㝥㜷戵㈳搴㜲昱㠲昴㌴戸㙣㌵㡤慦㈲㠳㘹㜰挶慦改㌴戸㕣戵㔱换搱㐶㑤愳愰〴㥦〶㈷愰㉡㡣㜴挵挰㝦〰㝦㝢戲㠷</t>
  </si>
  <si>
    <t>CB_Block_7.0.0.0:2</t>
  </si>
  <si>
    <t>CB_Block_7.0.0.0:4</t>
  </si>
  <si>
    <t>㜸〱捤㕤〹㜸ㄴ㔵搶捤换搲愴ㅡ㤰㔶挴つㄴ㠸㐶㐱㌰㈴〱挲愲挸㤲戰慦ㄲㄶ㐵㥣ㄸ㤲づ〴戲㘰㜷挲愲㌸㍡攲㉥㉥攳㡡㡡换愰㌸㉡戸〲愲㠲㡥㠰㍡攲扥攱㠲㍡㍡㐶ㅤ昷㜵ㅣㅣ㐵昹捦戹㔵慦愹慥㝡㤵㘵㤸晦晢愶散㍣摦扢昷扣㝢摦㌹㔵搵改㔴摤㉥㔲㔴㑡㑡捡㙥㙣晣㍦户㜴㜶㍡ㄵ㉦㡥搷㐵慢㜳ち㙢慢慡愲㘵㜵㤵戵㌵昱㥣愱戱㔸改攲㜱㤵昱扡㌴〰㐲㈵㤵昰挷㌳㑡攲㤵愷㐷㌳㑢ㄶ㐴㘳㜱㠰㌲㔲㔲㌲㌳慤㔴昸て㜶㝥㈲㝡㘰㜱㤶㤵捥〶愸ㄴ㉢挴愶ㄵ㥢㑣㌶ㄶ㥢㌰㥢搶㙣摡戰㘹换㘶ㅦ㌶敤搸㐴搸散换㘶㍦㌶敤搹散捦愶〳㥢〳搸ㅣ挸收㈰㌶捣㙦ㅤ挲愶㈳㥡㌶㥤搰㑣㈹ㅣ㌶㜱搶㕣戰㈹慥慢㡤㐵㝢㜶㤹㘶慦㜹㔰㕥㕥㑥㕥㑥敦㝥戹晤㜳㜲㝢㜶㈹慣慦慡慢㡦㐵〷搵㐴敢敢㘲愵㔵㍤扢㑣慡㥦㔵㔵㔹㌶㌶扡㜸㑡敤扣㘸捤愰攸慣摣摥戳㑡晢昴捦敢搳户㙦挵㠰〱晤摢ㅣ㡡挸ㄳち㠷㑤㡡㐵㉢攲晦慤㤸㠷㌱收挴挲㘱㌹ㄳ愲㜵晦慤㤸㥤ㄱㄳ㈱㡢㙡慢㑢㉢㙢晥㑢㐱㌳戸㑦晢ㄶ㐵换㉡戹昳愳搱㔸㘵捤散ㅣ㉣㍢㐹㘸㡣晡攵っ㡤挷敢慢攷昳㌸㉡㡣㔶㔵㑤㡥㔶挸㑥慦㉥㡡搷㑤㉡㡤㔵挷摢㔴㔳扦㘸㉣㕡㔳ㄶ㡤敦㔳㍤㝣㔱㔹戴捡〱挶㌳慢愷㤵挶㈶㤴㔶㐷搳搹㘹㔷㙤敦挳搱攵搱㥡扡捡扡挵㙤慢愷挶愳㤳㑢㙢㘶㐷〹挹愸ㅥ㔹㕦㔹慥搲搳昱㑡㐹㍢捡戴㌲搹㔱㔸㑦㜵攱㥣搲㔸㥤㡣戸ぢ昳㑣㔸搷攱㈲㉣㤲搶挵㐳慡㡢㘷ㄶ昷㔹㜱㘵昵搸㘸慣㈶㕡挵㈴摣㤳㍤㍣㈰ㄱ挸摥て〹愵㌴ㅤ敥㈵搵摡㌹昹挸㠵㔹㐲㕤搰ㅣ㌷愱㌶㔶㡤〳㜲㝣戴戴㘶㔰㙥㑥㕥㥦〱〵㝤晡昶捦ㅤ搰扦㝦㝥㕥㐱敦扣扣㥥挵㜵攵㐵搱〵㜰攵收ㄶっ㐸摥㝡㕢㕤ㄱ挱捡㘲慣挳搱愴㡤捥㉢戰㡥愰㈹ㅢ㡤㑡摦㠱搳摦㥤㤴愷㘰㙡㐹㘹㙡挹慣搴㤲戲搴㤲昲搴㤲㘸㙡㐹㐵㙡挹散搴㤲㌹愹㈵㤵愹㈵㜳㔳㑢收〱愳户捣㔶慤㔲㥤敤改㔳搷㠵慥㕣㌲㙡散ㅦㅥ捥㡥㍥昳敡戳挷㉡㥥昱昲㠶㜱ㄴ㍡挷㈴㤳挸捦捤敢㠳㔳㈹㙦㐰㙥摦㠲晥昹〵㐹㈴昲晢昶戵扡㘱㡡搵ㅤ㑤攸㘸㐶ㄹ㤱搷挷敡㐱㔳㑦㌴㑡扤㠶㔵㜳攵愷㡣㕤扦㈸愷㙥昷愸戵搷慤㥥户捦㥢㕢㥥㔲㝣㝦㤱㤴㌹攸戴㌰㘵㉦挶捦㐵ㄳ捡㘳㤴戱㐸㤹㑦㔳㙦㌴㑡㍤敦愴㍣敤摥㈳攷ㅣ戴㜰昰㠴㜵㍢搶敥戸㝢㜴搱㐲挵㜷㌳㐹搹ㄷ㥤扤摢㔵〵㑣搷て㑤愸㍦㠳㡥挳慥ㅡ㐰搳㐰㌴㑡㍤攵慣㘰搷攱慤捦扢㈴㜲敡戰㌵㠳㙡㕥㡣㙤扤攴㐷挵户㔲㔹挱㜱攸散摤ち〶㌱摤昱㘸㐲㠳ㄹ㜴っ㔶㌰㠴愶愱㘸㤴㝡摣㔹挱㠷搷㕥㌹攷㠱㑥扦㡤摦戸攴愱㤷户つ捤慡㔴㍣愵㘵〵㠵攸戴㔰昶㈲挶ㅦ㡥㈶㌴㠲㔱㐶㐱昶㤱㌴㡤㐲愳搴〶㈷攵挰敤摤慦㕤㜷㕥晢攱ㅢ㑡晥昶㔲挱㕢慤㌷㈹晥搶㤰㤴㘳搰㘹㘱捡戱㡣㍦づ㑤㘸㍣愳っ㐷捡〹㌴㑤㐴愳搴晤㑥捡㤳慦敦㜵攷挶㤲捣㤱㡦㝣户㝡攷㡣〳㔷昶㔷晣ㅤ㈵㈹㑦㐰㘷敦㜴㥥捣㜴挵㘸㐲㔳ㄸ㜴㌸㜴㥥㑡搳㌴㌴㑡摤攵慣㘰昴㘵敦扣摢收晡㉤挳慥摡昰㑤㔹㝥晥晤㐷慡搶〴攳㈷㜴㈲㥡攳㤳捦愸摣摣㍥晤昲晡ㄵㄴっ攸㤷㍢愰㙦㐱㝥㙥㥦扣晥敥㌷㠶晣晥戹㐹㕢ㅦ敢㈴挴戰㘶㌰摡挹㘸搲㐶攴攷㕢㌳㘹㍡〵㡤㔲㉢㥤㌵㜴㝡㕣愵㙣㔹㌶㘳挴㠶㤹㑦㍣㜰㐲扣收㙢挵摦捦戲㠶ㄲ㜴㝣㙢挸㉢挰〹㥤摢㌷㌷㍦㉦慦愰㑦扦〱扤晢㌴扥㠶㔳ㄱ挳㉡㐵ㄳ㥡㠵愶㝤㜶㤷摡㡡㉥㌵搱扡㉥戱攸㠲㘸㑤㝤㜴㘰㥦㠱㔶ㄹ㈱攵㘸㤴扡搱㔹搳ㄹ愹㑢挲㐳昲㑢㠶㕣昱㘴搹捦㠷㝣㜰搸㔲挵㡦ぢ戲愶ち㜴昶㙥捦捣㘶扡㌹㘸㐲㤵っ㍡ㄶ㝢㘶㉥㑤昳搰㈸㜵戵戳㠲㈹〷㘵昶敤㥡扦㜹昸㈳㕦昴ㄸ晡㙢晢㌹㘳ㄵ㍦慢挸ち慡搱搹扢ㄵ搴㌰㕤㉤㥡搰㝣〶㉤挲ち㑥愳㈹㠶㐶愹㑢㥤ㄵ攴㝦㤵愲㔶㝦扢㜹摣㜵晢㙥㝡㜴㘹扢昷戳ㄴ㍦㈸挹ち敡搰㘹攱〹㔱捦昸ぢ搰㠴ㄶ㌲捡㘸㥣㄰㡢㘸㕡㡣㐶愹昳㥤㤴㡢㜷昵㝡慦换晣愲㜱ㅢ㡡扡愴㍤昱挴捥づ㡡ㅦ换㈴攵ㄹ攸散ㅤ改㈵㑣㜷㈶㥡搰敦ㄹ㜴〴㐸㥦㐵搳搹㘸㤴㍡换㔹挱敥㤲㙥愷摦昶挲㠳㐵㝦扣㝡㐹摣摡搱㍤㔷昱㌳愱慣攰ㅣ㜴㝣〷㘳ぢ㑦㠸愵㠸㘱㥤㡢㈶㜴ㅥ挳ㄶ攲㠴㌸㥦愶ぢ搰㈸戵挸㔹挳ㄷ搱搸㑤扢晥晡昹㠸〷てㄸ㕦扥戹昳昹㍢ㄵ㍦㤲捡ㅡ㉥㐲㘷敦㔴戸㤸改㉥㐱ㄳ㕡挶愰㠵㔰攱㔲㥡㉥㐳愳搴㘹捥ち㡥㥥㝤捥㤶摦ㅦ昳昵搸㥢㍥搹㌵晤昹つ㑦㘶㉡㝥ㅥ㤶ㄵ㕣㠱㑥ぢ㜷晤ㅦㄹ晦㑡㌴愱慢ㄸ㘵㈴㜶晤搵㌴㕤㠳㐶愹戹㑥捡昹㙦捣㑤扢敤㥢㤵㠵㔷慣晥㜴摢㠳晢㝤昵㤹攲愷㙦㐹㜹ㅤ㍡㝢㉢晣㜲㈶扣ㅥ㑤攸〶㠶ㅤ〹攱㙦愴㘹〵ㅡ愵捡㥣㌵㤴捦扦戹攰愶㉦㠶㑥㜸㙣㐸㤷捡愱㥤㑢㕥㔷ㅤ〸挶㑦攸㘶㌴㝢扢㠶㕢㄰挳扡㤵搱晥㠴㈶㙤㌸搶戰㤲愶摢搰㈸㌵搳㔹挳㡥㡦搷㝣搹慢㐳慢攱㤷慤搸扦晤搰㑥扤挶㉡晥敤㈱㙢㔸㠵捥摥敤晣㍢㤸敥捦㘸㐲㜷㌲攸㐸散晣扢㘸扡ㅢ㡤㔲㔳㥤ㄵ㝣昴捤㑦㑦捣㍤昳扤戱换ㄷ慣晤愲㝥敤つ㍢ㄴ晦昰㤱ㄵ慣㐱愷㠵㍢晦ㅥ挶扦ㄷ㑤攸㍥㐶ㄹ㠷㥤㝦㍦㑤て愰㔱㙡㠲㤳昲挵㘱㙦㑣㍣㜳搷搱ㄳ㔶㡥㕢戳㜱㐱㔹搶ㅢ敡㈰㠲昱ㄳ㕡㡢愶㠵㈹搷㘱㡡戵㥥㤳ㅦ㐲㠳㑦ㄸ㝤慣つ㌴㍤㡣㐶愹㤱㑥捡晢㈶扤㜳挶㘷㌳敦ㅡ昶愷慣攷㉥晡摢敥㔹ㄷ愸㠳〹挶㑦攸㔱㌴㕥㥤ぢ昲昹㜹戸㜷摦摥昹扤㝢攷攵昶㈹㜰晦捥昱㝦㈰摥㠸〸搶㈶挶㝡っ㡤晦㜷㑥敦㠱搶攳㠴晣〵㡤㔲㐳㥣ㄵ敤摣扣㈰昷扢搵㐷づ㕤㌱攲搸慡㘷ぢ㕦㤹愰づ㠱㕢㔶戴ㄹ㥤扤㍤晡戶㌰攱㔶㌴愱㈷ㄹ戶〸㐷摦㔳㌴㍤㡤㐶愹〱捥ㅡ㥥摣扥敤㠲㡥㤳㈶っ扢昷㠱㡦摥㥡摡㘹改㘰搵㤱㘰晣㠴㥥㐱攳㔵愵㘵㝦㈶㙣㐳〴敢㔹挶㝡づつ㍥㠶ㄵ㔸捦搳昴〲ㅡ愵昲㥤ㄵ㘴っ㝣晡愷摡㕢挳挳ㅥ㈸㝣㜶摤㉢㔳摦扣户捤㑢㜰㥦攰晣搱㔲ㄴ㉢㕤㠸㍦〳昷晣㠵㤹㥦㠳㍦㐹㥡昳愷㌵晥戲慥攸㕢搱慦㈲㉦慦扣㙦㙥㘹敦搲㡣慥〸摢摣扦攱昸㕢愸㑤挵昴捡㥡昲摡㠵昲㐷㕤愷㘱愵昱攸㥥扦昱㝡㌸扥㘱戵昵㌵攵昱㡥㘶㘷㜱㕤㘹㕤昴㄰慦㙦㑦㄰摦戴㘲晣挹ㅢ㡤㑢扥挳扣搳愶㤵㔶搵㐷㠷㉥慡戴摤㠷㝡摣昸㠳户㜶㔶戰㜷㐴㉣㝡㕡挲敢㕢搱㔰㕣㤱㔹㈰戱㝤㉣㙤㤷扤慥㉥㠵㜳㙡攳搱ㅡ㔹㕥㡦敡㐹㤵㘵昳愲戱攲㈸慦攷㐴换㠵㙡〷扡㥣扦扡㝢㑣慣〱㔱晣ㅤ㕤㥥攵戶㔶っ㕦㔴ㄷ慤㈹㡦㤶㘳扤昳愳戱扡挵㔳㑡㘷㔵㐵て㐸㠲搸㌹攱㌸㌸挹㍣愲戶慣㍥㕥㔸㕢㔳ㄷ慢慤㑡昶っ㉤㕦㔰㡡扦昴换挷搷㤶㐷昱㠷㝡㍡户ㄴ㤵㤲㤶愶㔴捡搱愶扦㤶ㄹ㌷㥥㈳㍢挲戵㡢て挵㍥㍦㈸昹戰换㤹っ㜶㘰㔱ㄵ攵㌱㤹㝡㐴ㄳ挱㈴㉥挳㜴て〶扡㌸昱攲ㄷ搱摤㠲搱戲挶挴㥥晢晦〵愷愶戶㜷搸て挷〷攵扡㔱愵㌵攵㔵搱㔸愳㤷敥ㄴ㔷㘴扤㡣㈶愳ㄷ捥收㐰昵搲㠱㔰㡢搴攲㡣㠵㤵攵㜵㜳㐲㜳愲㤵戳攷昰㈳㈵㉥敦㘵㘶㔲㕡摦㘶扤ち㤳昵ㅡ㥢搷搱㠴挳㈹愱敤〴㠵挲搶ㅢ昶㌸㈳ぢ晦㙦昹㜵㤶㔴捣戲攴扡づ㉥挲挵㌳慡㐷搴挶攲㘹㘹㈶㤶愳㑡攳㜳敡㜸㜸㌶敥㘴扣㌷搹扣㠵㈶攳〸㌴㑤㕥挶㘹〷㔰㍡慦㔶戵慤㉥㡡㔶㤴攲ㅡ愱㥣摤慡㌴愳摡扥散㔴ㄴ㡤㤷㔹扣㍥㌵ㅡ攷捡愲㄰㝡㌸昹摢㔴昳攸㡦㉥慡㉢㉡慤㉢㙤㔵㡤㉢㕤搸㑢ㄶ㐰㍤㘴㤶摤攳捣戶㘲搳戳挳捥〸ㄱ㈲搲㜵㐵㘹㉤〶㍢ㄲ㑥ㅣ㥣㉦㈹㘹㑥摢㌸〹慣晤㌰㤰〸㜹て昴攴㉢㔶戸㤰㔶㍥㌲㕡㌳㘵昱晣㘸㥣昰捣㔰愳㔲㝡㑦㉦〶㥢㔸㌶㙢㙡㕤㘵㔵㍣〷㉢ㅤㄹ慢慤㥦晦摦㡣挳㔸搶摢㘸昴㤶㜱㈴㡥攲收㜳㠲㕣㈹慤ㄶ㜰摦㤴㤴愴㘴㌲ㅡ㉤搶攱㙣㜸戴㈲搸㙥晣㑦㌶敢㍤晣㉦摣㤸㉦㈳ㅢ㠸㤶㕣摤换〰扥㑤㌵ㄴ㥡ㄲ㡢捡昵捡㑣ㄹ㐰敤戶搵搳㙢㘳昳㘶搵搶捥攳昱戴㡦㡣攲㜳愲搱㍡㕥〳㙣敤㕣昳㤴㙢㥢㑡愵愵㈵㕤慢㜳㕤㉣散㡣昸愱扦愳㘹㍢戴慡慡㡢㡥ㄸて㝤〸㔳ㅡ慥㐶㠶ㅡ搰㌹㜴㙣㝤㜵㘹㉣㘷㌴㡥捣慡㘳挶ㄷ收昴捤挱〵㜰㕣㠹㉢挸㔹㔴ㄵ㕦愴㍡㐱〲㕥㔵摢㍣散攰㥤㉦㑣摣㕡㜴㑦户ㄷ〷摥扥昲挴㑣搵搱㜱昸慥昰㜵㐳搰慥昸戱㍥㐱愳づ〶㡣㙦㉤攸㈷㙦搶愷ㄸ㕢㥦戱昹ㅣつ摥㈰㐴㜲扣㍦㝣㘹て㔵㜷晣㥦敦ㄱ搶㔷㙣扥㐶愳㝡愰攱ㄹ㙡㝤㠳㐶㙦㉡㠲昸摣昱戲昳㡥㠶搹扦昳㝥㠰㌵㙣㌵攲㔳㍤㠱攰づ戴㈸㤸㐵㠹㉣捡愳㐲〸㙣ㄴ㈰挳㜱昸慥㌷昶挲㌴ㄱ㘰ㄷ攷愷〱㘶ㄶ攰㌷收愰㌰ㄶて㍢㤷〰愹昶㔰攵挲㈷〲愴挱㘰昱㐶㡣捡㠷㐹〴挸挰㐸㙦敡攷摦㕣〲攴挱散ㄷ挰㘲㑣慢ㄱ㥦敡㡤㜹㈶〱扥㐵㜰愳〰摦㌸づ摦搵捦〲㐴敡捡㔵散挷㈵㝦〵㤸㔹㠰晤攱戶㍡戰㌹〰㡤㑢㠰㠳散愱敡㠷㈰㈲挰挱〴ㅤ㠲㐶つ㠰㐹〴攸㠸㤱摥搴㐷㙥〱晡挳散ㄷ愰㌳㘳㕡㡤昸搴㐰捣㌳〹戰㈳㐸㠰户ㅤ㠷敦攲敢㈰㐴敡捡㔵㜴攳㤲摦っㄴ攰㘸戸慤ㅥ㙣㝡愲㜱〹㤰㘳て搵昱〸㈲〲昴㈲㈸ㄷ㡤ㅡ〲㤳〸㤰㠷㤱摥搴㡢㙥〱〶挳散ㄷ愰㉦㘳㕡㡤昸搴㔰捣㌳〹昰㘴㤰〰㕢ㅤ㠷敦摡㙦ㄱ㈲㜵攵㉡㡥㐷㔲戵㌹㔰㠰㈱㜰㕢㐳搹っ㐳攳ㄲ愰挸ㅥ慡攱〸㈲〲っ㈷㘸〴ㅡ挵ぢ挱㈲挰㐸㡣昴愶ㅥ㜶ぢ㌰〲㘶扦〰㘳ㄹ搳㙡挴愷㐶㘱㥥㐹㠰㝢㠳〴戸挷㜱昸慥㐴㡦㐵愴慥㕣挵ㄴ㉥㜹㜵愰〰搳攰戶愶戳㌹ㄱ㡤㑢㠰ㄹ昶㔰㡤㐳㄰ㄱ攰㘴㠲㘶愲㔱ㄳ㘰ㄲ〱㑥挱㐸㙦㙡愵㕢㠰昱㌰晢〵㈸㘵㑣慢ㄱ㥦㥡㠸㜹㈶〱㤶〷〹㜰㥤攳昰㕤ㄷ㥦㡣㐸㕤戹㡡戹㕣昲㌵㠱〲㔴挱㙤㔵戳愹㐱攳ㄲ㘰扥㍤㔴挵〸㈲〲㥣㐶㔰っ㡤㥡ち㤳〸㄰挷㐸㙦㙡㤹㕢㠰㈹㌰晢〵㔸挸㤸㔶㈳㍥㌵つ昳㑣〲㥣ㄳ㈴挰ㅦㅣ㠷敦戲晣㐹㠸搴㤵慢㌸㥢㑢㍥㉢㔰㠰㜳攰戶㤶戲㌹ㄷ㡤㑢㠰昳敤愱㥡㠱㈰㈲挰〵〴㕤㠸㐶捤㠴㐹〴戸〸㈳扤愹〵㙥〱㑥㠶搹㉦挰愵㡣㘹㌵攲㔳愷㘰㥥㐹㠰慡㈰〱收㌹づ摦㍤㠱㔳ㄱ愹㉢㔷㜱㉤㤷㕣ㄹ㈸挰㜲戸慤敢搹摣㠰挶㈵挰ち㝢愸㑡ㄱ㐴〴戸㠹愰㥢搱愸㌲㤸㐴㠰㕢㌰搲㥢㍡搵㉤挰㉣㤸晤〲摣〶㝣搸㙡挴愷捡㌱捦㈴挰戴㈰〱愶㍡づ摦つ〸摥㌵攸捡㔵慣攱㤲㡢〳〵戸ㄷ㙥敢㍥㌶昷愳㜱〹昰愰㍤㔴㜳㄰㐴〴㔸㑢搰㍡㌴㙡㉥㑣㈲挰㝡㡣昴愶挶戸〵愸㠴搹㉦挰㈳㡣㘹㌵攲㔳昳㌰捦㈴挰㤰㈰〱〶㍢づ摦晤㡦ㅡ㐴敡捡㔵㙣攱㤲〷〵ち昰㈴摣搶㔳㙣㥥㐶攳ㄲ攰ㄹ㝢愸㙡ㄱ㐴〴搸㐶搰戳㘸搴㘹㌰㠹〰捦㘱愴㌷搵挷㉤挰㝣㤸晤〲扣挴㤸㔶㈳㍥ㄵ挳㍣㤳〰㐷〷〹搰摤㜱昸㙥扦搴㈳㔲㔷慥攲㉤㉥昹愸㐰〱㜶挰㙤扤挳收㕤㌴㉥〱晥㘶て搵〲〴ㄱ〱摥㈷攸〳㌴㙡ㄱ㑣㈲挰摦㌱搲㥢㍡捣㉤挰㐲㤸晤〲㝣捣㤸㔶㈳㍥戵ㄸ昳㑣〲散ㅦ㈴㐰㝢挷攱扢ㄹ戴〴㤱扡㜲ㄵ㕦㜳挹晢〶ち昰㉤摣搶㜷㙣扥㐷攳ㄲ攰㥦昶㔰㥤㠹㈰㈲挰㡦〴晤ぢ㡤㍡ぢ㈶ㄱ㘰㈷㐶㝡㔳㤹㙥〱㝥て戳㕦㠰㕦ㄸ搳㙡挴愷捥挶㍣㤳〰扦晤ㅡ昰㔱昸㔷挷攱扢ㄷ戵ㄴ㤱扡㜲ㄵ改愹㔸昲㉦㠰㤹㍦ち㠷攰戶㕡戱挹㐴攳ㄲ㈰㙣て搵戹〸㤲挵㐰慤〹㙡㠳㐶㥤㡦愱〸搰ㄶ㈳扤愹敦㤱㈳昱挷搰㜹㌰晢〵搸ㄷ昸戰搵㠸㑦昱敥㤶㐹㠰㑦㠳〴昸㠷攳昰摤〸扢ㄸ㤱㐴㠰㐳戸攴㡦〳〵攸〴户㜵㈸㥢挳戸扡㍤㝦つ㜶戱㠷敡ㄲ〴捡㈲㥤慥〴㘵愱㔱㤷㘲㈸〲ㅣ㡥㤱摥搴扢㙥〱㤶挱散ㄷ攰㈸攰挳㔶㈳㍥㜵ㄹ收㤹〴㜸㌵㐸㠰㔷ㅣ㠷敦㍥摣ㅦㄱ㐹〴挸攵㤲㕦ちㄴ㈰ㅦ㙥慢㌷㥢㍥㕣摤ㅥ〱ち散愱扡ㄲ㠱戲㐸愷ㅦ㐱晤搱愸慢㌱ㄴ〱〶㘰愴㌷昵戴㕢㠰慢㘰昶ぢ㌰〸昸戰搵㠸㑦㕤㠳㜹㈶〱㌶〵〹戰搱㜱昸敥ち㉥㐷㈴ㄱ㘰〴㤷晣㐸愰〰愳攰戶㐶戳ㄹ挳搵敤ㄱ㘰㥣㍤㔴搷㈳㔰ㄶ改㡣㈷㘸〲ㅡ㜵㈳㠶㈲挰㐴㡣昴愶敥㜷ぢ㜰〳捣㝥〱㡡㠱て㕢㡤昸搴ち捣㌳〹㜰㐷㤰〰慢ㅣ㠷敦㤶攴㉤㠸㈴〲捣攴㤲㙦ぢㄴ攰㜷㜰㕢㈵㙣㑥攵敡昶〸㌰换ㅥ慡㕢ㄱ㈸ぢ㍦㔶ㄹ㐱攵㘸搴㑡っ㐵㠰㈸㐶㝡㔳㌷戸〵昸ㄳ捣㝥〱㉡㠱て㕢㡤昸搴㙤㤸㘷ㄲ攰㡡㈰〱㉥㜷ㅣ扥晢愱㜷㈰㤲〸㄰攳㤲㉦つㄴ愰づ㙥慢㥥捤〲慥㙥㡦〰㡢散愱攲㡤搰㉣搲㔹㑣搰改㘸搴㕤ㄸ㡡〰㘷㘰愴㌷㜵慥㕢㠰㍢㘱昶ぢ㜰ㄶ昰㘱慢ㄱ㥦扡ㅢ昳㑣〲㥣ㅥ㈴挰㘲挷攱扢ㅤ㝢て㈲㠹〰ㄷ㜲挹ぢ〳〵戸ㄸ㙥敢ㄲ㌶换戸扡㍤〲㕣㘶て搵扤〸㤴㐵㍡㤷ㄳ㜴〵ㅡ㜵㍦㠶㈲挰ㅦ㌱搲㥢慡㜱ぢ㜰ㅦ捣㝥〱慥〱㍥㙣㌵攲㔳て㘰㥥㐹㠰昲㈰〱捡ㅣ㠷敦收昰㍡㐴ㄲ〱㙥收㤲㑢〳〵戸ㄵ㙥敢㑦㙣㔶㜲㜵㝢〴戸摤ㅥ慡昵〸㤴㐵㍡慢〸扡〳㡤摡㠰愱〸昰㘷㡣昴愶㑥㜴ぢ昰㄰捣㝥〱㔶〳ㅦ戶ㅡ昱愹㠷㌱捦㈴挰㠴㈰〱挶㍢づ摦慤敡㡤㠸㈴〲慣攳㤲挷〶ち昰㄰摣搶〶㌶て㜳㜵㝢〴㜸搴ㅥ慡㑤〸㤴㐵㍡ㅢ〹摡㠴㐶㍤㡥愱〸昰ㄸ㐶㝡㔳挳摣〲㍣〶戳㕦㠰捤挰㠷慤㐶㝣敡㉦㤸㘷ㄲ愰㝦㤰〰晤ㅣ㠷敦捥昸ㄶ㐴ㄲ〱㥥攵㤲晢〶ち昰㍣摣搶ぢ㙣㕥㐴攳ㄲ攰㘵㝢愸戶㈲㔰ㄶ改扣㐲搰慢㘸搴㔳ㄸ㡡〰慦㘱愴㌷搵搳㉤挰㤳㌰晢〵㜸ㄳ昸戰搵㠸㑦㍤㡤㜹㈶〱戲㠲〴攸敡㌸㝣户攵户㈱㤲〸昰〱㤷摣㌹㔰㠰て攱戶ㅡ搸㝣挴搵敤㌹〲㍥戱㠷敡㔹〴捡㈲㥤㝦㄰昴㈹ㅡ昵㍣㠶㈲挰㘷ㄸ改㑤ㅤ攰ㄶ攰㌹㤸晤〲㝣〵㝣搸㙡挴愷㕥挰㍣㤳〰㙤㠲〴㘸敤㌸扣㔵〱ㄹ㉦㈳㔲ぢ敥收戶收㠲㉢愶㔵㐶ㄷ昲昶搳㍥ㄵ愸敢㉥慣㡦搷搵捡扤戲戶ㄵ㐵戵ㄳ㙡敢㡡㉡攳昳慢㑡ㄷ户慦㜰㍡搳攷㐴㙢㜰㈷㍢㠶ㅢ摡ㅥ㕢敤晣昹搱㜲慢愲戸戶㍥㔶ㄶㅤ㕤昴扦㜰愷ㅢ晣戰敢攴㈶㜷慡挲昶㥦摤扣㐵〸㠵愳〴㕢㑡挶慢〸攸扤〷㈷搵攵慥晢攵搲㡤〰搸㙥㡦愲㔳㉡敢慡愲慤㉢攴㕥戵昴㌳㉢愰㈲捡〳捡㕢㔵㑣㤹㠳㝢㔳㐵㙤㉢㐶挶㉡换慢㉡㙢愲摣ㄹ晢摢搰㜱搱搹㈸〵㤸㔴ㅢ慦㘴㈱㝦摢㡡㈹戱搲㥡昸㝣摥搵㉣㕢扣㕦搲㐸㙥㝦㘶㔴っ慢慣㠹㈳㡤散㐵昶摢㔵ㄴ捦愹㕤㠸敦㤴搴㔷搷㡣㉣㥤ㅦ晦㥦搸㉢㡡扢㐵㌶搹㌵㉡㔵愵愶慡捣㔴ㄴ搴晤㐷㌷搷㔳㐲晦挲㌹搶摥㉥换敤㠲攳戴㉥㔶㌹慢㥥㠲㐹㡥㝣戴改㙣㘴ㅦ愶㘴扣㠶㥥昷晥愵㙢ㄷ㝡㡡て戸搶愴敦㑡ㄸ敦㠳㈷扥愸㜳㈸攰搶㑥㉣愷捤㑦㘸挶㡣㥣㍡㝡㑦㔹捥㕥㝤敢㈵攳㜵㐴㙥㜶ㄵ㐴〷㠰昷戱て㈱㔶㐶昰㠸挲㤹㠹㈳㠱㈳敦㘱ㄹ慥㄰っ㡦搰㝤昶㜴㐷攰㐶㝡㥢㡡㜱愵戳愲㔵戸晦㕦㕤㕡户㡦㍤㘰㈱〶扥ㄵㄱ㜷㝣㠵戵搵搵愵㍣攴昸摤㡥攲戲搲慡㘸㘶挵搰晡扡摡昱㤵㌵㔶〵ㅡ㌹㉥ㅤ㔳改㈲㤸㑡ㄷ搹㜷敡㉢㈶戳㉥㐸晡㡣㔵㍢扢㌴㔶㔹㌷愷扡戲㉣㤳〳搶敥晣㑦ㅣ慢㌸昹搳㈱愶摥昴㝢㠹昷搶扦㝤〳ㅥ扢㍢〷搵㌲㤴㡥扢ㅦ㐷㜴慡ち攱㍦昵ㅦ㤶㡤攰㡤㐷㝥愱㔸㍦㈳㕡〶㝥㘰㜰㑥㥥㙦攵㔶㉣㉣摦㥥〵㡢扣㌹愹㌷〸挰㡦昵ぢ愰散昰㈷晤㑤㌴㡤搶ㄴ戴〲㈰㍣慥戶戴㝣㐴㘹ㄹ扥愷搵捡昹㤶㔶㈶㜶㉤摦㙡㘲ㄱ㔶㜹ㄴ愲㜰〸〵㐹ぢ㉡换愳戱㑣ㅡ㡡昱㉤戴㜴搶㠷㠴散㝤㠸晢摤㘹㈹ㄹㄹ慤㌳㑤戹㐶敢㔸㐷㌸㘷戸晢㕢㙥愳㝤昱扦㍣愱㍦㙦愲㠱㔶ㅡ㕡㙢ㄷ攸㔸扦㤲搳㕢ㄸ㤲㡦〷昰ㅢ〱扢搱㘴扣つ愷㜷摦㈴ㄷ㕣愰㉣挳〲㈸㕤扥摦挴㔲㤰㑣㤴㑤㐸つ㐹㠶㄰㘹敤慡晤〸搹㘵ㅦ㤹㤸㠳㕥㜵㍣㔴㡣愳㍣㕡ㅥ戶摦㕦㔹㘳挲摤㤱㥡㥡㡥㕤ㅤ昲搶捤昹搲㌲㐴㜱㔴㡡㐲搴㘱㔸㐲㠸㌵㠴慤㜹戲㈰㝥〹扦㈰戴ㅤ㔶摣换摥㡤晦挹ㄶづ㕢愹㔴㈰慣摥㐳慢㠹㠷㘸〹㜳慦㔹㤰ㅣ搷扤搰愸㑦㌰攴慦㝦㜴昵㉦㉢昵㈹㐶晣㠵㤵ㄲ攲搷挶㥡晢〶愹㍥挳っ扥㐹㕡㈱〶晥ㅣ㍤扥昷㈴㡥挵㑣㔸㥢㍥ㄶ扦攴っ晣㔸晣ㄶ愲㍥ㄶ搵㔷戰㘸ㅡ攸敡ㅤ捣摤㙣戵㈶昰㙢㌳愰つ〱㙤〹昸〶〰敥攴搰㍥ㄸ㈵挴ㅢ㠱㜲㔶㠳㜸ㄱ㘰㈰摥て慥愰㉥昱昶㘵搰晤ㄸ㜴ㄷ〰㕥昱㝥㠳捤ㄶ慦㍤㈰捤ㄶ㡦晢㑥挴摢㥦㠱挹㍣㐹扣〳㘰㙤㕡扣㔴㑣ㄳ昱づ㤴㈰昶㐰戱㐴挱㈰摥㐱挰㔸〷ㄳ挸昲〵〳攰㄰〲㍡ㄲ挰㡡〶ㄱ慦ㄳ㐶〹昱昸㡤㉢㠳㜸㠷〱〳昱㔸搵愰㠳扡挴敢捣愰㕤ㄸ㤴ㄵ〸㕥昱㔸㜶㘰㡢搷ㄵ㤰㘶㡢挷㐲〵ㄱ㉦㡢㠱㔹戱㤰㈴摥ㄱ戰㌶㉤ㅥ㉢ㅢ昰挲㌷敤ㄸ〴ㅤ昹㘱㜹㠳愶〱㥢㍥昲㡥〴挶㍡㡡㐰㤶㍥ㄸ〰摤〸攸㑥〰慢㈱㐴扣愳㌱㑡㠸挷㉦㡢ㄹ挴敢〹っ挴敢散ち敡ㄲ敦ㄸ〶捤㘱㔰㔶㉦㜸挵㘳挹㠲㉤㕥㉦㐰㥡㉤ㅥ㡢ㅣ㐴扣㕣〶㘶戵㐳㤲㜸昹戰㌶㉤ㅥ慢㈲昰挲㘵㔲〶㐱㐷㝥㔸ㅡ㘱搰愶て㌰㔶㕦〲㔹㌶㘱〰ㄴ㄰搰㡦〰㔶㔲㠸㜸晤㌱㑡㠸挷敦戹ㄹ挴ㅢ〸っ挴㘳㌵㠵づ敡ㄲ敦㔸〶㍤㡥㐱㔹昹攰ㄵ㙦〸㙣戶㜸㠳〰㘹戶㜸㐳㌱㑤挴㍢㥥㠱㠷㘱㤴㈴摥㄰㔸㥢ㄶ㡦ㄵㄵ㜸愱摣㠲㐱戴㜸㉣慢搰㌴㘰搳㐷摥㌰㘰慣㐲〲㔹㜲㘱〰ㄴㄱ㌰㥣〰㔶㘱㠸㜸㈳㌰㑡㠸挷㙦散ㄹ挴ㅢ〵っ挴㘳㈵㠶づ敡ㄲ㙦㌴㠳㡥㘱㔰㔶㑤㜸挵㘳愹㠴㉤摥㔸㐰㥡㉤ㅥ㡢㉢㐴扣㜱っ捣㉡㡢㈴昱㈶挰摡戴㜸慣挶挰ぢ摦〶㘴㄰㜴攴㠷㈵ㄹ㥡〶㙣㕡扣㐹挰㔸㈷㄰挸㜲つ〳㘰㌲〱挵〴戰㠲㐳挴㥢㠲㔱㐲㍣㝥昷搰㈰摥㌴㘰㈰㕥愹㉢愸㑢扣改っ㝡㈲㠳戲攲挲㉢ㅥ换㉣㙣昱㑥〲愴搹攲戱㌰㐳挴㥢挱挰慣搰㐸ㄲ㙦㈶慣㑤㡢挷㑡づ扣昰㈵㐲〶㐱㐷㝥㔸捥㘱搰收㜷挰㔸㈵〴戲搴挳〰㌸㤵㠰㔲〲㔸晤㈱攲捤挲挸㈵㥥昱戴㉤〷〶攲戱〲㐴〷㜵㠹ㄷ㘵搰ち〶㍤ㅢ〰慦㜸攷挰㘶㡢㌷ㅢ㤰㘶㡢挷愲づㄱ㙦づ〳戳扡㈳㐹扣戹戰㌶㉤ㅥ慢㐰昰挲㜷つㄹ㐴㡢挷㔲㄰㑤〳㌶㝤攴㔵〱㘳㔵ㄳ挸㌲ㄱ〳愰㠶㠰㕡〲㔸㌹㈲攲捤挷㈸㈱ㅥ扦敦㘹㌸昲㘲挰㐰㍣㔶㡦攸愰㉥昱攲っ捡愷㐰㈸㔶㝡㠸㜸晣㑢挰扥㈸愱㔸摥㘱㡢㔷て㐸戳挵㘳㐱㠸㠸户㠰㠱㔹ㄹ㤲㈴摥㈲㔸㥢ㄶ㡦ㄵ㈴㜸攱㝥〱㠳愰㈳㍦㉣㈳搱㌴㘰搳攲㥤づ㡣㜵〶㠱㉣㌱㌱〰㤶㄰㜰㈶〱户〰㈰攲晤ㅥ愳㡥晡㐳戲改㡢慡〶㌱捦挶ㅣ㠸挹㑡ㄴ㥤挴㈵收ㅦ㤸攴ㅣ㈶㘱搵㠸昷㐸㘴愹㠸㉤收㔲㐰㥡㉤㈶㡢㑢㐴捣㜳ㄹ㤸㔵㈶㐹㘲㥥て㙢搳㘲戲ㅡ〵㉦㝣昵㤱㐱搰㤱ㅦ㤶愴㘸ㅡ戰㘹㌱㉦〴挶扡㠸㐰㤶慢ㄸ〰ㄷㄳ㜰〹〱慣㘰ㄱ㌱㤷㘱㤴㌸ㄲ昹ㅤ㕢㠳㜸㤷〱〳昱㔸挵愲㠳扡挴扢㥣㐱慦㘰㔰㔶㥣㜸挵㘳㤹㠹㉤摥ㅦ〱㘹戶㜸㉣㑣ㄱ昱慥㘴㘰㔶愸㈴㠹㜷㌵慣㑤㡢挷㑡ㄶ扣昰ㄵ㑡〶㐱㐷㝥㔸捥愲㘹挰愶挵扢ㄶㄸ敢㍡〲㔹敡㘲〰㉣㈷攰㝡〲㔸晤㈲攲摤㠰㔱㐲㍣㝥㍤搸㈰摥ち㘰㈰ㅥ㉢㘰㜴㔰㤷㜸㌷㌱攸捤っ捡㙡ㄵ慦㜸㉣㔱戱挵扢〵㤰㘶㡢挷愲ㄶㄱ敦㔶〶㘶㜵㑢㤲㜸㉢㘱㙤㕡㍣㔶挱攰㠵敦㕤㌲〸㍡昲昳㍥㕡㑤〳㌶㉤摥敤挰㔸慢〸晣挰っ戸㠳㠰㍦ㄳ昰㜷〰㐴扣㍢㌱㑡㠸挷㉦㍡ㅢ挴扢ㅢㄸ㠸挷敡ㄹ㥤搵㈵摥㙡〶㕤挳愰慣㜴昱㡡挷昲ㄶ㕢扣㝢〰㘹戶㜸㉣㠸ㄱ昱敥㘵㘰㔶挶㈴㠹㜷㍦慣㑤㡢挷ちㅡ扣昰晤㑤〶㐱㐷㝥㔸㐶愳㘹挰愶挵㝢㄰ㄸ㙢㉤㠱㉣戱㌱〰搶ㄱ戰㥥〰㔶摤㠸㜸て㘱㤴㄰㡦摦搱㌶㠸昷㌰㌰㄰㡦㤵㌷㍡愸㑢扣㐷ㄸ昴㔱〶㑤挷㘵ㄲ慦㜸㉣㡤戱挵摢〸㐸戳挵㘳㌱㡤㠸户㠹㠱㔹㔵㤳㈴摥攳戰㌶㉤ㅥ慢㙦戰㘶㝣敦㤳㐱搰㤱ㅦ㤶攰㘸ㅡ戰㘹昱㥥〰挶摡㑣㈰换㜳っ㠰㉤〴㙣㈵㠰ㄵ㍢㈲摥㤳ㄸ㈵挴攳㤷换つ攲㍤つっ挴㘳搵㡥づ敡ㄲ敦慦っ晡っ㠳戲挲挶㉢ㅥ换㙡㙣昱戶〱搲㙣昱㔸㠸㈳攲㍤换挰慣挸㐹ㄲ敦㜹㔸㥢ㄶ㡦㤵㍢㈲摥ぢっ愲挵敢ち慢愶攱ㄲ敦㐵㘰慣㤷〸㘴㘹㡦〱昰㌲〱慦㄰挰㙡ㅦㄱ敦㔵㡣昶㠸㘷㍥昲㕥〷〶攲戱攲㐷〷㜵㠹户㥤㐱摦㘰㔰㔶攷㜸挵㘳㐹㡥㉤摥㥢㠰㌴㕢㍣ㄶ昱㠸㜸㙦㌱㌰慢㜹㤲挴摢〱㙢搳攲戱敡㐷挴㝢㠷㐱戴㜸㉣晤搱㌴㕣攲扤ぢ㡣昵ㅥ㠱晤捤㠰扦ㄱ昰㍥〱慣ㄴㄲ昱㍥挰㈸㈱ㅥ扦攱㙦㌸昲㍥〴〶攲戱㕡㐸㘷㜵㠹搷挰愰ㅦ㌱㈸㉢㝢扣攲戱㥣挷ㄶ敦㘳㐰㥡㉤ㅥぢ㠰㐴扣㑦ㄸ㤸㤵㐰㐹攲㝤ち㙢搳攲戱㘲㐸挴晢㡣㐱戴㜸㉣ㅢ搲㌴㕣攲㝤づ㡣昵〵㠱㉣㈹㌲〰扥㈴攰㉢〲㔸㘵㈴攲㝤㡤搱ㅥ昱捣愷敤户挰㐰㍣㔶ㅡ改愰㉥昱扥㘳搰敦ㄹ㤴㔵㐱㕥昱㔸ち㘴㡢昷〳㈰捤ㄶ㡦挵㐳㈲摥㍦ㄹ昸㔴㡣㤲挴晢ㄷ慣㑤㡢挷㙡㈳ㄱ㙦㈷㠳㘸昱㔸㜲愴㘹戸挴晢〹ㄸ敢摦〴㤶㥢〱㍦ㄳ昰ぢ〱㔱〰㐴扣㕤ㄸ㈵挴攳㌳ㄵっ㐷摥㙦挰㐰㍣㔶㈹改慣㉥昱㜶㌳㘸ち㙥㝤㈸㔶ㄴ㜹挵㘳ㄹ㤱㉤ㅥ敦㡥㌴㕢㍣ㄶㅥ㠹㜸戸㘲㥥愲㔸㠱㤴㈴ㅥ扥㤲摣っ昱ㄶ㘱㥡㠸㤷挱㈰㕡㍣㤶㉢㘹ㅡ㉥昱㐲挰㔸慤〸㘴㈹㤳〱㤰㐹〰ㅦ㤲愷㔸摤㈴攲㠵㌱㑡㠸挷挷㐱ㄸ挴㙢〳っ挴㘳㠵㤳づ敡ㄲ慦㉤㠳敥挳愰慣㐶昲㡡挷ㄲ㈴㕢扣㜶㠰㌴㕢㍣ㄶ㉤㠹㜸ㄱ〶㘶昵㔲㤲㜸晢挱摡昴㤱挷㉡㈷ㄱ慦㍤㠳㘸昱㔸敡愴㘹戸挴摢ㅦㄸ慢〳㠱㉣㠳㌲〰づ㈰攰㐰〲㔸ㄹ㈵攲ㅤ㠴㔱㐲㍣㍥搸挲㈰摥㈱挰㐰㍣㔶㐷改愰㉥昱㍡㌲㘸㈷〶㘵㈵㤳㔷扣㕢㘱戳挵㍢ㄴ㤰㘶㡢昷㈷㑣ㄳ昱づ㘳㘰㔶㍥㈵㠹搷〵搶愶挵㘳㠵㤴㠸搷㤵㐱戴㜸慢㘰搵㌴㕣攲㘵〱㘳ㅤ㑥㈰㑢愸っ㠰㈳〸挸㈶㠰㔵㔵㈲摥㤱ㄸ㈵挴攳㈳㍡っ攲㜵〳〶攲戱戲㑡〷㜵㠹搷㥤㐱㡦㘶㔰㔶㐱㠹㜸慥ぢ〵㉣㝤戲挵敢〱㐸戳挵㘳戱㤴㠸搷㤳㠱ㅦ挶㈸㐹扣ㅣ㔸㥢ㄶ㡦搵㔵㈲㕥㉦〶搱攲戱挴㑡搳㜰㠹㤷ぢ㡣㤵㐷㈰换慦っ㠰㝣〲㝡ㄳ挰㡡㉣ㄱ慦て㐶挱ㄷち昰㜴ㄱ㠳㤸〵㤸〳㌱㌷扢㤲戸挴散挷㈴晤㤹㠴ㄵ㔵摥㈳㤱㘵㔴戶㤸〳〰㘹戶㤸㉣扣ㄲ㌱〷㌲㌰㉢戰㤲挴㍣づ搶愶挵㘴愵㤶㠸㌹㠸㐱戴㤸㉣搷㌲㘸㜵㍣㌰搶㘰〲㔹捡㘵〰っ㈱㘰㈸〱慣敥ㄲ㌱㠷㘱㤴㌸ㄲ昹㔸ㄴ㠳㜸㐵挰㐰㍣㔶㜸改愰㉥昱㠶㌳攸〸〶晤〰〰慦㜸㉣挱戲挵ㅢ〹㐸戳挵㘳搱㤶㠸㌷㡡㠱㔹扤㤵㈴摥ㄸ㔸㥢ㄶ㡦㔵㕥㈲摥㔸〶搱攲戱搴㑢搳㠰㑤晦挵㌱づㄸ㙢㍣㠱㉣〳㌳〰㈶㄰㌰㤱〰㔶㠶㠹㜸㤳㌰㑡㠸挷㈷扡ㄸ挴㥢っっ挴㘳㜵㤸づ敡ㄲ慦㤸㐱愷㌰㈸㙢㐹㘴戱㔳㌹挲ㅣ晥搶捥㘰㍤㠰昷㌶户慦〴㐱㌲㔴戰ㄸ愱戸㙥㜱ㄵち㐰搸攵㙤㙦扢挷ㅢ昸㘱戱攱㘶㝣㙤っ㌷て搳扤て愷㐸捣㝤〹㐹㕢敦敦摣扢㜷㥥㌷挳㈷搵搶挶攸㘱慤㐳挶摤扦昸ㅦ㙥㤱㤸捦㠵敦㜹ち〰攷㜰ぢ㑤挷ㄲ昷ㅦ㕦㔹ㄶ慢㡤搷㔶搴㜵㈹㐶㜱㔳ㄷ㍥㐸愵㈲㈵㈵㜷㘸挶㥤㠸㘸捣㐹㘲改㌵㝣昸攸〲㍥㔸㈰㍣慦愶㜶㘱㡤慣㈶㈳捥攷挹㠸㕥慤㕡㌱㑤㤸㜹戸ㅤづ昱㈲慣㡢攰㘴敢㈴戴㙤搳㈲㉣㉣攰ㄶ㘱㜱㠱㜴㔸㐹㈰ㅤ㔶ㄳ㜰换㐸㠵攰捤扤戵捦搸㙡㤶㉡㔳攵㉡㥡摥慡㤵捡昶㍣戵挴㔷ㄲ㤰㜸散㐳㈸挴㡡㠰㡣㍢㐰戹㜹㤳㤲ㄵ攵㘴ㅥㄸ搶挹㔸㠲㌵ㄳ㑤㌸㤲〶〳ㄷㄴ㍡〵敤㍥㠵挳㑡㕣㤵㑤愱摦挱搶〶㌶㈹㜹挰挳㘱攳愱ㄲ㔸昶㠵㈵昹㘱慦愱㔳㘱摥て㘶㍣换㐰㍦摤㠰㠷㔰㈴摤㠹㙥㜵㘵摡㉣㌶㘵㠰㕡つ攸愹㄰㥣戲ㄳ愲㌰戱㠳㌱㉥㄰愰攵㠱慢㙥〰㑢ㅥ㉥㌰攲㥢戹㠰㜰㜷慢攵戰㜰㤷㈷敦㌲ぢ㤳㠸戰㉡搱㘲㤷㠵ㄹち㕢愴戵敥戴搱㥤戶㑥㐷㐵搰攱㙥㔳搷㈲ㅣ㈵愵挳㥡㠷〰㔶ㄵ㥡㜰㘴㕦ㄸ㈴㈸愵戱愸㠵㐵晡ㄶ挹㐶昶搳捥㙥㥣搵㥤㑤㥣捥〶昴搴晥㜰ち戳㝡㤸ㄲ捣づ㠰㔵㤸㕤㡣㘴㝥㘶ㄷ挲敡㘷㜶愰捥戳ㄸ愱挰散㈰㡣戹㐵づ搶㥤㐳㜴愷愳搳㔱㠷愱㈳捣捥㜷㌳㍢㠳换㕢㠲㈶ㅣ改っ〰㍡戸ㄱ㐴㥢㠷㔹ㄷ敤散㐵㐴㉥㥢愵㠴㌵愰愷戲攰ㄴ㘶攷挱㤴㘰㜶〴慣挲散㜴㈳戳㐵㐶㘶搹㍡捦㐵〸〵㘶㐷㘲捣㉤㜲㤴敥㜴搳㥤敥㑥㐷昵㐴㐷㤸㉤㜰㌳扢㠴换㕢㠶㈶ㅣ㌹〶〰㜴捣捣㜲戴戳㠰㠸㝥㙣慥攲搴〶昴㔴㉥㥣挲散ㅡ㤸ㄲ捣昲㘱ㄵ㘶㜳㡤捣收ㄸ㤹昵搶㜹慥㐷㈸㌰敢㠳㌱户㐸㕦摤㈹搰㥤㝥㑥㐷つ㐴㐷㤸㔵戸㤹摤挸攵慤㐰ㄳ㡥ㅣぢ〰㍡㘶㘶挷㘹攷㈰㈲㡥㘷㜳ㅢ愷㌶愰愷㡥㠷㔳㤸慤㠲㈹挱㙣〸慣挲㙣㠶㤱搹㠹㐶㘶㐳㜵㥥扢㄰ち捣㠶㘱捣㉤㔲愸㍢㐵扡㌳摣改愸㔱攸〸戳㘹㙥㘶慢戹扣㌵㘸挲㤱搱〰愰㘳㘶㌶㐶㍢㡢㠸ㄸ捥㘶㉤愷㌶愰愷挶挱㈹捣搶挳㤴㘰㌶〱㔶㘱㌶挶挸㙣㤴㤱ㄹ敦㈷换㈲ㅥ㐱ぢ㘶㤳㌰收ㄶ㌹㐱㜷㈶敢㑥戱搳㔱搳搰ㄱ㘶㈳摣捣㌶㜲㜹㥢搰㠴㈳搳〱㤰愰愶昳散㐴敤ㅣ㡢㌴昲挰㕢㙢㉢愷㌶㘰愸㘶挰㈹捣㥥㠲㈹挱㙣㈶慣挲㙣愰㤱㔹㝦㈳㌳摥散㤵㐵㙣㐳ぢ㘶扦挳㤸㕢愴㐴㜷㑥搵㥤㔲愷愳捡搱ㄱ㘶〵㙥㘶捦㜱㜹捦愳〹㐷愲〰㐸㔰ㄳ戳ち敤㥣㡣㌴昲㈰㕤敢㌵㑥㙤挰㔰捤㠱㔳㤸㙤㠷㈹挱㙣㉥慣挲散㘸㈳戳㙥㐶㘶昳㜴㥥户ㄱち捣慡㌰收ㄶ愹搶㥤ㅡ摤攱慤㔶㙥㉡㠶㡥㌰㍢搲捤散ㅤ㉥敦㕤㌴攱㐸ㅣ〰㜴捣㐷㘳㥤㜶㥥㐴〴ㅦ〸㘰㌵㜰㙡〳㐳㉦㠰㔳㤸㝤っ㔳㠲搹㈲㔸㠵搹㈱㐶㘶〷ㄹ㤹㉤搶㜹㍥㐳㈸㌰㍢ㅤ㘳㙥㤱㌳㜴㘷㠹敥昰㍥㈸㌷㜵㌶㍡挲散〰㌷戳㉦戸扣㉦搱㠴㈳㝦〰〰ㅤ㌳戳㜳戴昳㔴㈲㑡搹晣挰愹つ攸愹㜳攱ㄴ㘶㍦挲㤴㘰㜶㍥慣挲㉣㙣㘴㤶㘹㘴挶㝢㤶戲㠸㝦愳〵戳ぢ㌱收ㄶ戹㐸㜷㉥搶㥤㑢㥣㡥扡っㅤ㘱ㄶ㜲㌳晢㠵换摢㠵㈶ㅣ攱敤㐶〹㙡㍡ㅡ慦搰捥搹㐸㈳てて戶搲㌲㌴戳㉢攱ㄴ㘶ㄹ㌰㈵㤸㕤つ慢㌰晢昹㘷搳㙦敡㥦㘰扤ㄳ㑢㐹晥っ挲ㅢ㡡戲〸晥㍢ち㘰㜶㉤挶摣㈲搷改捥㜲摤戹摥改愸ㄵ攸〸戳㝦㈱攴ㅤ〸㐹㠷搵㥡换㙢㠳㈶ㅣ攱扤挰㐰㘶㌷㙢㈷㑢搸攵愱挴㔶㝢㑥㙤挰㔰摤ち愷㌰敢〰㔳㠲搹㑡㔸㠵搹攷㐶㘶㥦ㅡ㤹摤愶昳ㅣ㡣㔰㘰㜶㍢挶摣㈲慢㜴攷づ摤攱敤㍣㙥敡㙥㜴㠴搹㈷㙥㘶ㅤ戹扣㑥㘸挲㤱搵〰〴㌲㕢愳㥤昵㠸㈵捦㍥戶づ攷搴〶㠶扥ㄷ㑥㘱㤶つ㔳㠲搹晤戰ち戳ㅤ㐶㘶㙦ㄹ㤹㍤愰昳㜴㐷㈸㌰㝢㄰㘳㙥㤱戵扡戳㑥㜷㜸慦㡤㥢㝡ㄸㅤ㘱昶㠶㥢㔹て㉥慦㈷㥡㜰攴ㄱ〰〲㤹㍤慡㥤晣㐶扥㍣㔳搹敡捤愹つっ扤〹㑥㘱搶ㄷ愶〴戳挷㘱ㄵ㘶捦ㅡ㤹㍤㘳㘴昶ㄷ㥤㘷〰㐲㠱搹ㄳㄸ㜳㡢㙣搶㥤㉤扡戳搵改愸愷搱ㄱ㘶㑦扢㤹ㅤ换攵ㅤ㠷㈶ㅣ攱㉤慥㐰㘶捦㘸攷㔲愴㤱㈷㌵㕢㠵㥣摡㠰愱㝡ㄶ㑥㘱㌶ㅣ愶〴戳攷㘱ㄵ㘶㡦ㅡ㤹㍤㙣㘴昶〲㈶挹㈲㐶㈳ㄴ㤸扤㠸㌱户〸㙦㕡㐹攷㘵摤㜹挵改愸搷搱ㄱ㘶て戹㤹㡤攵昲挶愱〹㐷㜸晦㈹㤰搹ㅢ摡㜹㌱挲换ㄳ愰慤㘲㑥㙤挰㔰扤〵愷㌰㥢ち㔳㠲搹づ㔸㠵搹摤㐶㘶㜷ㅡ㤹扤愳昳㥣㠴㔰㘰昶㉥挶摣㈲扣愳㈴㥤扦改捥晢㑥㐷㝤㠸㡥㌰扢挳捤散㘴㉥㙦㈶㥡㜰愴〱㠰㐰㘶ㅦ㘹㈷扦ㅣ㉦て㥡戶捡㌸戵〱㐳昵〹㥣挲㉣ち㔳㠲搹愷戰ち戳ㅢ㡣捣㤶ㅢ㤹㝤愶昳㔴㈲ㄴ㤸㝤㡥㌱户挸ㄷ扡昳愵敥㝣攵㜴搴户攸〸戳㙢摤捣收㜱㜹㔵㘸挲㤱敦〰〸㘴昶扤㜶昲㕢敦昲昸㙡㉢捥愹つㄸ慡㝦挲㈹捣敡㘱㑡㌰晢ㄷ慣挲散㘲㈳戳ぢ㡤捣㜶敡㍣㡢ㄱち捣㝥挲㤸㕢攴摦扡昳戳敥晣攲㜴搴㙦攸〸戳昳摤捣捥攰昲㤶愰〹㐷昸㙢㈰㤰ㄹ㍤攲扣〵㘹慣㕢搹㉣攵搴〶昴㤴摣㌲愱改㍣㤸ㄲ捣㜸换㐴㤸㥤㙥㘴戶挸挸㉣㐳攷戹〸愱挰㡣㌷㐹戸㐵㜸愳㐴㍡扣㉢㈲ㅤ换改愸㌶攸〸戳〵㙥㘶㤷㜰㜹换搰㠴㈳扣攷㐱戰昱㉦㑦摥ぢㄱ攷ㅤ㐴昰㍢收搶㔵㥣㉡捣攴㝥〶㑤搷挰㤴㘰挶晢ㄹ挲㙣慥㤱搹ㅣ㈳戳昶㍡捦昵〸〵㘶扣㠳挱㉤搲㐱㜷㜸换㐲㉣扣㙤挱㑤昱㙥㠴㌰慢㜰㌳扢㤱换㕢㠱㈶ㅣ改〸〰挱㐶㘶㥤戴㤳㕦㐰㤷㘷㝡㕢户㜱慡㌰㍢っ㑥㌹ㅡ㔷挱㤴㘰搶〵㔶㘱㌶挳挸散㐴㈳㌳摥㜲挰㉢挵扡ぢ愱挰㡣户ㄷ戸㐵づ搷ㅤ摥㑦㄰㑢戶搳㔱扣㔵㈰捣愶戹㤹慤收昲搶愰〹㐷扡〳㐰戰㤱ㄹ敦㈲㠸㜳ㅤㄱ敢搹慣攵㔴㘱搶ㄳㅥ㘱戶ㅥ愶〴㌳摥〹㄰㘶㘳㡣捣㐶ㄹ㤹昱㝥㠰攴㜹〴愱挰㡣搷晥戹㐵㜸晤㕦㍡扣搸㉦㥤摥㑥㐷昱扡扤㌰ㅢ攱㘶戶㤱换摢㠴㈶ㅣ攱愵㝢㠲㡤捣㜸㐹㕦㥣晣捡戸㍣㤲摣摡捡愹挲㑣㉥换搳晥ㄴ㑣〹㘶挷〱㉦捣〶ㅡ㤹昵㌷㌲ㅢ愴昳㙣㐳㈸㌰㍢㥥㐹戱㐵㜸㌱㕥㍡㐳㜴㠷㔷摦戹㈹㕥㔴ㄷ㘶〵㙥㘶捦㜱㜹捦愳〹㐷㠶〳㐰戰㤱ㄹ慦户㡢㜳ぢㄱ㕢搹扣挶愹挲㑣慥㤹搳戴ㅤ愶〴㌳㕥㌳ㄷ㘶㐷ㅢ㤹㜵㌳㌲ㅢ慢昳扣㡤㔰㘰㌶㡥㐹戱㐵㜸愵㕣㍡扣㉣㉥ㅤ㕥ㅡ攷愶㜸挵㕢㤸ㅤ改㘶昶づ㤷昷㉥㥡㜰愴ㄸ〰㠲㡤捣㜸㌱㕣㥣晣㤲户㍣㌰摤㙡攰㔴㌲㡢㑣搵捥㡦㘵㌹ㄹ㈷㘱㝣慣攷摡慢昹㉢㥥㍤扣て摢ㅥ㡥㠷㘷昳㕥㌲晥〹㤲攸㘲晢ㅢ㘱改愹〳晦戳㔸扣扡换㉦㠴昲㈷攳㄰戰摥㡢㌸摣㕦㝢慥愰㌳㘲㘷晣㔸晦〰攱㜶㈷㠳㉥晥㡦㉦㤴㈵㙤摦づ㜶㠶㐳散晦㘷㍡晦㡦っ㘹㌷㔳捦㌸㐵㜵扤㜲㘸挶〷㘷摤昲摤摤挷㘶摦㜴摦㙥攷晦㘷㕤晥攰㐳搶昲愳戶づ㕥昴搹㤱㜹㤹㙢㤶っ㔶㘵㤸㤱㡤㌸搶摦搹㝣挸㐶づ慡づ愰戵〳㕦㔹昳㍤扣㜶㝦挷攱㝤㜸㙤㈴㡡㐸㜸愱摥㐳㜶㤶慡挴㠰㍢㑣敤㠷ㄹ㔴㐹㠸㝤㐳㘲昳㘰㙥ㄹ戱㉡㍤㈳㠸搸㜳㘳㤶㡦㙦扢㙤摢㘰攱搵改㠶挱㉡㡥ㄹ㈶㘲㙤㥤昵晢㠸戵㜱ㅣ摥㠷搲㐶敡ㄱ〹慦ㄴ敢㐷㥢搸㘲っ㠴㔸搸㑤㙣㈷㠹㥤〱㔷换㠸㉤搱㌳㥡㑤㙣㈹㘶㤸㠸㘵〴ㄱ㑢㜷ㅣ摥㠷捤㐶捥㐳㈴扣昰ㅤ㑣㥢搸㐵ㄸ〸戱㔴㌷戱摤㈴㜶〹㕣㉤㈳戶㑣捦〸㈲收㍢ㄴ慦挲っㄳ戱㕦晦ㅤ㜰㈸敥㜲ㅣ摥㠷挸㐶慥㐱㈴扣昰敦㈳攲搴㘹㥢愶慥挷㐰㠸晤㡣ㄹ㠹㐳戱ㄵ㥣敤㙥㠴慢㘵挴㔶攸ㄹ捤㈶㜶ㅢ㘶㤸㠸晤ㄸ㐴散㥦㡥挳晢㜰搸挸㉡㐴挲ぢ摦㤹戴㠹摤㠵㠱㄰晢摥㑤慣ㅤ㠹慤㠶慢㘵挴搶攸ㄹ㐱挴㝣攷搸㕡捣㌰ㄱ晢㉡㠸搸㤷㡥挳晢搰搷挸㝡㐴挲ぢ㘵㈹㌶戱㐷㌰㄰㘲㥦扢㠹ㅤ㐸㘲ㅢ攱㙡ㄹ戱㑤㝡㐶戳㠹㙤挵っㄳ戱㡦㠳㠸㝤攴㌸扣て㜳㡤㍣㠵㐸㜸攱〱㙤㌶戱㙤ㄸ〸戱て摤挴㍡㤳搸㜳㜰戵㡣搸昳㝡㐶㄰㌱摦㌹昶ㅡ㘶㤸㠸扤ㄷ㐴散㕤挷攱㝤㐸㙢㘴㍢㈲攱㠵㔲ㄷ㥢搸摢ㄸ〸戱ㅤ㙥㘲㐷㤱搸㍢㜰戵㡣搸扢㝡㐶㄰戱晢ㅦ摥昱捡昶挹昱挱捦㍣晡昰愵愱㙦㉢〶慢〶捣㌰ㄱ摢ㅥ㐴散㜵挷攱㝤昸㙡攴㘳㐴挲㉢挵㍡挶㈶昶ㄹ〶㐲散㔵㌷戱㕥㈴昶〵㕣㉤㈳昶愵㥥ㄱ㐴散慤つ换ぢ愳ㄳ㘶散㈱昶〳㘶㤸㠸扤㄰㐴散㜹挷攱㝤愸㙡攴㐷㐴挲ぢ㕦敤戴㠹晤ㅢ〳㈱昶慣㥢㔸㍦ㄲ晢〵慥㤶ㄱ摢愵㘷〴ㄱ昳ㅤ㡡㘹㐸㘰㈲昶㔴㄰戱㈷ㅤ㠷昷㘱愹㤱っ㐴ㄲ㘲㠳㙣㘲ㄶ挶㐲㙣㡢㥢搸㘰ㄲ㙢つㄷ㕥㉤昸㐸搵㐶捦㘸㌶戱昶㤸㤱㑤㥤㍤ㅦ愹ㅥぢ㈲戶挹㜱㜸ㅦ㠲ㅡ改㠰㐸㐲㙣戸㑤散㘰㡣㠵搸愳㙥㘲㈳㐹慣㈳㕣㜸戵㠰㔸㈷㍤㈳㠸㤸敦敤晥㜰捣挸㌶㄰㕢ㅦ㐴㙣㥤攳昰㍥摣㌴㤲㡤㐸㐲㙣扣㑤慣㍢挶㐲散㐱㌷戱㠹㈴搶〳㉥扣㕡㐰慣愷㥥ㄱ㐴捣㜷㈸昶挶㡣㙣〳戱㝢㠲㠸慤㜱ㅣ摥㠷㤶㐶晡㈲㤲㄰㥢㙡ㄳㅢ㠰戱㄰扢摢㑤㙣㍡㠹ㅤぢㄷ㕥㉤㈰㜶㥣㥥ㄱ㐴捣昷慥㔸㠸ㄹ搹〶㘲慢㠲㠸摤敥㌸扣て㈳㡤っ㐷㈴㈱㜶㡡㑤㙣㌴挶㐲㙣愵㥢㔸〹㠹㡤㠵ぢ慦ㄶ㄰ㅢ愷㘷〴ㄱ昳敤戱㘲捣挸㌶㄰扢㈹㠸搸ち挷攱㝤挸㘸㘴㉡㈲〹戱愸㑤散㈴㡣㠵搸つ㙥㘲戳㐹散㘴戸昰㙡〱戱㤹㝡㐶㄰㌱摦㌹㔶㠶ㄹ搹〶㘲搷〴ㄱ扢摡㜱㜸ㅦㅥㅡ㠹㈲㤲㄰慢戶㠹㔵㘲㉣挴慥㜴ㄳ慢㈵戱㜹㜰攱搵〲㘲㔵㝡㐶㄰㌱摦愱ㄸ挷㡣㙣〳戱㑢㠳㠸㉤㜳ㅣ摥㠷㠲㐶敡ㄱ㐹㠸搵摢挴ㄶ㘳㉣挴㉥㜶ㄳ㕢㐸㘲㘷挰㠵㔷ぢ㠸㉤搱㌳㥡㑤㙣㈹㘶㘴ㅢ㠸㥤ㄷ㐴散㕣挷攱㝤搸㘷攴㍣㐴ㄲ㘲㘷摡挴㉥挲㔸㠸㥤攳㈶㜶ㄶ㠹㕤〲ㄷ㕥㉤㈰戶㑣捦〸㈲收㍢挷慥挲㡣㙣〳戱㌳㠳㠸㉤㜱ㅣ摥㠷㜸㐶慥㐱㈴㈱㜶㥥㑤散㝡㡣㠵搸改㙥㘲ㄷ㤰搸㡤㜰攱搵〲㘲㉢昴㡣㈰㘲扥㜳散㌶捣挸㌶㄰慢て㈲㔶攷㌸扣て攷㡣慣㐲㈴㈱㜶愹㑤散㉥㡣㠵㔸捣㑤散㜲ㄲ㕢つㄷ㕥㉤㈰戶㐶捦㘸㌶戱戵㤸㤱㙤㈰㔶ㅤ㐴慣捡㜱㜸ㅦ扡ㄹ㔹㡦㐸㐲散ㅡ㥢搸㈳ㄸぢ戱戹㙥㘲搷㤱搸㐶戸昰㙡〱戱㑤㝡㐶㄰戱昷㕦㥡晥㜴搵㜳㑦敥戹㑡戵ㄵ㌳戲つ挴愲㐱挴捡ㅤ㠷昷㘱㥡㤱愷㄰㐹㠸摤㘴ㄳ摢㠶戱㄰㥢攵㈶㜶ぢ㠹㍤〷ㄷ㕥㉤㈰昶扣㥥ㄱ㐴捣昷慥昸ㅡ㘶㘴ㅢ㠸㥤ㄲ㐴㙣愶攳昰㍥㈴㌳戲ㅤ㤱㠴搸㉡㥢搸摢ㄸぢ戱ㄹ㙥㘲㝦㈶戱㜷攰挲慢〵挴摥搵㌳㠲㠸昹摥㍣ㅡ㌰㈳摢㐰㙣㙡㄰戱㈹㡥挳昷昰换㡦ㄱ愹愹㠷㕦扡晥昵挸㜶㐸㥡㔱挱㕡搶搶ㄵ戶㤹㤷㙢㔱㄰㕤㔹㔵㈵戵挴㙤昰慣扡ㄸ晥晤挶㜱㜸㈴㈳㥥㔰㔷㕣改晣㥢㘰愳昱愸㐶㍥晡㑢㍦つ捤㤲ㄱ㈷㠷㉡㈶挶昰㜸戴㔶ㄵ愳攳㜸㤴㘶㜹㈶晥晤戹扡扡㘸慣收㝦攱㐱㜶愸敥收㌷㝦戱搹㡦戰㌳ㄶ㔶戳㘲扡㤱㘷っ敥搱㐳晦戳㡣愹㝣挴摤㝦昶搴挶搰㍤㌸挴㜴攱㝦戹敢愱㡤改㙡㌲㜶戱㕤㠵㜳㜶捡㙥㔹㜳㑡㉡晥昹づ攰攵挲戳摣扢㐰ㄳ戶ㅥ愰㠹挵昵搲愴㘴昰㙡戸㤷ㄸ换摣昹攵挹ㄴ捦㍦慣搸扡㌵搹敡㑤昱㘲㌴㡦愰搰摡挰㘵㡤㌳㉥㙢扤㝦㔹ㅢ㤲㤷愵㜸㉤㥢㑢搳㥢晡㔱㈷㝢㈴㌰搹〸㘳戲㡤晥㘴㡦㜹㤲昱晡㜲㔲㌲㕥戴ㄵ㘶㝦〹㑣㌶挴㤸㙣戳㍦搹㔶㑦㌲㕥昳㑤㑡㤶〱㠰㈴㝢㉡㌰搹㐰㘳戲扦晡㤳㙤昳㈴㙢㠵㜱㔲戲戶㌰㐸戲攷搰㌱ㅦ㑡㝤㡣挹㕥㘰㘴摥挳搸㜳㈸扤㐴搳㥥㐳㐹戵挳㌸㈹㔹〷ㄸ㈴搹㉢攸㤸㤳攵ㄸ㤳扤挶挸挹挹戶搳攴㑡㜶㈰挶㐹挹づ㠵㐱㤲扤㠹㡥㌹㔹㌷㘳戲户ㄹ㌹㌹搹㍢㌴戹㤲㜵挶㌸㈹㔹㌶っ㤲散㍤㜴捣挹戲㡣挹摥㘷攴攴㘴㝦愷挹㤵散㈸㡣㤳㤲ㅤ〳㠳㈴㙢㐰挷㥣慣㤳㌱搹挷㡣㥣㥣散ㅦ㌴戹㤲昵挲㌸㈹㔹㕦ㄸ㈴搹㘷攸㤸㤳ㅤ㘰㑣昶〵㈳㈷㈷晢㡡㈶㔷戲㝥ㄸ㈷㈵ㅢ〴㠳㈴晢〶ㅤ㜳戲㠸㌱搹㜷㡣㥣㥣散〷㥡㕣挹〶㘳㥣㤴㙣㌸っ㤲散㐷㜴捣挹挲挶㘴㍢ㄹ㌹㌹搹扦㘹㜲㈵ㅢ㠹㜱㔲戲昱㌰㐸戲㕦搰㌱㈷㑢㌷㈶晢㤵㤱㤳㤳敤愶挹㤵㙣㈲挶㐹挹愶挲㈰挹ㄴ㥥㜰㘹㑥昶摢㑦愶摦て㘹挰㝢㤲㘵搰攴㑡㌶摤㥢散ㄴ㥤慣㔵㘰戲㥦㡣挹㉣㝦戲搶㥥㘴㈵摥㘴㔱㥤慣㙤㘰戲敦㡤挹摡昹㤳敤敢㐹㌶摢㥢慣㕡㈷㙢ㅦ㤸散㑢㘳戲づ晥㘴〷㝡㤲搵㝡㤳搵敢㘴〷〷㈶晢挴㤸慣愳㍦搹愱㥥㘴ぢ扤挹捥搴挹㍡〷㈶晢挰㤸慣慢㍦搹攱㥥㘴㘷㜹㤳㥤愷㤳㘵〷㈶摢㘱㑣㜶㤴㍦㔹㜷㑦戲ぢ扣挹㉥搵挹㝡〴㈶㝢摤㤸散ㄸ㝦戲㕥㥥㘴㤷㝢㤳㕤愳㤳攵〵㈶㝢搱㤸慣户㍦㔹㕦㑦戲敢扣挹㙥搲挹晡〵㈶㝢挶㤸㙣㠰㍦搹戱㥥㘴户㜸㤳慤搲挹〶〵㈶摢㘲㑣㌶搸㥦㙣愸㈷搹㥦㍤挹㌲敥㠳愱搹ㅦ㤹㔹挴搱ㅥ㝦㕣昰ㅦ㠴挷攳挹昹㤰敢ㅥ㔵昸攸摢㡣㘷㡡ㄷ㘲㈱㡡㥦㜷ㄹ挳㉡攲挸昹昸愲搶挳捡㘵㔸挳㘹摤愰㌱㈳摣ㄸ㝥㜰ㄴ捣㐸㕡ㅦ搳㤸㔱㙥っ㍦敦〹㘶㌴慤晣愸㈷戹挶戸㌱㝦搵㤸戱戴昲ㄳ㥡㘰挶戹㌱㉦㘸捣㜸㕡㕦搲㤸〹㙥っ㍦ㄴ㐹慥㠹戴㙥搷㤸㐹㙥っ㍦换〸收〴㕡昹㌱㐶㜲㑤㜶㘳摥搷㤸㘲㕡昹改㐳㌰㔳摣㤸㡦㌵㘶㉡慤晦搰㤸㘹㙥っ㝦攱㑢慥改戴㝥愵㌱㈷扡㌱晣㍤㉤㤸㤳㘸攵慦㘸挹㌵挳㡤搹愹㌱㈷搳捡摦慣㠲㤹改挶晣慡㌱愷搰扡㕢㘳㝥攷挶昰㤷㤹攴㉡愱㤵扦挷㈴捥愹㙥っ㝦〷〹愶㤴㔶晥晡ㄱ捣㉣㌷㠶扦㍡〴㔳㐶㉢㝦㙢〸愶摣㡤攱㍢扥㘰愲戴昲捤㕥㌰ㄵ㙥っ摦愸〵㌳㥢㔶扥㐷ぢ㘶㡥ㅢ挳昷㔷挱㔴搲捡户㔶挱捣㜵㘳昸戶㈸㤸㜹戴昲ㅤ㔱㌰㔵㙥っ摦捤〴㔳㑤㉢摦挸〴㔳攳挶昰㑤㐸㌰戵戴昲晤㐷㌰昳摤ㄸ扥㜷〸收㌴㕡昹戶㈱㤸㤸ㅢ挳㔳㕥㌰㜱㕡㜹戶ぢ愶捥㡤㤱㔳㡦㘷㕤㍤慣㝡㡢昰ㄴ㤴敢㈸ぢ搰㐱敤㠸㥣㝣㍥ㄴ㑦㐲㐱㉤戲㔱㜲晡昹㔰㍣つ〵㜵扡㡤㤲ㄳ搰㠷攲㠹㈸愸㈵㌶㑡㑥㐱ㅦ㡡愷愲愰㝥㙦愳攴㈴昴愱㜸㌲ち敡㙣ㅢ㈵愷愱て挵搳㔱㔰攷搸㈸㌹ㄱ㝤㈸㥥㤰㠲㍡搷㐶挹愹攸㐳昱㤴ㄴ搴昹㌶㑡㑥㐶ㅦ㡡㈷愵愰㉥戴㔱㜲㍡晡㔰㍣㉤〵㜵戱㡤㤲ㄳ搲㠷攲㠹㈹愸㘵㌶㑡㑥㐹ㅦ㡡愷愶愰㉥戳㔱㜲㔲晡㔰㍣㌹〵㜵㠵㡤㤲搳搲㠷攲改㈹愸㉢㙤㤴㥣㤸㍥ㄴ㑦㔰㐱㕤㙤愳攴搴昴愱㜸㡡ち敡㕡ㅢ㈵㈷愷て挵㤳㔴㔰换㙤㤴㥣㥥㍥ㄴ㑦㔳㐱摤㘰愳攴〴昵愱㜸愲ち㙡㠵㡤㤲㔳搴㠷攲愹㉡愸㥢㙤㤴㥣愴㍥ㄴ㑦㔶㐱摤㙡愳攴㌴昵愱㜸扡ち㙡愵㡤㤲ㄳ搵㠷攲〹㉢愸摢㙤㤴㥣慡㍥ㄴ㑦㔹㐱摤㈱愸㠸㍥㔹ㄵ捦㑦戹挰㜹ㄲ㝥改戳愸㙢ㄸ收㘶攲搱散㍣㈵挵㜱愲挷挱戳㔰ㅣ搳㍤づ㥥㜸攲㤸收㜱昰㕣ㄳ挷㔴㡦㠳愷㤷㌸愶㜸ㅣ㍣愳挴㔱散㜱昰㈴ㄲ挷㘴㡦㠳攷㡤㌸㑥昰㌸㜸慡㠸㘳㤲挷挱戳㐳ㅣㄳ㍤づ㥥㄰攲㤸攰㜱昰ㅣ㄰挷㜸㡦㠳㠷扤㌸挶㜹ㅣ㍣搲挵㌱搶攳攰挱㉤㡥㌱ㅥ〷㡦㘷㜱㡣昶㌸㜸〸㡢㘳㤴挷挱愳㔶ㅣ㈳㍤づㅥ愸攲ㄸ攱㜱昰搸ㄴ挷㜰㡦㠳㠷愳㌸㡡㍣づㅥ㠱攲㈸昴㌸㜸搰㠹㘳㤸挷挱攳㑣ㅣ㐳㤳ㅤ慤晦て搴㡥扥㈲</t>
  </si>
  <si>
    <t>㜸〱捤㕤〷㝣ㄵ㔵昶捥㑤㜹㘴ㅥ〱㐶〱ㅢ〸㈴ㅡ愵ㄹ㤲㔰㐲㔰愴㠴㕥㤵㔰ㄵ㌶㍥㤲ㄷ〸愴㘰㕥㐲㔳搷摥戱慣㡡ち愲戸㈰愸搸㔷㔱ㄱ㜴㔷㔱搷㠲㕤散慥㈵慢㙢㕤㝢㐵攵晦㝤㘷收扥捣㥢㤲戲敥晦昷摢攱攵攴摥㜳捥㍤攷㝥摦捣㝤敦㘵收捣㤰愴㤲㤲㤲昶㘲攳㙦㙥愹㙣㜴㉤㕥ㄱ慢㡢㔶攵ㄴ搵㔴㔶㐶㑢敢㉡㙡慡㘳㌹㈳㙡㙢㈳㉢㈶㔵挴敡㔲攰㄰㉡愹㠰㍤㤶㔶ㄲ慢㔸ㄹ㑤㉦㔹ㅡ慤㡤挱㈹㉤㈹㈹㍤摤㐸㠶晤㐰晢挷搴ㅤ㠳愳㡣㔴ち㜸㈵ㄹ㈱㡡㌶ㄴ改ㄴ〶㐵㤸愲㉤㐵〶㐵㍢㡡昶ㄴㅤ㈸㑣㡡㝤㈸昶愵攸㐸搱㠹愲㌳挵㝥ㄴ晢㔳ㅣ㐰挱晣挶㐱ㄴ㕤㈰㌲扡㐲㑣㉦ㅡ㌹㜵晥㈲愰㈹慥慢愹㡤昶敤㌱搳㥡昳搰扣扣㥣扣㥣晥〵戹㠳㜳㜲晢昶㈸慡慦慣慢慦㡤づ慤㡥搶搷搵㐶㉡晢昶㌸愶㝥㝥㘵㐵改挴攸㡡改㌵㡢愳搵㐳愳昳㜳晢捦㡦っㄸ㥣㌷㘰攰挰昲挲挲挱ㄹ〷㈳昲㤴愲㤱挷搴㐶换㘳晦慤㤸摤ㄸ㜳㙡搱挸㥣㈹搱扡晦㔶捣敥㠸㠹㤰愳㙡慡㈲ㄵ搵晦愵愰㘹摣愷〳㐷㐵㑢㉢戸昳愳搱摡㡡敡〵㌹㤸㜶〲搱攸ㄵ攴㡣㠸挵敡慢㤶昰㌸㉡㡡㔶㔶㑥㡢㤶换㑥慦ㅡㄵ慢㍢㈶㔲㕢ㄵ换愸㈲㝦搱摡㘸㜵㘹㌴搶扥㙡昴昲搲㘸愵敤ㄸ㑢慦㥡ㄹ愹㥤ㄲ愹㡡愶戲搱愱捡摡㠷攳换愲搵㜵ㄵ㜵㉢摡㔵捤㠸㐵愷㐵慡ㄷ㐴改㤲㔶㌵戶扥愲㑣愵愶攲㤵㤴㜲戸摦捣㘴㐷㘱㍥㔵㐵ぢ㈳戵㜵搲攳㉥捣昳昳㜵ㅣ㉥㠲㈲㘱㕥㍣愴㝡戸㐶㜱㥦ㄵ㔷㔴㑤㡣搶㔶㐷㉢㤹㠴㝢戲㡦换㐹〸戲昶㐳㥣㈹つ㠷㝢㐹戵戵ㄷㅦ戱㌰㑢愸〷挴㤱㔳㙡㙡慢㜰㐰㑥㡥㐶慡㠷收收攴昷ㅦ搸㍦㜷昰挰㠲㠱戹晤昳㜳〷收つ捣敦㕢㕣㔷㌶㉡扡ㄴ愶摣晣晣摣㠴㉤摦挸㐴〰㈳㡢愱づ㠱㐸㤹㤸㤷㙦ㅣ㑡㔵㌶㠴㑡㝤〳慢摦㤹㤳㉢㌰戹㈴㤲㕣㌲㍦戹愴㌴戹愴㉣戹㈴㥡㕣㔲㥥㕣戲㈰戹㘴㘱㜲㐹㐵㜲挹愲攴㤲挵昰搱㕢㝡㥢㌶挹昶㤶㍢攷扡㍢ㄶ㘴㥣㌴昶愲㥦慡愳搷㜴摢㈷㑢㜱挱换晢挵攱㘸昴㐸挴㤰㍢㈰户扦㘳摡〳㌰慢㥥昰㌲㝡㐱㠴㝡㐳㈴㑦㈸㌴晡㔰搳ㄷ㐲愹㤷㌰㑦捥昵捡ㅦ搷戴敦㌹㙦摢㤴㌳㍥敤昶摡㈱㝦ㅤ戲㔷昱つ㐵㤲攴愰搱㝣㤲㝥っ㤹ぢㄱ捡㠳㐸ㅥ㔵㘸攴㔳搳ㅦ㐲愹㕤㜶㤲㔷㥥搸扣攴挸ㅦ㕥ㅤ扥晥摤戳㍡敤摣㜶攲慢㡡㙦㔸㤲㘴㈰ㅡ㐷㈴㈲挹ㅢ㔰㤰㠷㕤〱㍣㠳〶攷て捡㉤㈸㜴挰捡ㅤ㔰㘸っ㘲晣〲㠸搰㘰㐶㈹捡ㅢ㘴ㄴ㔲㌵〴㐲愹挷散㤴慢㤷㡥搸㌱昵愷㝢㈷慦㌹㝤㕣㡦㑢晢㍥㍦㔵昱敤㔱㔲ㅥ㠵挶敦㍡〰㠶㌲摢搱㄰愱㘱㡣㔹〴慡㠷㔳㌵〲㐲愹㠷散〹㕣㜶昹户㘳晢㘷㘶㡦㍢晤㙦户ㅦ戰昱扣敦㉥㔲㕣愵㌲㠱㈲㌴㥡㈷㜶ㄴ㐳㡥㠶〸㡤㠱㐸㥥㔴㘸㡣愵㘶ㅣ㠴㔲昷搹㐹㑥㌱㌶㙦晡㈲㜶换搸〷晦ㄸ扢晡㥡戳慡㕦㔰㝣敢㤷㈴ㄳ搰攸敢㈲戶㜰㘰㙥㈱ㄸㅤ㤴㥦㕢㌸㘸㜰攱挰㠱づ㘲昳〷ㅡㄳㄹ㝥ㄲ㐴㘸㌲㠳ㄴ攵つ㌰愶㔰㌵ㄵ㐲愹㍢敤㡣慦㝦昴敤慤㈳晦㤱㌵昲愶晢扥㍥昲扥づ扤扥㔰晣㥣㤱㡣挷愲攱摡㤵〳昲昳〷攴昷㉦㈸ㄸ摣㝦㜰㈱摥摦昳ちㅣㄹ昳ちぢ㡤㘹㡣㕦っㄱ㥡捥㈸㘳昳ち㡤ㄹ㔴捤㠴㔰敡㘶㍢攵㑤㡢㙥㥣㜷昳搶挳挷㙤ㅥ㔳㝡敡敤㠷㔶慦㔷㙤改㡣㥦搰㙣〸㔷捡收㡥㥥㌹ㄸ㘲ㅣ挷挱挷㐳愴㡣挷搱㌳㤷慡㜹㄰㑡㙤戰㔳㜶っ晤㜲摣㉢㘷敥㌳昲昶㘳ㄷ㜴摤扦敢摣㙦ㄴ㍦㐳㈵㘵〹ㅡ扦敢攸㌹〱〱㡣〸㐴㘸㍥㐴捡㈸ㅣ㍤愵㔴㤵㐱㈸㜵㡤㍤㠱昳晦扤㌸戲㈶扡㘵挲搶搳㍡戵扢戳攷摡晢ㄵ㍦扦㘵〲攵㘸㌴㝦昴㉣㘰挸㠵㄰愱ち㠸攴㜱㠵挶㈲㙡ㄶ㐳㈸㜵㠵㥤攴攴摤㉢㌷㝥昵㜲敤㤴戵㥤㥥昹㌹㘳搸攳㉢ㄵ扦ㅦ㐸㤲㉡㌴㕡㐹㙣㌵攳搷㐰㠴㤶㌰捡ㄸ㄰㝢㈲㔵戵㄰㑡㕤㘴愷晣晥㥥ㅢ昶㕥扣昳搷ㄱ户㝤晣摤晢搵换㍦扥㑣昱摢㠸愴慣㐳愳㜵〷㙣㍤挳㉦㠵〸㉤㘳㤰搱㌸㘰㤷㔳戵〲㐲愹㜳散㡣敦㡤㑢晦㝣挳晥㌵愳㔷捤㝡收扣扦ㅦ㝡昴捤㡡㕦㝤㈴攳㐹㘸戸㌲收攷攷ㄷ㘰㘹ㄴ攴攷づ捥㉦ㄸ㕣㤰敦㝣敦挱ㄲ㌹㤹攱㑦㠱〸晤ㄱ愲㘳㜶㡦㥡昲ㅥ搵搱扡ㅥ戵搱愵搱敡晡攸㤰晣㈱挶愹㜴㌹つ㐲愹㔳敤ㄹ㤴扥㝤捡㡤㙦㝤㜳攵愸晢㍢㍥㝣摤㐳敤慢㤶㈸㝥敦㤲ㄹ㥣㠱㠶㙢〶㜹㑤㉦搲㌳㌱挲㌸ぢ㈲㜴㌶㠳㡣〱收㜳愸㍡ㄷ㐲愹攵㜶挶㌷昶㑣㤸摤昷昴ㅦ㈷㥤㜶㐳㘶㐹攴㉥攳ㄸ挵㉦㜹㤲昱㝣㌴摣㠷㙦㕥㐱㝥㐱攱㠰挲晥〳〷昷捦ㅦ㌰愰㈰攱㙤挱昳改㜷〱戳㕤〸ㄱ㕡〵㘱扡㈹㌰㉥愲晤㘲〸愵㑥戴㘷㤳㜶昸㍦㌲愷攷昴㥡戸㘱㐵昶㈹ぢ㝦晣攲㐴挵㙦㥢㌲㥢㑢搱㘸ㅤ晥㍦㌱晣㘵㄰愱换ㄹ㘴ㅣ昰㕦㐱搵㙡〸愵ㄶ搹ㄹ㙢慥㕥晥挰搴敥ㄷ㑣戸愵㘴搹搶愵て㈵㥦慦昸搵㔶㌲㕥㠵㠶敢挰㜶扦㐹㌹㍦晤昹㈶㜵㌵攳慦㠱〸慤㘵㤴㌱㜸㤳扡㠶慡㜵㄰㑡㤵摡㈹㔷㝥㤲晢挲㥣摥㕢㐷㍥搰昵敢攵敢捥㝦愶㑡㜵愶㌳㝥㐲搷㐱戸㈹㙦搵ㄷ㡥昵〸㘰㕣捦㔰㝦㠶挰㜱㥥㙦㙣愰㙡㈳㠴㔲㜳敤〹扣㜷㙢挵㤶昹晤晢っ扦昰㠶㝢愳㑦㡣ㅤ搱㐳昱㑢扣㑣㘰ㄳㅡ㉥捣捤扤㑢㙥㘶晣ㅢ㈱㐲㌷㌱捡〴㉣收㥢愹摡〲愱搴っ㍢攵戳㥦扦摣㝢㘳昶㑤攳㔷ㅤ㔴晤㤷晤慦㝤慡㥦攲㥦っ㤲昲㔶㌴㥡㝦㤳扡㡤㈱㙦㠷〸摤〱㤱㍣戶搰戸㤳㥡扢㈰㤴㥡㘲㈷㌹㘲晤收㙢愷ㅤ晡攲昸㝢㝡㐷戳愷扥㌹㘱㤸㍡〰㘶㐹㜲㌷ㅡ㉥㕣捤敤换㝢ㄸ㝦㉢㐴攸㕥㐶㈹挲扥扣㡦慡晢㈱㤴ㅡ㙢愷慣㡡晣扡晢攰愳戶㡤㝦攸戵㝤㔵昴摢扢㘶愹〳改㡣㥦搰〳㄰扦㙢㕦㙥㐷〰㘳〷㐳㍤〸㠱攳㌷摦㜸㠸慡扦㐲㈸㌵摣㥥挰扢摦ㅥ㕢㌵㈱㜲摥昸㑤㍢㔶㍥晤户敤敤戲搴㐱㜴挶㑦攸㘱㠸搶慤㤸㐷㌰挲搸挹戱㡦㐲攰敢敡〰攳㌱慡ㅥ㠷㔰慡搰捥㜸攰㙦㌵〵扦ㅤ㤵㌵昵戲慤摤昷㥥㌰㘰㜶㍦搵㠵捥昸〹㍤〱昱扢㈰㍦㠹〰挶㔳っ昵㌴㐴捡㈴㐰摥㐵搵㌳㄰㑡攵摢ㄳ㌸晥挶㐳慢扦换挸㉢㕡扤昵搷㐵㔳ㅢ㈶摤㥤昱ㅣ捣挷摡㕦摥㐷搵㐶㤶攱捦愱挶扦戴昲㜳昰搵扣㈵㝦㘲攲㉦捣昲㠱攵〵攵㜹㜹㘵〳㜳㈳晤㈳㘹㤹〸摢搲扦㘵昸㐹㤱㔱㍥慢愲扡慣㘶㤹晣㜱搳㜵㘴㈴ㄶ㙤晣㕢愷㡦㙤ㅢ㔹㔳㕦㕤ㄶ敢攲㙦㉣慥㡢搴㐵て㜲摢ㅡ㠳㜸㠶ㄵ攳㑦扦㘸㑣昲㜵㜳て㥢ㄹ愹慣㡦㡥㔸㕥㘱㤹て㜶㤹昱㠷㕦捤晣㘰敢㤸摡攸㠹㜱慢㘷㐶㈳㜰㘶㘲愹挴昶愰戴㑣搶扣㝡ㄴ㉤慣㠹㐵慢㘵㝡㝤慡㡥愹㈸㕤ㅣ慤㉤㡥昲扣㐶戴㑣愰㜶愶挹晥敢戳捦搴㙡〰挵摦㤳㘵㔹㑥㙤昹攸攵㜵搱敡戲㘸ㄹ收扢㈴㕡㕢户㘲㝡㘴㝥㘵㜴扦〴ㄷ㉢㈷っ〷㈶愸挷搴㤴搶挷㡡㙡慡敢㙡㙢㉡ㄳ㉤㈳捡㤶㐶昰ㄷ㙦搹攴㥡戲㈸晥㘰㑤攵㤶愴㤲㔲㔲㤴㑡敡敤昷㔷㈳攳挶㜲㘴㐷㌸㜶昱挱搸攷〷㈴ㅥ㜶㌹搳㠰づ㈸㉡愳㍣㈶㤳て㙤㈶㤸挴㘵㤸㕥挱㡥づ㑣㍣〹㐴敦㥥挱摥㌲挷昸㥥晢晦㜵㑥㑥敥㘸愳ㅦ㡤敦㌴㜵攳㈲搵㘵㤵搱摡㈶㑦㘱㈹捥挸㜸ㅥ㈲慤ㅦ㔶㜳㈰㝢愹昰㔰换搵㡡戴㘵ㄵ㘵㜵ぢ㐳ぢ愳ㄵぢㄶ昲㕢ㅦ㑥㜳愵愷㤳㕡捦㘶扣〸㤵昱ㄲ挵换㄰攱㜰㔲㘸㌷㥤㐲㘱攳ㄵ慢㥦㤶㠵摦慤㍦摦㤰㡣㔱㠶㥣摦挰挹愸㔸㕡搵㤸㥡摡㔸㑡㡡ㅦ捡㜱㤱搸挲㍡ㅥ㥥㑤ㅢㄹ敦㔵㡡搷㈰搲づ㠵㘸昶㜴㐶〷㌸愵昲慣㑤扢慡㔱搱昲〸捥㤵挹敡㔶㤱戴㉡敢昴换愸㘸慣搴攰㜹㥡昱㔸㉢换㐳㘸㘱昱㘷㔴昱攸㡦㉥慦ㅢㄵ愹㡢戴愹挲ㄹㅦ散㈵〳㑥㝤㘴㤴搵攲挸㜶愲搳愳挳㜶てㄱ㑣㘹㍡愲戴ㄵ㠵ㄵ〹ぢ〷敢㈵㈹挵㤶㑤㠳挰摣扢〱㐴挸㝤愰㈷㥥戹挱〹愵戲戱搱敡改㉢㤶㐴㘳㜴㑦て㌵㐹愵㝢㜹㌱搸搴搲昹㌳敡㉡㉡㘳㌹㤸改搸摡㥡晡㈵晦捤㌸㡣㘵扣づ愱户戴挳㜰ㄴ户ㅣㄳ攸㑡㙡戳㤴晢愶愴㈴㈹㥤搱愸㌱づ愱攰搱㡡㘰㝢昱㑢㌶攳㙤晣ち㌷㘵㑢换㠶㐷㙢捥㜲愵挱㍦愳ちっ㑤慦㡤捡㜹扢㜴改㠰敤㜶㔵戳㙡㙡ㄷ捦慦愹㔹捣攳愹扤昴㘲ぢ愳搱㍡㥥ぢ㙢㙢㥦晢㤳㜳㝣㑡愵愴㈴㥣戴㜲㥣㌴敢㡥昸愱昷㈰摡㡤愸慣散愱㈳挶㐲敦㐳㤵㠲戳㜲愱〶㌴晡ㄶ搵㉣㔹挱扦㠶挶攳搸慣㍣㘲㜲㔱㑥㝥㑥摥愰㥣晣摣扣㐱㍤㡥攸㌱〱改㘳㍤㡡ㄷ㔶㔴攷㉣慦㡣㉤㔷㕤挱〸捦㍤㈵攵慥㤹㝡散㍢ㅦ㑥扥戸攷㉤㔷㠵捥摤㜳㤵敡㘲ㅢ㍣㘷扥㝡㈲㐷㈶㝥㡣て㈱搴㠱㜰攳㍢つ摡㠹㥢昱ㄱ晡挶挷ㄴ㥦㐰攰晤㐲昶〰摥㉥㍥戳扡慡ㄷ㝥昳㉤挳昸㥣攲摦㄰慡て〴ㄷ慣昱〵㠴摥㤴㠹昸㍣づ㘴㕦昶㠶摡扢㉦扦㠱㌶㙣㌴㘱㔳㝤攱挱晤㘹㤰㍦㠳㡣ㄹ㘴㑢㠵㄰搸㤷㠰㌴摢攰㌹㉢搷て挳㠴㠰㕦㌸㍥〵㙥晥〴晣挶ㅣ㈴挶攰㔱攸㈰㈰搹敡慡㕣搸㠴㠰ㄴ㈸っ㕥㥦㔰昹㔰〹〱㘹攸改㑤晤晣㥢㠳㠰㍣愸扤〴ㄸ㡣㘹㌴㘱㔳晤㌱捥㡦㠰㉦ㄱ摣㤷㠰㉦㙣㠳攷㡣攱㈰㐴捡攴㉣昶攵㤴㍦㠷㥢㍦〱㥤㘰㌶㍡㔳散〷攱㈰攰〰慢慢ち㄰㐴〸㌸㤰㑥〷㐱愸㐲愸㠴㠰㉥攸改㑤晤搳㐹挰㘰愸扤〴㜴㘷㑣愳〹㥢ㅡ㠲㜱㝥〴扣ㄱ㐴挰敢戶挱㜳晥㜲㈸㈲㘵㜲ㄶ㍤㌹攵㔷〳〹攸つ戳搱㠷愲㉦㠴㠳㠰ㅣ慢慢㡥㐶㄰㈱愰ㅦ㥤㜲㈱搴㜰愸㠴㠰㍣昴昴愶㥥㜵ㄲ㌰っ㙡㉦〱〳ㄹ搳㘸挲愶㐶㘰㥣ㅦ〱㡦〶ㄱ戰搳㌶㜸捥㥦㡥㐲愴㑣捥攲㘸㈴㔵て〷ㄲ㌰ㅣ㘶㘳〴挵㐸〸〷〱愳慣慥ㅡ㡤㈰㐲挰㘸㍡㡤㠱㔰㍣戵㉡〴㡣㐵㑦㙦敡㝥㈷〱㘳愰昶ㄲ㌰㤱㌱㡤㈶㙣㙡ㅣ挶昹ㄱ㜰㝢㄰〱户搹〶捦戹摤㠹㠸㤴挹㔹㑣攷㤴㙦〹㈴㘰㈶捣挶㉣㡡搹㄰づ〲㡥戳扡㙡ㄲ㠲〸〱挷搳㘹㉥㠴㥡〲㤵㄰㌰て㍤扤愹つ㑥〲㈶㐳敤㈵㈰挲㤸㐶ㄳ㌶㌵ㄵ攳晣〸戸㍡㠸㠰慢㙣㠳攷㔴昳㌴㐴捡攴㉣ㄶ㜱捡慢〳〹愸㠴搹愸愲愸㠶㜰㄰戰挴敡慡㘲〴ㄱ〲㑥愴㔳㉤㠴㥡〱㤵㄰㄰㐳㑦㙦㙡㤵㤳㠰改㔰㝢〹㔸挶㤸㐶ㄳ㌶㌵ㄳ攳晣〸㌸㈳㠸㠰搳㙤㠳攷挴昷ㅣ㐴捡攴㉣㑥攳㤴㑦つ㈴攰っ㤸㡤㌳㈹捥㠲㜰㄰㜰㡥搵㔵挷㈱㠸㄰㜰㉥㥤捥㠳㔰㜳愱ㄲ〲捥㐷㑦㙦㙡愹㤳㠰攳愱昶ㄲ㜰ㄱ㘳ㅡ㑤搸搴㍣㡣昳㈳愰㌲㠸㠰挵戶挱㜳ㅡ晥〴㐴捡攴㉣慥攴㤴㉢〲〹戸ㅡ㘶㘳つ挵㕡〸〷〱敢慣慥㡡㈰㠸㄰㜰㉤㥤慥㠳㔰愵㔰〹〱敢搱搳㥢㍡挱㐹挰㝣愸扤〴㙣㠴㝦搸㘸挲愶捡㌰捥㡦㠰㤹㐱〴捣戰つ㥥换〰㍣慦㥦挹㔹摣捡㈹ㄷ〷ㄲ㜰㍢捣挶ㅤㄴ㜷㐲㌸〸昸㡢搵㔵ぢㄱ㐴〸戸㥢㑥昷㐰愸㐵㔰〹〱㕢搱搳㥢㥡攰㈴愰〲㙡㉦〱摢ㄸ搳㘸挲愶ㄶ㘳㥣ㅦ〱挳㠳〸ㄸ㘶ㅢ㍣㤷㈸慡ㄱ㈹㤳戳㜸㠴㔳ㅥㅡ㐸挰愳㌰ㅢ㡦㔱㍣づ攱㈰攰〹慢慢㙡㄰㐴〸㜸㤲㑥㑦㐱愸ㄳ愱ㄲ〲㥥㐶㑦㙦㙡㠰㤳㠰㈵㔰㝢〹㜸㡥㌱㡤㈶㙣慡ㄶ攳晣〸攸ㅤ㐴㐰㉦摢攰戹㘰㔲㡦㐸㤹㥣挵㙢㥣昲攱㠱〴扣〱戳昱㈶挵㕢㄰づ〲晥㘱㜵搵㔲〴ㄱ〲摥愱搳扢㄰㙡㌹㔴㐲挰㝢攸改㑤㜵㜳ㄲ戰っ㙡㉦〱ㅦ㌰愶搱㠴㑤慤挰㌸㍦〲㍡〵ㄱ搰搱㌶㜸慥摦㥣㡣㐸㤹㥣挵扦㌹攵㝤〲〹昸ㄲ㘶攳㉢㡡慦㈱ㅣ〴㝣㙢㜵搵㈹〸㈲〴㝣㐷愷敦㈱搴愹㔰〹〱㍦愰愷㌷㤵敥㈴攰㡦㔰㝢〹搸挳㤸㐶ㄳ㌶㜵ㅡ挶昹ㄱ昰摢慦〱㕦㠵㝦戵つ㥥换㐷㘷㈲㔲㈶㘷㤱㥡㡣㈹敦㠱㥢晦㔷攱㄰捣㐶ㅢ㡡㜴〸〷〱㘱慢慢捥㐲㤰㉣〶㙡㑢愷っ〸㜵づ扡㐲㐰㍢昴昴愶扥㐶㡥昸ㅦ㐳㘷㐳敤㈵㘰ㅦ昸㠷㡤㈶㙣㡡㤷愸晣〸昸㈸㠸㠰㝦搹〶捦搵慣ぢ㄰㐹〸㌸㠸㔳晥㈰㤰㠰慥㌰ㅢ〷㔳㜴攳散ㅡ晦ㅡ散㘱㜵搵㠵〸㤴㐵㌸㤹㜴捡㠲㔰ㄷ愱㉢〴ㅣ㠲㥥摥搴㕢㑥〲㔶㐱敤㈵攰㜰昸㠷㡤㈶㙣敡㘲㡣昳㈳攰挵㈰〲㕥戰つ㥥ぢ㘸㝦㐲㈴㈱㈰㤷㔳㝥㉥㤰㠰㝣㤸㡤晥ㄴ〳㌸扢㐶〲〶㔹㕤㜵ㄹ〲㘵ㄱ㑥〱㥤〶㐳愸㉢搰ㄵ〲ち搱搳㥢㝡摣㐹挰攵㔰㝢〹ㄸち晦戰搱㠴㑤慤挶㌸㍦〲㜶〴ㄱ戰摤㌶㜸慥攷㕤㡤㐸㐲挰ㄸ㑥㜹㕢㈰〱攳㘰㌶挶㔳㑣攰散ㅡ〹㤸㘴㜵搵ㅡ〴捡㈲㥣挹㜴㥡〲愱慥㐱㔷〸㤸㡡㥥摥搴㥤㑥〲搶㐲敤㈵愰ㄸ晥㘱愳〹㥢㕡㠷㜱㝥〴㙣づ㈲㘰㤳㙤昰㕣㕤㕣㡦㐸㐲挰㕣㑥㜹㘳㈰〱㝦㠰搹㈸愱㌸㠱戳㙢㈴㘰扥搵㔵搷㈳㔰ㄶ㝥㡣㔲㍡㤵㐱愸つ攸ち〱㔱昴昴愶搶㍡〹昸㌳搴㕥〲㉡攰ㅦ㌶㥡戰愹㡤ㄸ攷㐷挰愵㐱〴㕣㘲ㅢ㍣㔷㌷㌷㈳㤲㄰㔰换㈹㕦ㄴ㐸㐰ㅤ捣㐶㍤挵㔲捥慥㤱㠰攵㔶㔷昱㉡㘷ㄶ攱慣愰搳㑡〸㜵㌳扡㐲挰㐹攸改㑤㥤攵㈴攰㈶愸扤〴㥣ち晦戰搱㠴㑤㙤挱㌸㍦〲㔶〶ㄱ戰挲㌶㜸慥戵摥㠶㐸㐲挰㜹㥣昲戲㐰〲㉥㠰搹戸㤰㘲ㄵ㘷搷㐸挰挵㔶㔷摤㡥㐰㔹㠴㜳〹㥤㉥㠵㔰㜷愲㉢〴晣〹㍤扤愹㙡㈷〱㜷㐰敤㈵㘰㌵晣挳㐶ㄳ㌶㜵ㄷ挶昹ㄱ㔰ㄶ㐴㐰愹㙤昰㕣〷扥〷㤱㠴㠰敢㌸攵㐸㈰〱搷挳㙣晣㤹㘲〳㘷搷㐸挰つ㔶㔷㙤㐵愰㉣挲搹㐴愷捤㄰敡㍥㜴㠵㠰ㅢ搱搳㥢㥡敤㈴攰㕥愸扤〴摣〲晦戰搱㠴㑤摤㡦㜱㝥〴㑣〹㈲㘰戲㙤昰㕣㤵摥㡥㐸㐲挰㍤㥣昲挴㐰〲敥㠵搹戸㡦攲㝥捥慥㤱㠰〷慣慥摡㠱㐰㔹㠴戳㥤㑥㍢㈰搴㐳攸ち〱て愲愷㌷㌵搲㐹挰㠳㔰㝢〹㜸ㄸ晥㘱愳〹㥢晡㉢挶昹ㄱ㌰㌸㠸㠰〲摢攰戹㉡晥〸㈲〹〱㑦㜱捡〳〳〹搸〵戳昱っ挵戳㄰づ〲㥥户扡㙡㈷〲㘵ㄱ捥ぢ㜴㝡ㄱ㐲㍤㠶慥㄰昰ㄲ㝡㝡㔳㝤㥤〴㍣ち戵㤷㠰㔷攱ㅦ㌶㥡戰愹挷㌱捥㡦㠰慣㈰〲㌲㙤㠳攷㈲晤㤳㠸㈴〴扣换㈹㜷て㈴攰㝤㤸㡤〶㡡㝦㜲㜶㡤㐷挰㠷㔶㔷㍤㠵㐰㔹㠴昳㉦㍡㝤〴愱㜶愱㉢〴㝣㡣㥥摥搴㝥㑥〲㥥㠶摡㑢挰攷昰てㅢ㑤搸搴㌳ㄸ攷㐷㐰㐶㄰〱㙤㙤㠳扢㐸㈰敤㜹㐴㙡挵挵摤戶㥣㜰昹捣㡡攸㌲㕥㡤㙡㕦㡥㜲攷愲晡㔸㕤㡤㕣㍡㙢㔷㍥慡㘶㑡㑤摤愸㡡搸㤲捡挸㡡㡥攵㜶㘳搶挲㘸㌵㉥㙣搷攲晡戶㑢㔷戳㘴㐹戴捣㈸㉦慥愹慦㉤㡤㡥ㅦ昵扦㜰攱ㅢ昸戰敢攴㥡㜷戲挲昶㥦㕤换㐵〸㠵愳〴㕢㔲摡㡢〸攸扥㈴㈷㐵搷㡥换攷搲㌴攱搸愱㤱搱改ㄵ㜵㤵搱戶攵㜲改㕡摡改攵㘰ㄱ搵〲㘵㙤捡愷㉦挴愵慡㔱敤捡挷搶㔶㤴㔵㔶㔴㐷戹㌳㍡㔹慥㤳愲ぢ㔰ㄹ㜰㑣㑤慣㠲昵敤敤捡愷搷㐶慡㘳㑢㜸㤱戳㜴挵扥〹㍤戹ㅡ㥡㔶㍥戲愲㍡㠶㌴戲ㄷ搹敥㔰㕥扣戰㘶ㄹ㙥戵愸慦慡ㅥㅢ㔹ㄲ晢㥦搸㉢㡡扢㐵㌶搹㌵㉡㔹㈵㈷慢昴攴昴晦㜴晦㠴扥挷ㅡ敢㘸㔵昷昶挰㜱㕡㔷㕢㌱扦㥥㠴㐹㡥㝣挸㔴ち搹㠷㐹㘹㉦愱攵扥㥣改搸㠵慥㕡〴捥㌵攱ㄶ〲摦换攲昱晢㔷づ㠶扢昱〳愶㤳昱㈳挴㠴戱㌳挶㌷㔶改晣慥㥢㐱搲㕥㐶攴ㄶㄷ㐵㜴㠶㜳㝢敢㄰㘲愱〴㡦㈸慣㑣ㅣ〹散戹て换㜰戹昸昰〸㙤摦搸ㅣ㠳敢敡ㄹ攵㤳㈲昳愳㤵㈸〷愸㡡搴戵户㍡慣换挰捤〲㌱摢㔶㔴㔳㔵ㄵ攱㈱挷㕢ㅥ㡡㑢㈳㤵搱昴昲ㄱ昵㜵㌵㤳㉢慡㡤㜲〸㌹㉥㙤㔵㘴㌹㔴㤱攵搶㠵晢昲㘹㉣ㄳ㤲㌶㘳搵㉣㠸搴㔶搴㉤慣慡㈸㑤㘷㠷愵㍣晦ㄳ挷㉡ㄶ㝦㉡挸搴㥢㝥㉦㜱㔷〲㔸搷攳戱扢㜳㔰㍣㐳敡戸晢㜱㐴㈷慢㄰晥愹晦戰㡡〴㙦㍣昲㠱㘲晣㡣㘸㘹昸㠱挲㕥㍣㕦捡愵㔸㘸扥㍣ㄵㅡ㜹㜳㔲慦搰〱㍦挶ㅥ戸戲挱㥦搴㔷㈱㥡㉣㌱㘸〳㠷昰愴㥡㐸搹㤸㐸㈹㙥㕦㙡㘳摦扣㤴㡥㕤换户㥡㕡㤳㐵ㅦ㐵愸㈳㐲㝤搲搲㡡戲㘸㙤㍡ㄵ挵戸㌹㉢㤵攵㈲㈱㙢ㅦ攲昲㜷㑡㔲㕡㕡摢㜴扦㕣攳㜵慣㐳敤㑢改捥㥢扦挶㝢攲㝦㜶散㘰㕥㐴〳慣ㄴ㐸攳ㄷ挰㌱㝥㈵愶搷搰㈵ㅥ㤷挳㙦㜴搸ぢ㤱昶㍡㡣敥㝤㤳㔸㝦㠱㉡つ〳㑥愹㜲摢て㉢㐳搲㔱㐵㈱㈵㈵㘹〲愴慤愳ㄴ㈴㘴㔵㠱愴㘳っ㕡㔵戱㔰㌱㡥昲㘸㔹搸㝡㝦㘵挹〹㜷㐷㜲㜲㉡㜶㜵挸㕤㐶攷㐹换㄰挵㔱愹ㄱ㔱摤㌰㠵㄰㉢ち摢㜲戱㈰㝥〹㙦㥣搹つ㉤慥㘵敦挵㉦搹挲㘱㈳㤹っ㠴搵摢㤰ㅡ㌸愷ㅦづ㜳慦ㄹ愰ㅣ攷扤㈰搴㠷攸昲攳ㅦ㑤晤㘱愵㍥㐲㡦ㅦ㔸㐹㈱摥㑤搵搲㌷㐸昵㌱㐶昰㑤搲〸㌱昰㈷㘸昱扤㈷㝥㉣愶㐳摢晣戱昸ㄹ㐷攰挷攰捤㜹晡㔸㔴㥦㐳愳㘱愰愹㜷㌰㜷戳搱㤶㡥晦昶㜷挸愰㐳㍢㍡㝣〱〷敥攴㔰㝢昴挲㥡㍣摣捣攳挳㥤〹ㄷ㜰昷㡤㈳愶㠳扢㝤ㄸ㜳㕦挶晣〵づ㙥敥㝥㠳捥攲慥㈳㕣㕡捣ㅤ㜷㥤㜰搷㠹㠱〹㍣㠱扢晤愰㙤㥥扢㘴っㄳ敥昶㤷㈰㔶㐷戱㐲挱㠷扢〳攰㘳ㅣ㐸㐷㔶㉦昸㌸ㅣ㐴㠷㉥㜴㘰㐱㠳㜰搷ㄵ扤㌸㜷戸㐷挹㠷扢㙥㜰〱㜷慣㘹搰㌱ㅤ摣㜵㘷捣ㅥ㡣挹晡〳㌷㜷㉣㍡戰戸换㠴㑢㡢戹㘳㤹㠲㜰㤷挵挰慣㔷㐸攰敥㔰㘸㥢攷㡥㜵つ㜸攱晥㌳〶㐱㐳㝥㔸摣愰㘱㐰愷㡦扢挳攰㘳ㅣ㑥㐷ㄶ㍥昸㌸昴愴㐳㉦㍡戰ㄶ㐲戸敢㡤㕥㝣搱昲㙥㉢ㅦ昲晡挲〷攴㜵㜷〴㜵㤰㜷〴㠳收㌰㈸㙢ㄷ摣攴戱㘰挱㈲慦ㅦ㕣㕡㑣ㅥ㑢ㅣ㠴扣㕣〶㘶慤㐳〲㜹昹搰㌶㑦ㅥ㙢㈲昰挲㐹㔲〶㐱㐳㝥㔸ㄸ攱挳捤〰昸ㄸ〳改挸愲〹ㅦ㠷㐱㜴㈸愰〳敢㈸㠴扣挱攸㌹挸昳㝤挷ㅢ〲ㅦ㤰挷㕡ちㅤ搴㐱摥㤱っ㝡ㄴ㠳戲敥挱㑤摥㜰攸㉣昲㠶挲愵挵攴㡤挰㌰㈱敦㘸〶ㅥ㠹㕥〲㜹挳愱㙤㥥㍣搶㔳攰㠵㘲ぢ〶搱攴戱愸㐲挳㠰㑥ㅦ㜹㈳攱㘳ㄴ搱㤱〵ㄷ㍥づ愳攸㌰㥡づ慣挱㄰昲挶愰ㄷ㕦戵戸〱捥攷挰ㅢ〷ㄷ㜰挷㌲っㅤ搳挱摤㜸挶㥣挰㤸㉣㤹㜰㜳挷㍡〹㡢扢㠹㜰㘹㌱㜷慣慣㄰敥㈶㌱㌰㑢㉣ㄲ戸㥢〲㙤昳摣戱ㄴ〳㉦摣㕤挷㈰㘸挸て敢㌱㌴っ攸㌴㜷挷挰挷㌸㤶㡥慣搵昰㜱㤸㐶㠷㘲㍡戰㝣㐳戸㥢㡥㥥攳挰ㅢ攰㐷摥㑣昸㠰扣㠸㈳愸㠳扣㔹っ㍡㥢㐱㔹㙥攱㈶㡦㌵ㄶㄶ㜹㜳攰搲㘲昲㔸㤵㈱攴ㅤ挷挰㉣捦㐸㈰㙦㉥戴捤㤳挷㌲づ扣㜰搳ㅥ㠳愰㈱㍦慣攵昰攱收て昰㌱㑡攸挸㍡てㅦ㠷ㄳ攸㄰愱〳㑢㍦㠴扣昹攸挵挹攳㕤㠹㍥㐷㕥ㄹ㝣㐰ㅥ换㍦㜴㔰〷㜹㔱〶㉤㘷搰搳攰攰㈶敦っ攸㉣昲ㄶ挰愵挵攴戱愲㐳挸㕢挸挰㉣敤㐸㈰㙦ㄱ戴捤㤳挷ㄲ㄰扣㜰㉦㈰㠳㘸昲㔸〷愲㘱㐰愷㡦扣㑡昸ㄸ㔵㜴㘴㡤㠸㡦㐳㌵ㅤ㙡攸挰戲ㄱ㈱㙦〹㝡㜱昲㜸㝦愵て㜹戵昰〱㜹㉣ㅤ搱㐱ㅤ攴挵ㄸ㤴㑦㐶㔰㉣昳㜰㤳挷摡づ㡢扣㝡戸戴㤸㍣㔶㠳〸㜹㑢ㄹ㤸㘵㈱〹攴㉤㠷戶㜹昲㔸㍥㠲ㄷ㉥ㄶ㌰〸ㅡ昲挳ㅡㄲつ〳㍡㑤摥㑡昸ㄸ㈷搱㤱昵㈵㍥づ㈷搳攱ㄴ㍡慣㠷㠳㤰昷㐷昴攲攴昱摥㔰ㅦ昲㑥㠳て挸㘳搹㠹づ敡㈰敦㜴〶㍤㠳㐱㔹㈲攲㈶㡦㜵㈱ㄶ㜹㘷挲愵挵攴戱㤲㐴挸㍢㡢㠱㔹㔲㤲㐰摥㌹搰㌶㑦ㅥ㑢㑦昰挲捤㡡っ㠲㠶晣戰晥㐴挳㠰㑥㤳㜷ㅥ㝣㡣昳改挸摡ㄴㅦ㠷ぢ攸㜰㈱ㅤ㔸慥㈲攴慤㐲㉦晥㜹㠱㕢㕥㝤戸扢ㄸ㉥攰㡥ㄵ㉢㍡愶㠳扢㑢ㄸ昳㔲挶㘴㜵㠹㥢㍢㤶㤴㔸摣晤〹㉥㉤收㡥㐵㈸挲摤㘵っ捣㙡㤴〴敥慥㠰戶㜹敥㔸戵㠲ㄷ㙥㜴㘴㄰㌴攴㠷愵㉢ㅡ〶㜴㥡扢㉢攱㘳㕣㐵㐷㤶戵昸㌸㕣㑤㠷㌵㜴㘰愵㡢㜰户ㄶ扤昸㠱挷㥢㜷㝤挸㕢〷ㅦ㤰挷㙡ㄷㅤ搴㐱摥戵っ㝡ㅤ㠳戲㌲挵㑤ㅥ换㔱㉣昲搶挳愵挵攴戱㠰㐵挸扢㥥㠱㔹挹㤲㐰摥〶㘸㥢㈷㡦ㄵ㉦㜸攱㡥㐹〶㐱㐳㝥摥㠱搴㌰愰搳攴摤〰ㅦ㘳ㄳㅤ摦昵㜷搸㑣㠷ㅢ改昰ㅥㅣ㠴扣㥢搰㡢㤳挷晢㤰㝤挸摢〲ㅦ㤰挷㑡ㄹ㥤搵㐱摥㉤っ㝡㉢㠳戲慡㐵挸攳㤹て敢㈴慣㘲㈹㡢㐵摥㙤㜰㘹㌱㜹㉣㝥ㄱ昲㙥㘷㘰㔶挱㈴㤰㜷㈷戴捤㤳挷㙡ㄹ扣㜰㕢㈶㠳愰㈱㍦㉣㤹搱㌰愰搳攴晤〵㍥挶摤㜴㘴㌹㡤㡦挳㍤㜴搸㑡〷㔶搸〸㜹昷愲搷㐵晦㕤敢扥㥦㤸户㔴晢㤰㜹㍦挶㠰㑣㔶摤攸㈴づ㌲户㌱挹〳㑣㤲㡡㔳㈴敥㈳㤱㘵㌱ㄶ㤹摢攱搲㘲㌲㔹㐸㈳㘴敥㘰㘰㔶搴㈴㤰昹㄰戴捤㤳挹捡ㅢ捣ㄹ昷㝢㌲〸ㅡ昲挳昲ㅢつ〳㍡㑤收摦攰㘳㍣㑣㐷㤶收昸㌸㍣㐲㠷㥤㜴㘰戵㡥㤰昹㈸㝡昱㈳㜱㡣晦㤱昸㌸㝣㐰ㅥ㉢㜶㜴㔰〷㜹㝦㘷搰㈷ㄸ㤴搵㌵敥㈳㤱㈵㌵ㄶ㜹㑦挲愵挵攴戱〸㐷挸㝢㡡㠱㔹㡤㤳㐰摥㉥㘸㥢㈷㡦㔵㍢㐲摥㌳っ愲挹换㠴㔶挳㜰㤰昷㉣㝣㡣攷攸挸戲ㅥㅦ㠷攷改昰〲ㅤ㔸改㈳攴扤㠸摥〱㐱㐷愲摦㘱昸㌲〶㠰㐹㤶晥攸っづ㈶㜷㌳挳㉢捣挰㌲ㅤ昷㘱挸摡ㅣ㡢挹㔷攱搲㘲㈶㔹捤㈳㑣扥挶挰㉣敢㐹㘰昲つ㘸㥢㘷㤲攵㍦挲攴㥢っ愲㤹㘴つ㤰㠶攱㘰昲㉤昸ㄸ㙦搳㜱戰扦挳㍦攸昰づㅤ㔸㌲㈴㑣扥㡢㕥晣㌰攴㑤晡㍥㙢昸㝤昸㠰㍣㤶つ改慣づ昲ㅡㄸ昴㥦っ捡ㄲㅦ㌷㜹慣敢戱挸晢〰㉥㉤㈶㡦㤵㐰㐲摥㠷っ捣㤲愰〴昲㍥㠲戶㜹昲㔸㍡㈴攴㝤捣㈰㥡㍣搶て㘹ㄸづ昲㍥㠱㡦昱㈹ㅤ㔹㕢攴攳昰ㄹㅤ㍥愷〳换㡤㠴扣㝦愳ㄷ㈷㡦㡦ㅢ昰㈱敦㑢昸㠰㍣㤶ㅣ改愰づ昲扥㘲搰慦ㄹ㤴攵㐱㙥昲㔸ㄳ㘴㤱昷つ㕣㕡㑣ㅥ慢㠸㠴扣㙦ㄹ昸〴昴ㄲ挸晢ㅥ摡收挹㘳搹㤱㤰昷〳㠳㘸昲㔸㝢愴㘱㌸挸晢ㄱ㍥挶㑦㜴㉣昳㜷昸㤹づ㝢攸㄰㠵㠳㤰昷ぢ㝡㜱昲昸愸〴ㅦ昲㝥㠳て挸㘳戹㤲捥敡㈰㙦㉦㠳㈶攱ㅡ㠸㘲㘹㤱㥢㍣搶ㄳ㔹攴昱㌲㐹㡢挹㘳〵㤲㤰㠷㔳攷㐹㡡愵㐸〹攴攱㔶攵ㄶ㤰户ㅣ挳㠴扣㌴〶搱攴戱㙥㐹挳㜰㤰ㄷ㠲㡦搱㠶㡥慣㘹昲㜱㐸愷〳ㅦ㈲愷㔸收㈴攴㠵搱㡢㤳挷㠷㍥昸㤰㤷〱ㅦ㤰挷㔲㈷ㅤ搴㐱㕥㍢〶㙤捦愰㉣㑢㜲㤳挷㕡㈴㡢扣づ㜰㘹㌱㜹慣㕥ㄲ昲㑣〶㘶ㄹ㔳〲㜹晢㐲摢晣㤱挷㜲㈷㈱慦㈳㠳㘸昲㔸昳愴㘱㌸挸敢〴ㅦ愳㌳ㅤ㔹て攵攳戰ㅦㅤ昶愷〳㑢愴㠴扣〳搰㡢晦昵㠱㘷㔹昸㜰㜷㄰㕣挰ㅤ慢愴㜴㑣〷㜷㕤ㄸ戳㉢㘳戲愲挹捤摤昵搰㔹摣ㅤっ㤷ㄶ㜳昷㘷っㄳ敥扡㌱㌰㉢愰ㄲ戸敢〱㙤昳摣戱㔲㑡戸换㘴㄰捤摤㈶㘸㌵っ〷㜷㔹昰㌱づ愱㈳㑢愹㝣ㅣづ愵㐳㌶ㅤ㔸㕤㈵摣ㅤ㠶㕥晣挰攳㔳㌹㝣挸敢〹ㅦ㤰挷ち㉢ㅤ搴㐱㕥㉦〶敤捤愰慣㠶㜲㤳挷ㄲ㈸㡢扣㍥㜰㘹㌱㜹㉣㥡ㄲ昲晡㌲昰晤攸㈵㤰㤷〳㙤昳攴戱捡㑡挸敢挷㈰㥡㍣㤶㕡㘹ㄸづ昲㜲攱㘳攴搱㤱㘵㔸㍥づ昹㜴攸㑦〷㔶㘶〹㜹〳搰㡢㤳挷㈷㡡昸㤰㌷〸㍥㈰敦㘱㐷㔰〷㜹〵っ㍡㤸㐱㔹㐹攵㈶㡦攵㔳ㄶ㜹㠵㜰㘹㌱㜹㉣戸ㄲ昲㠶㌰㌰㉢慦ㄲ挸㍢ち摡收挹㘳㠵㤶㤰㌷㤴㐱㌴㜹㉣搳昲攱收㘸昸ㄸ挳攸挸ㄲ㉥ㅦ㠷攱㜴ㄸ㐱〷㔶㜵〹㜹㈳搱㡢㤳挷㠷愳昸㤰㌷ち㍥㈰㡦㤵㕤㍡愸㠳扣搱っ㍡㠶㐱摦㠵㠳㥢㍣㤶㕥㔹攴㡤㠵㑢㡢挹㘳戱㤶㤰㌷㡥㠱㔹戵㤵㐰摥〴㘸㥢㈷㡦搵㕤㐲摥㐴〶搱攴戱挴㑢挳㠰㑥晦戵㌱〹㍥挶㘴㍡戲晣换挷㘱ちㅤ愶搲㠱ㄵ㘱㐲摥㌱攸挵挹攳㠳㕤㝣挸㥢〶ㅦ㤰挷慡㌰ㅤ搴㐱㕥㌱㠳㑥㘷㔰搶㤰挸㘴㘷戰㠷㌱晣㤰㑥㘳ㅤ㠰晢昲戶愷昴㐰㌲㤴戳〸愱戸㙥㐵㈵ち㍦搸攴攵㙥慢挵ぢ昷㘱搱攱㈲㝣㑤㉤慥ㅡ愶扡㥦㔱ㄱㅦ晢ㅣ㤲戶敤攴㝡晥㠷っ愳㠵㌵づ㘹㕢昶㜸㥦㜱ㄱㅦ捦㠹㌷㍥っ㠰㘳戸㠵㘶㘱㡡㥤㈶㔷㤴搶搶挴㙡捡敢㝡ㄴ愳愸愹〷㥦愷㔲㥥㤴㤴㍢㈲敤㈶㐴昴捤㐹㘰愹搵㝣ㄶ攷㔲㍥㕦㈰扣戸扡㘶㔹戵捣㈶㉤挶挷捡〸㕦㙤摡㌰㑤㤸㜹戸ㅤ〲昲㑣搶㐳㜰戰㌱〷戲㕤㡡挹㠲〲㙥㈶㡢ち愴挱ち〲㘹戰㡡㠰㕢㕡㌲〸㙦改㈵㝤挶㔶昳㔵愹㉡㔳搱搴㌶㙤㔴戶敢攱㈵㥥㔲㠰昸搳ㅦ㐲㈱㔶〲愴㙤〶攴㤶つ㑡㘴㤴㠳㜹㘰ㄸ挷㘳ち挶㕣㠸戰㤹〲〵㈷ㄴ㥡〷搹扥㘸㘴㠹愳愲㈹昴〷攸㌲愰㤳㔲〷㍣㉢㌵ㄶ㉡㠱㘶ㅦ㘸ㄲ㥦㝤ㅡ㍡〱敡㝤愱挶㈳つ昴㐳づ㜸〸㤹愹㜶㜴㈳㤳㘹戳㈸㑡攱㙡㌴愰愵㐲㌰捡㑥㠸㐲挵〶晡㌸㌹〰挹〳㔷慤〵㑡ㅥ㉥㔰攲㡥㕣戸㜰㜷慢慢愱攱㉥㑦摣㘵〶〶搱挳愸㠰挴㉥ぢ㌳ㄴ㌶戳慤㙥㘴攸㐶㍢扢愱㑣㌴戸摢搴㤵〸㐷㑡㘹㌰ㄶ㈳㠰㔱〹ㄱ㌶昷㠱㐲㠲㤲ㅡ㠳㕣ㄸ㠴㙦㄰慣戹慦㌶昶攴愸㕥ㄴ㌱ㅡㅢ搰㔲㥤㘰ㄴ㘴昵㔰挵㤱敤〷慤㈰扢〰挹扣挸捥㠳搶㡢㙣㝦㥤㘷〵㐲〱搹〱攸㜳㌳て搴㡤㠳㜴愳㡢摤㔰摤搰㄰㘴攷㌸㤱㥤挴改㥤っㄱ㌶扢挳〱つ㕣〳愲捥㠵慣㠷㌶昶愳㐷㉥挵㤹㜴㙢㐰㑢㘵挱㈸挸捥㠶㉡㡥散㔰㘸〵搹㑡〷戲搰戹㜰〹㕣户㙡戹㉦摣㙣㥤晣㝣っ〶摣挳搰攷㘶ㅥ慥ㅢ㍤㜵愳㤷摤㔰㝤搱㄰戸㑢㥤㜰㉦攴㥣㔷㐱㠴捤㈳攰㠰㐶㔲攸㈲㐸昷㌱㝥㌱㜴㠹挷昸㈵搰昸ㅣ攳㤷㐲敤㜷㡣攷搸搱ㅢ㥦慤㙡㕣づ㔷㡢慦㕣ㄸ㠵慦搵㔰挵昹捡㠷㔶昸㕡攴攰慢昱ㄸ㕦攸㑢㑤㝦㥤㘷つ㐲㠱㥡〱攸㜳㌳〷敡挶㈰摤㈸戰ㅢ㙡〸ㅡ㐲㑤戹㤳㥡㙢㌸扤㜵㄰㘱昳㐸㌸愰攱㝦㈴ㅣ愵㡤㐳改㜱㌴挵㐶づ㙤㐰㑢ㅤつ愳㈰摢〴㔵ㅣ搹㜰㘸〵搹㜱扥挸㘶晢㈲ㅢ愱昳摣㡣㔰㐰㌶ㄲ㝤㙥㘶㤱㙥㡣搲㡤搱㜶㐳㡤㐳㐳㤰捤㜴㈲扢㠵搳扢ㄵ㈲㙣㡥㠷〳ㅡ晥挸㈶㘸攳㈸㝡㡣愶戸㥢㐳ㅢ搰㔲㤳㘰ㄴ㘴㕢愱㡡㈳㥢〲慤㈰㥢攰㡢㙣㥣㉦㌲㕥愰㤶㐹㙣㠳〴戲㘳搰攷㘶ㅥ慢ㅢ搳㜴愳搸㙥愸㤹㘸〸戲㌱㑥㘴摢㌹扤ㅤ㄰㘱㜳ㄶㅣ㈴愸摦敡㥤慤㡤ㄳ㤱㐶㥥㐸㙢散攴搰〶㜴搵㜱㌰ち戲挷愰㡡㈳㥢ぢ慤㈰ㅢ攲㐴挶搵㉢敦戸㠳㝤㤱昱敡戱㑣攲㐹㐸㈰晢〳晡摣捣ㄲ摤㌸㐱㌷㈲㜶㐳㤵愱㈱挸〶㌹㤱㍤㡤〰挶㉥㠸戰ㄹ㠵㠳〴攵㐲㌵戸㌲つ㉥㐶㠳㑢捦㉣搷挶㘹㐸㈳て扥㌵㕥愲戱〱㕤戵㄰㐶㐱戶ㅢ慡㌸戲㐵搰ち戲摥扥挸㝡晡㈲㕢慣昳扣㡥㔰㐰㔶㠹㍥㌷戳㑡㌷慡㜵㠳搷㙥戹愹㕡㌴〴搹㘱㑥㘴㙦㜲㝡㙦㐱㠴捤ㄸㅣ搰㐸㌲晣㤰搵㘹攳ㅣ㝡昰昱〲㐶〳㠷㌶㌰昴㔲ㄸ〵搹〷㔰挵㤱㉤㠷㔶㤰ㅤ攴㐴ㄶ晦㤴㍣挰ㄷ搹ち㥤攷㘳㠴〲戲㤵攸㜳㌳㑦搲㡤㤳㜵㠳ㄷ㔶戹愹搳搰㄰㘴晢㌹㤱㝤捡改㝤〶ㄱ㌶㑦㠷〳ㅡ晥敢散っ㙤㍣㠱ㅥㄱ㡡㙦㌸戴〱㉤㜵ㄶ㡣㠲散㍢愸攲挸捥㠱㔶㤰㠵㝤㤱愵晢㈲攳㐵㔱㤹挴㑦㤰㐰㜶ㅥ晡摣捣昳㜵攳〲摤戸搰㙥愸㡢搱㄰㘴㈱㈷戲㍤㥣摥㉦㄰㘱㤳ㄷ㌴㈵愸摦㍡扢㔴ㅢㄷ㈰㡤㍣㉣搸㐸㐹搳挸㉥㠳㔱㤰愵㐱ㄵ㐷㜶〵戴㠲散攷㥦ㅤ㥦晦昱㜵昶㈳戴㌷㘱㉡㠹摦㙣㜸挹㔲㈶挱晦慣〰挸慥㐴㥦㥢㜹㤵㙥㕣慤ㅢ㙢散㠶㕡㠷㠶㈰晢ㅥ㈱㌷㈳㈴つ㐶㕢㑥㉦〳㈲㙣昲㙡愳〴昵㍢ㅡ慦搳㐶ㄶ挴换㐳㠹㡤㡥ㅣ摡㠰慥扡ㅥ㐶㐱搶ㄹ慡㌸戲つ搰ち戲㑦㝣㤱㝤攴㡢㙣愳捥㜳㈰㐲〱搹つ攸㜳㌳㌷改挶㘶摤攰〵㐳㙥㙡ぢㅡ㠲散㐳㈷戲㉥㥣㕥㔷㠸戰㜹ぢㅣ〲㤱摤慡㡤昵㠸㈵て㍦㌶づ攱搰〶㠶扥ㅤ㐶㐱㤶つ㔵ㅣ搹㥤搰ち戲㌷㥣挸攲敢散㌵㕦㘴㜷改㍣扤㄰ち挸晥㠲㍥㌷昳㙥摤戸㐷㌷㜸㌵㡦㥢扡ㅦつ㐱昶㡡ㄳ㔹ㅦ㑥慦㉦㐴搸摣〶㠷挰愳昱〱㙤攴晤晤昲㤰㘵愳㍦㠷㌶㌰昴づㄸ〵搹㐰愸攲挸ㅥ㠲㔶㤰㍤攵㐴ㄶ㍦ㅡ㥦昰㐵昶㔷㥤愷㄰愱㠰散㙦攸㜳㌳ㅦ搶㡤㐷㜴㘳愷摤㔰㡦愳㈱挸ㅥ㜷㈲㍢㤲搳㍢ち㈲㙣昲愲㔹攰㍥㝢㐲ㅢ捦㐴ㅡ攳㉣㡡㈲づ㙤㐰㑢㍤〵愳㈰ㅢつ㔵ㅣ搹㉥㘸〵搹〳㑥㘴昱㝤㜶扦㉦戲㘷㌰㐸㈶㌱ㅥ愱㠰散㔹昴戹㤹扣っ㈶㡤攷㜵攳〵扢愱㕥㐶㐳㤰摤敢㐴㌶㤱搳㥢〴ㄱ㌶㜹ㄱ㉢㜰㥦扤愲㡤ㄷ㈰扣㍣ㄵ摡㈸收搰〶㜴搵㙢㌰ち戲ㄹ㔰挵㤱扤〱慤㈰摢攲㐴ㄶ摦㘷㌷昹㈲㝢㔳攷㤹㠳㔰㐰昶ㄶ晡摣㑣㕥㤶㤲挶㍦㜴攳ㅤ扢愱摥㐷㐳㤰㙤㜶㈲㍢㥥搳㥢ぢㄱ㌶ㅢ攰㄰戸捦晥愹㡤扣搵㕥ㅥ㌸㙤㤴㜲㘸〳扡敡㐳ㄸ〵㔹ㄴ慡㌸戲㡦愰ㄵ㘴㙢㝤㤱㕤敤㡢散㘳㥤愷〲愱㠰散ㄳ昴戹㤹㥦敡挶㘷扡昱戹摤㔰㕦愲㈱挸慥㜴㈲㕢捣改㔵㐲㠴捤慦攰㄰㠸散㙢㙤攴㍤昴昲㕣㙢㈳挶愱つ攸慡㙦㘱ㄴ㘴昵㔰挵㤱㝤て慤㈰扢挰㠹㉣㝥㌴㥥攷㡢散〷㥤㘷〵㐲〱搹㡦攸㜳㌳㝦搲㡤㥦㜵㘳㡦摤㔰扦愱㈱挸捥㜱㈲㍢㠹搳㍢ㄹ㈲㙣昲㘳㈰昰㘸愴㐵㡣敢㤱挶戸㥥攲㑣づ㙤㐰㑢挹㜵ㄷ慡捥㠶㉡㡥㡣搷㕤〴搹㑡㈷戲昸搱戸摣ㄷ㔹㥡捥㜳㍥㐲〱ㄹ慦戴㜰㌳摢攸〶㉦慤㠸挶戰ㅢ㉡〳つ㐱戶搴㠹散㐲㑥㙦ㄵ㐴搸㙣〷〷㍡晢㝥扢㙡慦㡤扣敢㕤㥥换㙤㕣捥愱㠲捣㠴㔱昶搹㙡愸攲挸㜸㔱㐴㤰㉤㜲㈲㡢敦戳㠵扥挸㍡敡㍣㙢㄰ち挸㜸ㄹ㠴㥢搹㔹㌷㜸摤㐳㌴晢摢つ挵㙢ㅡ㠲慣摣㠹散ㅡ㑥㙦ㅤ㐴搸散〲〷㍡晢晥愵摥㔵ㅢ㜹㍢扢㍣ぢ摣搸挸愱㠲慣ㅢ㡣㠲㙣ㄳ㔴㜱㘴㍤愰ㄵ㘴挷㌹㤱挵昷搹㙣㕦㘴扣㜰㠱㔷㤲㜱㌳㐲〱ㄹ㉦㔲㜰㌳て搱つ㕥㤵㄰㑤戶摤㔰扣攰㈰挸㘶㍡㤱摤挲改摤ちㄱ㌶㝢挱㠱捥扥晢㡣搷㈲挴㜸て㍤戶㔲摣捤愱㠲慣㉦㉣㠲㙣㉢㔴㜱㘴㌹搰ち戲〹㑥㘴昱㝤㌶捥ㄷㄹ慦㉡㐸㥥㙤〸〵㘴戹散㘰㌳㜹ㄵ㐱ㅡ扣㘴㈰㡤晥㜶㐳昱㙡㠰㈰ㅢ攳㐴戶㥤搳摢〱ㄱ㌶ぢ攰㐰㘷摦㝤挶ぢ〵㘲攴つ攸昲㌰㜳㘳㈷㠷ち㌲㌹搹㑦晤㘳㔰挵㤱ㅤ〵㝦㐱㌶挴㠹㉣扥捦〶晢㈲ㅢ慡昳㍣㠹㔰㐰㜶㌴㤳㘲㌳㜹㡡㕦ㅡ挳㜵㠳攷昴戹㈹㥥慡ㄷ㘴㠳㥣挸㥥收昴㜶㐱㠴捤搱㜰愰戳敦㍥攳㔹㝣㌱㍥㐲㡦㥤ㄴ㉦㜱愸㈰㤳㌳昱㔴敤㠶㉡㡥㡣㘷攲〵㔹㙦㈷戲昸㍥敢改㡢㙣愲捥昳㍡㐲〱搹㈴㈶挵㘶㑥搶㡤㈹扡挱ㄳ敥摣ㄴ捦愳ぢ戲挳㥣挸摥攴昴摥㠲〸㥢挵㜰愰戳敦㍥攳㈹㜶㌱㍥㐹㡦愷㈸ㅡ㌸㤴挸捣ㄹ摡昸㠱㑣㈷㙤づ晡㐷扡捥攸晡摦㌰摡挷晤㈴敦搱㜸㌲㌷㉦㐸攳㐱昳搱ㄵ搶晤㘵愹挹㐳晥戳㔸㍣㘷捣摢㑢昹㤳㜶㄰㔰晦㡥㌸摣㕦㡤攷攵ㄹ戱㍢㝥㡣㝦〱㜰㠷攳〱ㄷ扦㜱㝢㕡挲昶攵㌰扢㍢摣晡㥤㙥晦㌶㠷㜷㤸慢㐷捣㔳㤹㤷㡤㐸㝢昷搴昵㕦㙤㌹㌲晢摡㍢昶摡扦㑦㍤攲戲㠳愳㔷㜵㝢㜶搸昶昱ㄹ挹㝤捥扤㜲㤸㉡挵㠸㙣挴㌱摥愳㜸㥦㐲づ慡捥㠰昵〶㙥㠰㕢㝦㔴改て愵搷摤㌹晥㠶㍤㤱㈷慦㥢㝤挰挵慡㤳㙤㜰㍦ち搷㡣㈲ㄲ㕥㈸ㅡ㤱㥤愵㉡搰攱づ㔳晢㘲〴㔹ㄲ㘰㕦㄰搸㘲愸㕢〷慣㔲㡦〸〲昶敥㐳敤搷昵摦㜰挳戰昶て攵慥改㝤挰愶㘱㉡㠶ㄱ㝥挰摡搹昳昷〰换戰つ敥㐷摣㥡昵㠸㠴㔷㤲昱㥤〵㙣〵㍡〲㉣散〴昶〳㠱㥤〴㔳敢㠰㥤慣㐷戴ㄸ搸㤹ㄸ攱〷㉣㉤〸㔸慡㙤㜰㍦扡搶㍣ㅢ㤱昰挲ㅤ㥤ㄶ戰昳搱ㄱ㘰挹㑥㘰㝢〹散㐲㤸㕡〷㙣㤵ㅥㄱ〴㉣晤挶搵昷晦昹㤵㐷㠶㔵㙦㔴㍢搲昶慤ㅢ愶㉥挷〸㍦㘰扦晥ㄴ㜰㈸晥㘲ㅢ摣㡦愴㌵㔷㈳ㄲ㕥昸㑦〸戱㜴摡愵愸㌵攸〸戰㥦㌱㈲㝥㈸戶㠱戱挳㌵㌰戵づ搸㍡㍤㈲〸㤸㘷㡤㙤挴〸㍦㘰摦〵〱晢搶㌶戸ㅦ㌵㙢㙥㐲㈴扣㜰〷愶〵散㘶㜴〴搸搷㑥㘰ㅤ〸散ㄶ㤸㕡〷散㔶㍤㈲〸㤸㘷㡤摤㡤ㄱ㝥挰㍥て〲昶㤹㙤㜰㍦㐲搶摣㡡㐸㜸愱戶挵〲戶つㅤ〱昶㠹ㄳ搸晥〴戶ㅤ愶搶〱摢愱㐷〴〱㝢㝣收敤搱愷㝦㝣㘲搸摡㌵戲つ㔳㍢㌱挲て搸〷㐱挰晥㘹ㅢ摣㡦㠶㌵ㅦ㐳㈴扣昰戸㌷ぢ搸㤳攸〸戰昷㥤挰扡ㄳ搸搳㌰戵づ搸㉥㍤㈲〸㔸捡攰愹て晤㥡晥收戰挱㍦㍥㔲戶攵㠴㉢㠶愹㤷㌰挲て搸摢㐱挰摥戲つ敥㐷扥㥡扢ㄱ〹㉦ㄴ捣㔸挰㕥㐷㐷㠰扤攱〴㜶㌸㠱扤〹㔳敢㠰扤愵㐷〴〱昳扣㜹㌴㘰㠴ㅦ戰摤㐱挰㕥戶つ敥㐷戹㥡ㅦ㈰ㄲ㕥㐹挶ㄱㄶ戰㡦搱ㄱ㘰㉦㍡㠱昵㈳戰㑦㘱㙡ㅤ戰捦昴㠸㈰㘰㥥㌷㡦㙦㌰挲て搸㌳㐱挰㜶搹〶昷㈳㕡捤敦㄰〹㉦摣㉡㙡〱晢〹ㅤ〱昶㤴ㄳ㔸〱㠱敤㠱愹㜵挰㝥搱㈳㠲㠰㜹摥㍣㔲㤰挰て搸㘳㐱挰ㅥ戵つ敥㐷慦㥡㘹㠸㈴挰㠶㕡挰っ昴〵搸㈳㑥㘰挳〸慣㉤㑣㜸戵攲㉢㔵㠶ㅥㄱ〴捣㜳㈸㜶挴㠸㙣昲散晡㑡昵㘰㄰戰ㅤ戶挱晤㐸㔵戳㌳㈲〹戰搱ㄶ戰〳搱ㄷ㘰て㌸㠱㡤㈵戰㉥㌰攱搵ち㘰㕤昵㠸㈰㘰㥥㜷挵㐳㌰㈲摢〷搸搶㈰㘰昷搸〶昷愳㔲捤㙣㐴ㄲ㘰㤳㉤㘰扤搰ㄷ㘰㝦㜱〲㥢㑡㘰㝤㘰挲慢ㄵ挰晡敡ㄱ㐱挰戶捣㝢昹㡡扢捥摣搵昸㜶摦ㅦ㈳戲㝤㠰摤ㄶ〴散㔶摢攰㝥〴慡㌹㄰㤱〴搸っぢ㔸㈱晡〲㙣㡢ㄳ搸㉣〲㍢ㄲ㈶扣㕡〱散㈸㍤㈲〸㤸㘷㡦ㄵ㘱㐴戶て戰㑤㐱挰㙥戰つ敥㐷㥢㥡愳ㄱ㐹㠰捤戳㠰㡤㐷㕦㠰㙤㜰〲㉢㈱戰㠹㌰攱搵ち㘰㤳昴㠸㈰㘰㉢摡㥣㜵敡昳捦㍤摤昸㘷㑢㌱㐶㘴晢〰扢㌶〸搸㍡摢攰㝥㘴愹㌹〳㤱〴㔸搴〲㌶〷㝤〱戶搶〹㙣〱㠱ㅤてㄳ㕥慤〰㌶㔷㡦〸〲收搹㘳愵ㄸ㤱敤〳㙣㜵㄰戰㉢㙣㠳晢㔱愴㘶ㄴ㤱〴㔸㤵〵慣〲㝤〱㜶㤹ㄳ㔸つ㠱㉤㠶〹慦㔶〰慢搴㈳㠲㠰㈵扢扦㜹挴㌰㈲摢〷搸㐵㐱挰㔶搹〶昷㈳㐶捤㝡㐴ㄲ㘰昵ㄶ戰ㄵ攸ぢ戰ぢ㥣挰㤶ㄱ搸㐹㌰攱搵ち㘰㈷敢ㄱ㐱挰㍣ㅦ搰㘷㘲㐴戶て戰戳㠳㠰㥤㘵ㅢ摣㡦づ㌵捦㐶㈴〱㜶㡡〵散㝣昴〵搸ㄹ㑥㘰愷ㄲ搸㠵㌰攱搵ち㘰慢昴㠸㈰㘰㥥捦戱换㌱㈲摢〷搸㈹㐱挰㑥戶つ敥㐷㠲㥡慢ㄱ㐹㠰㥤㙤〱㕢㠳扥〰㕢改〴㜶㉥㠱㕤〳ㄳ㕥慤〰戶㑥㡦〸〲收昹收戱ㄱ㈳戲㝤㠰搵〷〱慢戳つ敥㐷㝤㥡㥢㄰㐹㠰㕤㘴〱扢ㄹ㝤〱㔶敢〴㜶〹㠱摤〲ㄳ㕥慤〰㜶慢ㅥㄱ〴捣戳挶敥挶㠸㙣ㅦ㘰㔵㐱挰㉡㙤㠳晢ㄱ㥥收㔶㐴ㄲ㘰慢㉤㘰摢搰ㄷ㘰㡢㥣挰慥㈲戰敤㌰攱搵ち㘰㍢昴㠸㈰㘰㥥㌵戶ㄳ㈳戲㝤㠰㐵㠳㠰㤵搹〶昷愳㌹捤挷㄰㐹㠰㕤㙢〱㝢ㄲ㝤〱㌶摦〹㙣㍤㠱㍤つㄳ㕥慤〰戶㑢㡦〸〲收㜹扢㝦〹㈳戲㝤㠰捤ぢ〲㌶搷㌶戸ㅦ戹㘹敥㐶㈴〱戶挹〲昶㍡晡〲散㌸㈷戰ㅢ〹散㑤㤸昰㙡〵戰户昴㠸㈰㘰㥥㍤搶㠰ㄱ搹㍥挰㘶〴〱㥢㙥ㅢ㍣㡦搲晣〰㤱㥡㝢㤴愶攳扦愶散㠰愴㘹攵慣㤰㙤㕢㙥愹㜹扡ㄶ㘵搶ㄵ㤵㤵㔲愱㥣㠱㈷摦搵攲㍦㠷㥣㠴〷㍣攲㜹㜷挵ㄵ昶㝦㌸㌶ㅥて㝥攴㠳挴昴戳搵っ改㜱㜰愸㝣㙡㉤ㅥ戶搶愶㝣㝣って收㉣㑢挷㝦㙥㔷㔷ㄷ慤慤晥㕦㜸㉣ㅥ㙡挶㜹㉦㌱㌶敢㠱㜸扥攵摡慣挳㙥攲㠹㠵㡤㝣攸晦昳㌱㤹て捣晢捦㥥搱ㄹ扡つ㠷㤸扥㥤愰捣昱〸挸㔴㌵つ扢搸慡挲㌹㉤㘹慦捣㌹㈹ㄹ晦ㄹ〸晣攵挴戳㕣扢㠰〸ㅢ㜷㔱挵㤲㝤ㄱ㐹㘹㍣ㅢ敥〶挶攲㜹摥㠱㤹攴晡㕦ㅢ摢戶㈵㕡扤㈹㥥㡣收ㄱㄴ扡㍢㜰㕡㤳㝣愷戵搵㍢慤晢ㄲ愷愵㜸㉥㥢㔳搳㥢晡㑥㈷摢ㄶ㤸㙣㡣㙦戲敤摥㘴て扡㤲昱晣㜲㐲㌲㥥戴ㄵ㘴㝦つ㑣㌶摣㌷搹挳摥㘴㍢㕤挹㜸捥㌷㈱㔹ㅡㅣ㈴搹㘳㠱挹㠶昸㈶晢扢㌷搹㤳慥㘴㙤搰㑦㐸搶づち㐹昶㌴ㅡ晥㠷搲〰摦㘴捦㌰㌲慦㘱㌴ㅥ㑡捦㔱搵㜸㈸愹づ攸㈷㈴敢っ㠵㈴㝢〱つ晦㘴㌹扥挹㕥㘲攴挴㘴扢愹㜲㈴摢ㅦ晤㠴㘴〷㐳㈱挹㕥㐵挳㍦㔹㑦摦㘴慦挳㍦昴〶〴晦㘷挳㐶㜴㙦㐲攳㑣搸ㅤ晤㠴㠴搹㔰㐸挲户搱昰㑦㤸攵㥢昰ㅤ㐶㑥㐴昷ㅥ㔵づ㜴㠷愳㥦㤰散〸㈸㈴㔹〳ㅡ晥挹扡晡㈶晢㠰㤱ㄳ㤳晤㡢㉡㐷戲㝥攸㈷㈴ㅢ〸㠵㈴晢ㄸつ晦㘴晢昹㈶晢㤴㤱ㄳ㤳㝤㑥㤵㈳㔹〱晡〹挹㠶㐲㈱挹扥㐰挳㍦㤹改㥢散㉢㐶㑥㑣昶つ㔵㡥㘴挳搰㑦㐸㌶ㅡち㐹昶ㅤㅡ晥挹挲扥挹㝥㘰攴挴㘴㍦㔱攵㐸㌶ㄶ晤㠴㘴㤳愱㤰㘴㝢搰昰㑦㤶敡㥢散㔷㐶㑥㑣戶㤷㉡㐷戲愹攸㈷㈴㥢〱㠵㈴㔳㜸㘶愶㝦戲摦㝥昴晢㡣㐸㠱扦㉢㔹ㅡ㔵㡥㘴戳摣挹收改㘴㙤〲㤳晤攸㥢捣昰㈶㙢敢㑡㔶攲㑥ㄶ搵挹摡〵㈶晢摡㌷㔹〷㙦戲㝤㕣挹ㄶ戸㤳㔵改㘴ㅤ〳㤳㝤收㥢慣㌳㈳昳㕤愴昱ㅤ㘴㝦㔷戲ㅡ㜷戲㝡㥤散挰挰㘴ㅦ晡㈶敢挲挸㠹〷挸挱慥㘴换摣挹㑥搱挹扡〷㈶㝢搷㌷㔹愶㌷搹㈱慥㘴愷扡㤳㥤慤㤳㘵〷㈶㝢挳㌷搹攱摥㘴扤㕣挹捥㜵㈷扢㐸㈷敢ㄳ㤸散㘵摦㘴㐷㌰㜲攲㍥敢攷㑡㜶㠹㍢搹㙡㥤㉣㉦㌰搹戳扥挹晡㌳㜲攲㍥ㅢ攸㑡㜶㤵㍢搹戵㍡㔹㐱㘰戲㈷㝣㤳ㄵ㝡㤳ㅤ改㑡戶摥㥤㙣㤳㑥㌶㌴㌰搹㈳扥挹㠶㜹㤳㡤㜰㈵扢搱㤵㉣敤づ㈸㕡晣戵㤹㠵ㅣㅤ昱〷〶晦挷㜹㍣昰㥣㡦捤敥㔳㠹慦扦㉤㜸㑡㜹ㄱ㈶愲昸㥤㤷㌱㡣㔱散搹㑢㔴㙤㠵㤶搳㌰㐶㔳㝢㥦昶ㄹ攳昴攱㤷㐷昱ㄹ㑢敤㠳摡㘷㥣搳㠷摦昹挴㘷㍣戵晣扡㈷戹㈶㌸㝤晥慥㝤㈶㔲换㙦㘹攲㌳挹改昳㡣昶㤹㑣敤㜳摡㘷㡡搳㠷㕦㡣㈴搷㔴㙡㜷㙢㥦㘳㥣㍥晣㍥㈳㍥挷㔲换慦㌱㤲㙢㥡搳攷ㅤ敤㔳㑣㉤扦㝤㠸捦㜴愷捦〷摡㘷〶戵晦搲㍥㌳㥤㍥晣挰㤷㕣戳愸晤㕣晢捣㜶晡昰㜳㕡㝣收㔰换㡦㘸挹㜵㥣搳攷〷敤㜳㍣戵晣㘴ㄵ㥦戹㑥㥦㕦戵捦㍣㙡昷㙡㥦㍦㌸㝤昸㘱㈶戹㑡愸攵攷㤸挴㌹挱改挳捦㈰昱㠹㔰换㡦ㅦ昱㤹敦昴攱㐷㠷昸㤴㔲换㑦つ昱㈹㜳晡昰ㅤ㕦㝣愲搴昲捤㕥㝣捡㥤㍥㝣愳ㄶ㥦〵搴昲㍤㕡㝣ㄶ㍡㝤昸晥㉡㍥ㄵ搴昲慤㔵㝣ㄶ㌹㝤昸戶㈸㍥㡢愹攵㍢愲昸㔴㍡㝤昸㙥㈶㍥㔵搴昲㡤㑣㝣慡㥤㍥㝣ㄳㄲ㥦ㅡ㙡昹晥㈳㍥㑢㥣㍥㝣敦㄰㥦ㄳ愹攵摢㠶昸搴㍡㝤戸攴挵㈷㐶㉤㔷扢昸搴㌹㝤㘴改㜱搵搵㐳慢㌷㤳㑢㔰捥愵㉣㐵〳昵㈳戲昸㍣㕥㕣㠴攲戵摣昲㤲攵攷昱攲㌲ㄴ慦㤵㤶㤷㉣㐰㝡㥤㠴扥摥㑣㉥㐴昱㍡搹昲㤲㈵㐸慦㠴㜹㜱㈹㡡搷ㅦ㉤㉦㔹㠴ㅥ㉦㉥㐶昱㍡捤昲㤲㘵攸昱攲㜲ㄴ慦㌳㉣㉦㔹㠸昴㑡㤸ㄷㄷ愴㜸㥤㘵㜹挹㔲昴㜸㜱㐹㡡搷㌹㤶搷っ晣ㄲ慥ㄳ㘶捦㐵㈹㕥攷㔹㕥戲ㅣ㍤昳攲戲ㄴ慦ぢ㉣㉦㔹㤰㥥㡣㕣㤸攲戵捡昲㍡ㅥ扦㈴㘳挲散戹㌴挵敢㘲换㑢ㄶ愵㈷㈳ㄷ愷㜸㕤㙡㜹挹戲昴㘴攴昲ㄴ慦换㉣㉦㔹㤸㥥㔸㕣愰攲㜵㠵攵㈵㑢搳ㄳ㡢㑢㔴扣慥戴扣㘴㜱㝡扣戸㐸挵敢㙡换㑢㤶愷㈷㈳㤷愹㜸慤戵扣㘴㠱㝡㘲㜱愱㡡搷㍡换㑢㤶愸㈷ㄶ㤷慡㜸㕤㘷㜹挹㈲昵挴攲㘲ㄵ慦敢㉤㉦㔹愶㥥㔸㕣慥攲戵挱昲㤲㠵敡㠹挵〵㉢㕥㌷㔸㕥戲㔴㍤戱戸㘴挵㙢戳㜸㤹晡戰㔲㕣㥦㜲㤲㜳づ㍥昴㔹搸㌵ㄲ㘳搳昱戴㜷㉥㐹㌱捣㜶ㄹ戸ち挵㌰㉢搱㘰敡〳㐷㜱〵㡡挷捣㐴て挵㐵㈷㠶ㄹ㉥〳搷㤹ㄸ愶扢っ㕣㕡㘲㈸㜶ㄹ戸㥡挴㌰捤㘵攰〲ㄲ挳戱㉥〳搷㡣ㄸ㡥㜱ㄹ戸㑣挴㌰搵㘵攰捡㄰挳ㄴ㤷㠱㡢㐱っ㤳㕤〶ㅥ晦㘲㤸攴㌲昰㤰ㄷ挳㐴㤷㠱㐷戹ㄸ㈶戸っ㍣戰挵㌰摥㘵攰戱㉣㠶㜱㉥〳て㕦㌱㡣㜵ㄹ㜸挴㡡㘱㡣换挰㠳㔴っ愳㕤〶ㅥ㤷㘲ㄸ攵㌲昰㔰ㄴ㐳㤱换挰愳㑦っ㈳㕤〶ㅥ㜰㘲ㄸ㤱㘸㘸晢㝦㐴晡挰㥥</t>
  </si>
  <si>
    <t>CB_Block_7.0.0.0:3</t>
  </si>
  <si>
    <t>㜸〱捤㝤〹㜸ㄴ㔵昶㝤㕥㐸㥡㔴㠷愵ㄵ㔱ㄱㄴ〲㐶搹っ㘱㐹〲㈸戲㈴〱挲慡㠴㔵搱ㄸ㤲づ〴戲㘰㍡㠱愰㌸㍡㙥愳㠰扢愸㈰㡡ㅢ㡥晢攸㈸㡡敢㡣愲㡥ぢ敥攲敥捦㈵敥捡戸㡦ぢ㉥晦㜳㙥搵㙢慡慢㕥㘵挱昹㝦摦㤴㥤挷㝢昷㥥㜷敦㍢愷慡㍡㥤慡摢㘵㤲㑡㑡㑡晡ㅤㅢ晦攵㤶挲㑥㡦攲ㄵ戱晡㘸㜵㔶㝥㙤㔵㔵戴慣扥戲戶㈶㤶㌵戶慥慥㜴挵㤴捡㔸㝤㍢〰㐲㈵㤵昰挷㔲㑢㘲㤵㈷㐴搳㑡㤶㐵敢㘲〰愵㈶㈵愵愵㔹挹昰㜷㜳㝥㈲㝡㘰㜱㤶㤵挲〶愸㈴㉢挴愶㍤㥢㌴㌶ㄶ㥢㌰㥢㜴㌶ㅤ搸㜴㘴搳㠹㑤㘷㌶ㄱ㌶㝢戰搹㤳㑤ㄷ㌶㝢戱改捡㘶㙦㌶晢戰搹㤷つ昳㕢晢戱改㡥愶㐳て㌴㌳昳挷㑤㕦戰ㄸ㙣㡡敢㙢敢愲〳㝢捤戶搷㍣㙡昰攰慣挱㔹㐳昳戲㠷㘷㘵て散㤵摦㔰㔵摦㔰ㄷㅤ㔵ㄳ㙤愸慦㉢慤ㅡ搸敢㠸㠶〵㔵㤵㘵㤳愳㉢㘶搶㉥㠹搶㡣㡡㉥挸ㅥ扡愰㜴搸昰挱挳㜲㜲㉡㐶㡣ㄸ摥㘱㝦㐴㥥㤶㍦敥㠸扡㘸㐵散扦ㄵ昳〰挶㥣㥥㍦㉥㙢㕡戴晥扦ㄵ戳㈷㘲㈲㘴㐱㙤㜵㘹㘵捤㝦㈹㘸㉡昷㘹㑥㐱戴慣㤲㍢㍦ㅡ慤慢慣㔹㤸㠵㘵㈷〸㡤㔱㕥搶搸㔸慣愱㝡㈹㡦愳晣㘸㔵搵㡣㘸㠵散昴敡㠲㔸晤ㄱ愵㜵搵戱づ搵搴㉦㕡ㄷ慤㈹㡢挶㍡㔵ㄷ㌶㤶㐵慢ㅣ㘰㉣慤㝡㜶㘹摤戴搲敡㘸ち㍢㥤慢敤㝤㔸㔴ㅥ慤愹慦慣㕦搱戱㝡㔶㉣㍡愳戴㘶㘱㤴㤰搴敡〹つ㤵攵㉡㈵〵慦愴㜶〷㥢㔶㈶㍢ち敢愹捥㕦㔴㕡㔷㉦㈳敥挲挱㈶慣敢㜰ㄱㄶ〹敢攲㈱搵换㌳㡢晢慣戸戲㝡㜲戴慥㈶㕡挵㈴摣㤳〳㍣㈰ㄱ挸摥て㜱愵㌴ㅤ敥㈵㤵敥㥣㝣攴挲㉣愱㕥㘸づ㤹㔶㕢㔷㡤〳㜲㙡戴戴㘶㔴㜶搶攰㥣挱㜹昸㙦挴戰摣散扣㘱搹搹㠳㜳〷ㄶ搷㤷ㄷ㐴㤷挱㤵㍤㜴㔸㡥㤵㠱㈹㔶㙦㑥敥㠳愶㕤搱㤰㍣敢㐰㥡㌲搱愸㤴㌷㜰扥扢戳昰㥣㑢㉥㈹㑤㉥㔹㤰㕣㔲㤶㕣㔲㥥㕣ㄲ㑤㉥愹㐸㉥㔹㤸㕣戲㈸戹愴㌲戹㘴㜱㜲挹ㄲ㘰昴㤶搶扥㝤戲戳摤㜵昹㡥挳攷摥戱愶攸愲㘳慣敢愶づ敦搲愸㜸㡡换㍢挴挱攸っ㜶慦晡㄰慣㉤㍢㍢㉦㉦㜷㔸㑥㜶敥搰散扣摣愱㈳㜲昳㠶收戸㔶㥥㍤㜴㠸搵ㄷ搳慣㝥㘸㐲晤ㄹ㘹搲㤰㘱搶〰㥡〶愲㔱敡㈵慣㥣慢敦㤳㌶戳㜱搳㤵て㑦扣攴换㝦扥㜴搹愷㡢㙥㔰㝣㔳㤱戴㔹攸散㐶摡㐱捣㤱㡤㈶㌴㤸㤱ち㤰㜶〸㑤㐳搱㈸戵捤㐹扢㘱搵慡㤷搶㍤㌳㘳敡扡敦㍥㜸戵敦戶ㅢㅢㄴ摦挶㈴㙤づ㍡扢㤱㌶㤷㌹昲搰㠴㠶㌳㔲㈱搲㡥愰㘹㈴ㅡ愵ㅥ㜳搲ㅥㄴㅥ㔴晣昴扢て㡤晤换㐹改ㅦ㕦㝡捦㤱㡦㉡扥㜱㑡摡挳搰㘹攳愱㌱㡡昱て㐷ㄳㅡ捤㈸ㄳ㜱㘸㡣愱㘹㉣ㅡ愵ㅥ㜲㔲㝥扡㙣㥦㥡㕥攷㥦㌰敤昶㤵挳㡦㑤㙥㝦攰ㄵ㡡㘷慣愴捣㐷愷扢㝢扦㘶㝢昶㘰〱愳ㄵ愲〹㡤攷㥣㈹攰㌴㠱愶㠹㘸㤴扡挷㐹搰戰昹愷ㅢ㡦㌸㈸㜹捡㥡㝦㕦㥤㥡㍢㝥攰ㄲ挵㕦〱㤲㘰ㄲ㍡扢㈱攵㘴收㤸㠲㈶㌴㤵㤱㈶㈰敤㌴㥡愶愳㔱敡㜶㈷㙤㘴㥦㘹㍦㑦晤敡愴㠹㜷晦敢挶㡦敥㝤㜸㔰㐸昱㤷㡥愴㍤ㄲ㥤摤㐸㍢㠳㌹㡡搱㠴㘶㌲搲㘴愴㥤㐵搳㙣㌴㑡摤攸愴㝤戳挷㠹㕢㈶㙥摣㔱㜸挳捥慥摦敦㌷攰昸㥢㔴㍡挱昸〹捤㐵搳挶㍤㌸て㔳慣愳㌸昹㘸㌴敤挶㘳て捥愷改ㄸ㌴㑡㕤攳愴晣搳挰〹攳扦扤收昰㌱て㍤戸慣㜱捥搶㍢〶㈸晥㔲㤵㤴㈵攸ㅣ㥥戰〷㜱㘲づ挳晢㐹㙥敥㠸扣散ㄱ㌹戹㐳戲㠷つㅥ敥摥慢㐳㠶攳捣㜵㙤挳慣攳㄰挳㉡㐵ㄳ㕡㠰〶㐷搱㄰慢㡣愶㜲㌴㑡㕤敥慣攱愰㠲捦㝦㡥捣㜸㜳捡㜵㈹戱搳て慡㔹扦㑡昱㜷扡慣愱〲㥤㌶搲㕥挸昸㡢搰㠴㉡ㄹ㈵ㅦ戴ㄷ搳戴〴㡤㔲ㄷ㍢㈹攷晥昳摣敡戹捦扦㔶㜰挱摢ㄷ㡥㕡㘴攵摤慤昸〹㐲㔲㔶愳戳ㅢ㍢戸㠶㌹㙡搱㠴㤶㌲㔲ㄱ㜶昰昱㌴搵愱㔱敡ㅣ㈷敤捣㠵扦扣㝡搹捡户㈶㍣㜰挹昱摤昶戳㡥㝡㐳昱㌳㡢愴慤㐷㘷㌷搲㌶㌰挷㌲㌴愱攵㡣㌴ㄱ㘹ㅢ㘹㕡㠱㐶愹㌳㥤戴ぢ㍥晢㘴搴搹ㅦ㝦㌹㘵㘳戸㕢㤷㑥㍢户扦愴昸㈹㐹搲㥥㠸捥㙥愴㕤挹ㅣ㈷愱〹晤㠹㤱昲㤱昶㘴㥡㑥㐱愳搴挹㑥摡〳户㕤㍥愹昰搸ㄵ〵㔷搶㜷摤㜴㑢㙡愷搵㡡㥦换㈴敤愹攸㘴㜹㡥慤ㄱ挳㠷攷收っㅦ㌲㙣㐴捥攰攱㌹㠳戳㠷づ㜵ㅤ㕡晣㘵㜵ㅡ收㔸愷愳〹㥤㠱㈶㍤戳㔷㙤㐵慦挲㜱㐵㌳ぢ挶㕡㘷搲昵ㄷ㌴㑡㌵㍡戹ㅦ敢㝥挳扥㑦愵㜵㤸㜸挵昱ㅦ收㡦扦攳愷㐱㡡ㅦ〷㈵昷搹攸晣搱攳㝡ㄵㄳ慥㐶ㄳ㕡挳戰㔳㜰㕣㥦㐳搳戹㘸㤴㍡摥㔹挳愲㐹戱晥愷㡥摣扢攸戶户㈶晣㝣捦愲攷昶㔴晣㌴㉡㙢㌸ㅦ㥤摤㤰晤〲收戸㄰㑤攸㈲㐶ㅡて搹㉦愶㘹㉤ㅡ愵ㄶ㍢㘹㕦晤戵挳搳〳昷散㌹昶扣挱㍢㌶㔸㘷㝤ㄷ㔱晣晣㉢㘹㉦㐵愷㡤愷搳㘵㡣扦づ㑤㘸㍤愳ㄴ攲㜴扡㥣愶つ㘸㤴㉡㜳㔲收摤㔹㝤攴昸ぢ昶㥤㜲攷攵ㄵㄷ㍥昴敡搷㝤㔴㔷㠲昱ㄳ扡ㄲ捤ㅦ㔵㝢㈳㘲㔸㔷㌱摡搵㘸㜰㙥つ戱慥愱改㕡㌴㑡捤㜷搶昰捡㤹攷昶㉦扡攰慡挲㕢㐶捦㐹㍡㜳摤㝢ㄳㄵ㍦散换ㅡ㌶愱昳㐷搷㜰㍤ㄳ晥ㄵ㑤攸〶㠶㥤㡣㌵摣㐸搳㑤㘸㤴㥡攵慣㘱搰捣摣搵㐷㙤扣㜶昲㤶敤改㜳㡡扡慦㝦㐴昱㙦つ㔹挳㉤攸戴㔱晡㕢ㄹ晦㌶㌴愱扦㌱捡〴㐸㝦㍢㑤㜷愰㔱㙡㥡㤳㜲㥦㔳敥㥡戱㜷搱戴挲昵㥤㡦㔵㌷㉤扦㉤㕤敤㑢㌰㝥㐲㜷愲㘹㘳捡扢㌰挵摡捣挹㜷愳挱挷慡㍣敢ㅥ㥡戶愰㔱㙡㠲㤳昲敤ㄹ㐳㝦晢晢摤ㅢ愶㥦搵攳攰攳㥥扤㘴搰ㅣ搵㡤㘰晣㠴敥㐳搳挶㤴昷㘳㡡昵〰㈷㍦㠸〶ㅦ愹昲慣㠷㘸晡〷ㅡ愵挶㌸㈹㑦搸搲愷捦搴戲攲挲晢扥㌸昲㠶敥晢散㌵㔷敤㐷㌰㝥㐲て愳昹愳㍢昷ㄱ挴戰戶㌲摡愳㘸㐰㝢㠸昵ㄸ㑤㡦愳㔱㙡㠴戳㠶戲挹㑦㝥摤攷挶㡣改㤷㍥戸㜶摥挱㠷㍤㝤愹敡㑥㌰㝥㐲㑦愰挹㜶扦㥤挹㠷搸㥣ㄱ挳㠷攵っ挹ㅢ㥥㥤㍢㌸㘷㐴敥昰㘱㈳㕣㙦㘸晣っ晢㈴㘶㔹㑦㜱晥搳㘸扡挸ㅢ㕡㑤戴扥㔷㕤㜴㔹戴愶㈱㍡㌲㘷愴戵㡤㤰㘷搰㈸㌵挴㔹挵捡㤱晤户敤昸㔳敥㠴㕢愶摥扤昰愷㙥㜵戳㍢㍣〷昷㤱捥ㅦ〳〵㜵愵换昱攷搵慥扦摣㠶㘴攱攳㜴㙢晥㘴挵㕦慣ㄵ㌹ㄵ㜹ㄵ㠳〷㤷攷㘴㤷づ㉤㑤捤㐰搸搶晥㙤挴㕦㈷ㅤ㉡收㔴搶㤴搷㉥㤷㍦㤶㝡㡣㉢㡤㐵㜷晤敤㌴挰昱㡤慢㙤愸㈹㡦㜵㌷㍢㡢敢㑢敢愳晢㜹㝤扢㠲昸愶ㄵ攳㑦挹㘸㑣昲ㅤ攰㥤㌶扢戴慡㈱㍡戶戱搲㜶敦敦㜱攳て挹摡〵挱摥昱㜵搱攳攳㕥摦㡡挶攲㑡挷㌲㠹敤㘳㘹扢散㜵昵捡㕦㔴ㅢ㡢搶挸昲〶㔴ㅦ㔱㔹戶㈴㕡㔷ㅣ攵㜵㤲㘸戹㔰敤㑡㤷昳搷散㠰改㌵㈰㡡扦㑦换㝢扢慤ㄵ㠵㡤昵搱㥡昲㘸㌹搶扢㌴㕡㔷扦㘲㘶改㠲慡攸摥〹㄰㍢㈷ㅣ摤ㄲ捣攳㙢换ㅡ㘲昹戵㌵昵㜵戵㔵㠹㥥戱攵换㑡昱ㄷ㜴昹搴摡昲㈸晥〰㑥攱㤶愴㤲摡戵㔳㉡愹扦改慦㔰挶㡤㘵挹㡥㜰敤攲晤戱捦昷㑤㍣散戲㘶㠰ㅤ㔸㔴㐵㜹㑣㈶ㅦ搸㐲㌰㠹换㌰晤㠲㠱㉥㑥扣愸㐴㜴摦㘰戴慣㌱扥攷晥晦㠲㤳㤳扢㌸散ぢ㜱扡搶㑦㉣慤㈹慦㡡搶㌵㝢㐹㑣㜱㐵搶昳㘸㔲〷攱㙣づ㔴㉦〵〸搵愸㔶愴㉥慦㉣慦㕦ㄴ㕡ㄴ慤㕣戸㠸㥦て㜱搹㉣㉤㡤搲晡㌶敢㐵㤸慣㤷搸扣㡣㈶ㅣ㑥ち㙤㈷㈸ㄴ戶㕥戱挷愹扤昱㙦摢慦㕦㈴㘳㤶㈵搷㑢㜰㜱㉢㤶㕡㍤扥戶㉥搶慥㥤㠹攵挴搲搸愲㝡ㅥ㥥捤㍢ㄹ敦㔵㌶慦愱㐹㍤㄰㑤㡢㤷㐷㍡〳㤴挲慢㐰ㅤ慢ぢ愲ㄵ愵戸昶㈶㘷户㉡㑤慤戶㉦攷ㄴ㐴㘳㘵ㄶ慦晢ㄴ攱㕣㘹っ愱㠷㤳扦㐳㌵㡦晥㘸㘳㝤㐱㘹㝤㘹晢㙡㕣㐱挲㕥戲〰ㅡ㈰戳散ㅥ㘷㜶ㄴ㥢㥥ㅤ㜶㐶㠸㄰㤱慥㉢㑡扡ㄸ散㐸㌸㜱㜰扥㈴戵㜳摡收㐹㘰敤〷㠰㐴挸㝢愰㈷㕥〹挲〵慡昲〹搱㥡㤹㉢㤶㐶㘳㠴愷㠵㥡㤵搲㝢㝡㌱搸昴戲〵戳敡㉢慢㘲㔹㔸改㠴扡摡㠶愵晦捤㌸㡣㘵扤㡥㐶㙦愹〷攱㈸㙥㍤㈷挸㤵搴㝥ㄹ昷㑤㐹㐹㔲ㅡ愳搱㘲昵㘱挳愳ㄵ挱㝥挷㍦戲㔹㙦攳㥦㜰㜳扥搴㑣㈰摡㜲搵㉣ㄵ昸づ搵㔰㘸㘶㕤㔴慥〳愶挹〰㙡㜷慣㥥㔳㕢户㘴㐱㙤敤ㄲㅥ㑦㥤㘴ㄴ㕢ㄴ㡤搶昳摡㕡扡㜳㉤㔱慥ㄹ㉡搵慥㕤挲㈵㌱搷㐵戸㥥㠸ㅦ㝡て㑤挷戱㔵㔵扤㜴挴㔸攸㝤㤸摡攱㉡㕦愸〹㥤晤㈷㌷㔴㤷搶㘵ㄵ攱挸慣㍡㘴㙡㝥㔶㑥ㄶ㉥㉣て挱㤵戹慣挶慡㔸愳敡〱〹㜸攱敡攱㜱摤㝥㜸㘶晡搶㠲㕢晢㍥㍢昲扡㙢收愶愹敥㡥挳㜷㈱慤㉦㠲㘶攰挷晡〸㡤敡〶ㄸ摦㕡搰㑦摣慣㑦㌰戶㍥㘵昳ㄹㅡ扣㐱㠸攴㜸㝦昸挲ㅥ慡㝥昸㤷敦ㄱ搶づ㌶晦㐶愳〶愰攱ㄹ㙡㝤㠹㐶㙦㉡㠲昸摣昱戲昳晡挳散摦㜹摦挲ㅡ戶㥡昱愹㠱㐰㜰〷㕡ㄴ捣愲㐴ㄶ攵㔱㈱〴㌶ち㤰敡㌸㝣㤷昴〶㘱㥡〸昰ぢ攷户〳捣㉣挰㙦捣㐱㘱㉣ㅥ㜶㉥〱㤲敤愱捡㠶㑦〴㘸〷㠳挵ㅢㅣ㙡〸㑣㈲㐰㉡㐶㝡㔳㍦晦收ㄲ㘰㌰捣㝥〱㉣挶戴㥡昱愹愱㤸㘷ㄲ攰㉢〴㌷ち昰愵攳昰㕤㕣捣㐵愴っ慥㘲㑦㉥㜹〷㘰㘶〱昶㠲摢敡捡㘶㙦㌴㉥〱昶戵㠷㉡て㐱㐴㠰㙥〴敤㠷㐶㡤㠰㐹〴攸㡥㤱摥搴〷㙥〱㠶挳散ㄷ愰㈷㘳㕡捤昸搴㐸捣㌳〹昰㐶㤰〰慦㍢づ摦㘵捥㔱㠸㤴挱㔵昴攵㤲㕦つㄴ愰㍦摣搶〰㌶〳搱戸〴挸戲㠷敡㜰〴ㄱ〱〶ㄱ㤴㡤㐶㡤㠱㐹〴ㄸ㡣㤱摥搴戳㙥〱㐶挳散ㄷ㈰㠷㌱慤㘶㝣㙡㉣收㤹〴㜸㌴㐸㠰慤㡥挳㜷搱戵〰㤱㌲戸㡡挳㤱㔴㍤ㅣ㈸挰ㄸ戸慤戱㙣挶愱㜱〹㔰㘰て㔵㈱㠲㠸〰㠵〴㡤㐷愳㜸㑤㔶〴㤸㠰㤱摥搴ㄶ户〰攳㘱昶ぢ㌰㤹㌱慤㘶㝣㙡㈲收㤹〴戸㉤㐸㠰㕢ㅤ㠷敦愲昰㘴㐴捡攰㉡㘶㜲挹㌷〷ち㌰ㅢ㙥㙢づ㥢戹㘸㕣〲ㅣ㘵て搵ㄴ〴ㄱ〱㡥㈶㘸㍥ㅡ㌵つ㈶ㄱ攰ㄸ㡣昴愶慥㜱ぢ㌰ㄵ㘶扦〰愵㡣㘹㌵攳㔳搳㌱捦㈴挰㘵㐱〲㕣敡㌸㝣㤷愷㘷㈰㔲〶㔷戱㤸㑢㕥ㅢ㈸㐰ㄵ摣㔶㌵㥢ㅡ㌴㉥〱㤶摡㐳㔵㡣㈰㈲挰昱〴搵愱㔱戳㘰ㄲ〱㘲ㄸ改㑤慤㜱ぢ㌰ㄳ㘶扦〰换ㄹ搳㙡挶愷㘶㘳㥥㐹㠰㔳㠳〴昸戳攳昰㕤㈸㥦㠷㐸ㄹ㕣挵㈹㕣昲挹㠱〲㥣ち户㜵ㅡ㥢搳搱戸〴㌸搳ㅥ慡愳㄰㐴〴昸ぢ㐱㘷愱㔱昳㘱ㄲ〱捥挶㐸㙦㙡㤹㕢㠰愳㘱昶ぢ㜰づ㘳㕡捤昸搴㌱㤸㘷ㄲ愰㉡㐸㠰㈵㡥挳㜷搹晥㌸㐴捡攰㉡㉥攱㤲㉢〳〵戸っ㙥㙢ㅤ㥢昵㘸㕣〲㙣戰㠷慡ㄴ㐱㐴㠰㉢〸扡ㄲ㡤㉡㠳㐹〴搸㠸㤱摥搴㜱㙥〱ㄶ挰散ㄷ攰㕡攰挳㔶㌳㍥㔵㡥㜹㈶〱㘶〷〹㌰换㜱昸敥ㄹ昰扡㝦〶㔷㜱ぢ㤷㕣ㅣ㈸挰㙤㜰㕢㝦㘳㜳㍢ㅡ㤷〰㝦户㠷㙡ㄱ㠲㠸〰㜷ㄲ㜴ㄷㅡ戵ㄸ㈶ㄱ㘰㌳㐶㝡㔳㤳摣〲㔴挲散ㄷ攰㕥挶戴㥡昱愹㈵㤸㘷ㄲ㘰㑣㤰〰愳ㅤ㠷敦づ㐶つ㈲㘵㜰ㄵ㡦㜰挹愳〲〵㜸ㄴ㙥敢㌱㌶㡦愳㜱〹昰㠴㍤㔴戵〸㈲〲㍣㐹搰㔳㘸搴昱㌰㠹〰㑦㘳愴㌷㌵捣㉤挰㔲㤸晤〲㍣挷㤸㔶㌳㍥㔵㠷㜹㈶〱晡〷〹搰捦㜱昸敥愵㌴㈰㔲〶㔷昱ㅡ㤷㝣㜰愰〰㙦挰㙤扤挹收㉤㌴㉥〱晥捦ㅥ慡㘵〸㈲〲扣㐳搰扢㘸㔴㈳㑣㈲挰㝢ㄸ改㑤ㅤ攰ㄶ㘰㌹捣㝥〱㍥㘴㑣慢ㄹ㥦㕡㠱㜹㈶〱昶ちㄲ愰㡢攳昰摤搵㔹㠹㐸ㄹ㕣挵扦戹攴㍤〲〵昸ち㙥敢㙢㌶摦愰㜱〹昰㥤㍤㔴㈷㈱㠸〸昰㍤㐱晦㐱愳㑥㠶㐹〴昸〱㈳扤愹㌴户〰㝦㠲搹㉦挰㑥挶戴㥡昱愹㔳㌰捦㈴挰㙦扦〶㝣ㄴ晥搵㜱昸敥㉦㥤㠶㐸ㄹ㕣㐵㑡㌲㤶扣ㄳ㌰昳㐷攱㄰摣㔶㝢㌶㘹㘸㕣〲㠴敤愱㍡ㅤ㐱㝡㌳㔰㍡㐱ㅤ搰愸㌳㌱ㄴ〱㍡㘲愴㌷昵つ㜲挴晦ㄸ㍡〳㘶扦〰㝢〰ㅦ戶㥡昱㈹摥戹㌲〹昰㐹㤰〰ㅦ㍢づ摦㑤慥㔵㠸㈴〲散挷㈵㝦ㄸ㈸㐰て戸慤晤搹ㅣ挰搵敤晡㙢戰㤷㍤㔴慢ㄱ愸㌷改㘴㄰搴ㅢ㡤㍡〷㐳ㄱ愰て㐶㝡㔳㙦戹〵㔸〳戳㕦㠰㠳㠱て㕢捤昸搴戹㤸㘷ㄲ攰挵㈰〱㕥㜰ㅣ扥㍢㙣ㄷ㈰㤲〸㤰捤㈵㍦ㄷ㈸挰㄰戸慤愱㙣㠶㜱㜵扢〴挸戵㠷敡㐲〴敡㑤㍡㜹〴つ㐷愳㉥挶㔰〴ㄸ㠱㤱摥搴攳㙥〱㉥㠲搹㉦挰㈸攰挳㔶㌳㍥戵ㄶ昳㑣〲㍣㄰㈴挰晤㡥挳㜷慦敦㌲㐴ㄲ〱挶㜳挹昷〶ち㌰ㄱ㙥慢㠸捤㈴慥㙥㤷〰㔳散愱㕡㠷㐰扤㐹㘷㉡㐱搳搰愸换㌱ㄴ〱愶㘳愴㌷㜵扢㕢㠰昵㌰晢〵㈸〶㍥㙣㌵攳㔳ㅢ㌰捦㈴挰昵㐱〲㙣㜲ㅣ扥㍢㡦ㅢㄱ㐹〴㤸捦㈵㕦ㅢ㈸挰戱㜰㕢㈵㙣㡥攳敡㜶〹戰挰ㅥ慡慢㄰愸㌷㝥慣㌲㠲捡搱愸㙢㌰ㄴ〱愲ㄸ改㑤慤㜷ぢ㜰㌵捣㝥〱㉡㠱て㕢捤昸搴戵㤸㘷ㄲ攰晣㈰〱捥㜳ㅣ扥摢㥥搷㈳㤲〸㔰挷㈵㥦ㄳ㈸㐰㍤摣㔶〳㥢㘵㕣摤㉥〱ㅡ敤愱攲摤捥摥愴戳㠲愰ㄳ搰愸ㅢ㌱ㄴ〱㑥挴㐸㙦敡㜴户〰㌷挰散ㄷ攰㘴攰挳㔶㌳㍥㜵ㄳ收㤹〴㌸㈱㐸㠰ㄵ㡥挳㜷捦昵㔶㐴ㄲ〱捥攲㤲㤷〷ち戰ち㙥㙢㌵㥢㌵㕣摤㉥〱捥戵㠷敡㌶〴敡㑤㍡攷ㄱ㜴㍥ㅡ㜵㍢㠶㈲挰〵ㄸ改㑤搵戸〵昸ㅢ捣㝥〱搶〲ㅦ戶㥡昱愹㍢㌰捦㈴㐰㜹㤰〰㘵㡥挳㜷〷昸㉥㐴ㄲ〱慥攴㤲㑢〳〵戸ち㙥敢㙡㌶搷㜰㜵扢〴戸捥ㅥ慡捤〸搴㥢㜴㌶ㄱ㜴㍤ㅡ㜵て㠶㈲挰㕦㌱搲㥢㥡敢ㄶ攰㙥㤸晤〲摣っ㝣搸㙡挶愷戶㘰㥥㐹㠰㘹㐱〲㑣㜵ㅣ扥晢搱昷㈳㤲〸㜰ㄷ㤷㍣㌹㔰㠰扢攱戶敥㘱戳㠵慢摢㈵挰㝤昶㔰㍤㠰㐰扤㐹攷㝥㠲ㅥ㐰愳ㅥ挲㔰〴㜸㄰㈳扤愹㜱㙥〱ㅥ㠴搹㉦挰挳挰㠷慤㘶㝣敡ㅦ㤸㘷ㄲ㘰㜸㤰〰㜹㡥挳㜷㜷晣ㄱ㐴ㄲ〱㥥攲㤲㜳〲〵搸〶户昵っ㥢㘷搱戸〴㜸摥ㅥ慡慤〸搴㥢㜴㕥㈰攸㐵㌴敡㌱っ㐵㠰㤷㌰搲㥢ㅡ攸ㄶ攰㔱㤸晤〲扣ち㝣搸㙡挶愷ㅥ挷㍣㤳〰扤㠳〴挸㜰ㅣ扥㕢昳㑦㈲㤲〸昰㉥㤷摣㌳㔰㠰昷攱戶㥡搸㝣挰搵敤㍡〲㍥戲㠷敡㈹〴敡㑤㍡ㅦㄳ昴〹ㅡ戵つ㐳ㄱ攰㔳㡣昴愶昶㜶ぢ昰㌴捣㝥〱㜶〰ㅦ戶㥡昱愹㘷㌰捦㈴㐰㠷㈰〱搲ㅤ㠷户㉡㈰昵㜹㐴㙡挳摤摣㜴㉥戸㘲㜶㘵㜴㌹㙦㍦㜵慡㐰扤㜴㝥㐳慣扥㔶敥㤵㜵慣㈸愸㥤㔶㕢㕦㔰ㄹ㕢㕡㔵扡愲㑢㠵搳㤹戳㈸㕡㠳㍢搹㜵戸愱敤戱搵㉥㕤ㅡ㉤户㉡㡡㙢ㅢ敡捡愲㐵〵晦ぢ㜷扡挱て扢㑥㙥㜲㈷㉢㙣扢㜷昳ㄶ㈱ㄴ㡥ㄲ㙣㐹愹㉦㈲愰昷ㅥ㥣㔴㙤扢敥㤷㑢㌷〲㘰攷㕤㡡捥慣慣慦㡡愶㔷挸扤㙡改愷㔵㐰㐵㤴〷㤴户慦㤸戹〸昷愶ち㍡㔶㑣愸慢㉣慦慡慣㠹㜲㘷散㘵㐳愷㐴ㄷ愲ㄴ攰㠸摡㔸㈵ぢ攴㍢㔶捣慣㉢慤㠹㉤攵㕤捤戲ㄵ㝢㈶㡣攴昶㘷㙡挵戸捡㥡ㄸ搲挸㕥㘴扦㜳㐵昱愲摡攵昸慥㐶㐳㜵捤㠴搲愵戱晦㠹扤愲戸㕢㘴㤳㕤愳㤲㔵㜲戲㑡㑢㑥摢摤晤ㄳ晡て捥戱㉥㜶㈹㑥㉦ㅣ愷昵㜵㤵ぢㅡ㈸㤸攴ㄸ㠲㌶㠵㡤散挳愴搴㤷搰昳摥扦㜴敤㐲㑦昱〱搷㥡昰ㅤ〴攳㝤昰昸ㄷ㘰昶〷摣晡〱换改昰㈳㥡㐹ㄳ㘶ㄵ敤㉡换昹㐳摦㈶㐹㝤ㄹ㤱㕢㕤〵搱ㄵ攰㑥昶㈱挴捡〸ㅥ㔱㌸㌳㜱㈴㜰攴㍤㉣挳ㄵ㠲攱ㄱ摡㘹㔷㜷㍣㙥愴㜷愸㤸㔲扡㈰㕡㠵晢晦搵愵昵㥤散〱ぢ㌱昰㙤㠳㤸攳换慦慤慥㉥攵㈱挷敦㑣ㄴ㤷㤵㔶㐵搳㉡挶㌶搴搷㑥慤慣戱㉡搰挸㜱改㤸㑡ㅢ㘱㉡㙤戴敦搴㔷捣㘰㕤㤰昴ㄹ慢㜶㘱㘹㕤㘵晤愲敡捡戲㌴づ㔸扢昳㍦㜱慣攲攴㑦㠱㤸㝡搳敦㈵摥㕢晦昶つ㜸散敥㉣㔴换㔰㍡敥㝥ㅣ搱挹㉡㠴晦搴㙥㤶㡤攰㡤㐷㝥愱㔸㍦㈳㕡㉡㝥㘰㜰㑥㥥慦攴㔶㉣㉣㕦㥤っ㡢扣㌹愹㔷〸挰㡦戵ㄳ㔰㜶昸㤳昲㉡㥡㘶㙢ち摡〳㄰㥥㔲㕢㕡㍥扥戴っ摦㝦㙡敦㝣晢㈹つ扢㤶㙦㌵㜵ㄱ㔶㜹攴愳㜰〸〵㐹换㉡换愳㜵㘹㌴ㄴ攳摢㕤㈹慣て〹搹晢㄰昷扢摢㈵愵愶愶愷㤹㜲ㄵ改㔸〷㍡昷捥摤摦ㅥ㉢昲挵晦攲挸攱扣㠹〶㕡敤搰㕡扦㠰㡥昵㉢㌹扤㠶㈱昹㜸〰扦ㄱ昰㍢㥡搴搷攱昴敥㥢挴㠲ぢ㤴㘵㔸〰愵挸昷㠶㔸ち㤲㠶戲〹愹㈱㐹ㄵ㈲改慥摡㡦㤰㕤昶㤱愶扦㡣ㄴ㉡挶㔱ㅥ㉤て摢敦慦慣㌱攱敥㐸㑥㑥挱慥づ㜹敢收㝣㘹ㄱ慣扡㌸㉡㐵㈱敡〰㉣㈱挴㍡挲㜴㥥㉣㠸㕦挲敦攱㙣㠷ㄵ昷戲㝦挷㍦戲㠵挳㔶㌲ㄵ〸慢户搱㙡攲㈱㕡挲摣㙢ㄶ㈴挷㜵㉦㌴敡㈳っ昹敢ㅦ㕤晤换㑡㝤㠲ㄱ㝦㘱㈵㠵昸㜵慣搶扥㐱慡㑦㌱㠳㙦㤲㔶㠸㠱㍦㐳㡦敦㍤昱㘳㌱つ搶㤶㡦挵㉦㌸〳㍦ㄶ扦摤愷㡦㐵戵〳ㄶ㑤〳㕤扤㠳戹㥢慤㜴〲晦㙤〶㜴㈰愰㈳〱㕦〲挰㥤ㅣ敡㠴㔱㕣㍣㝥ㄵ挸㈰㕥〴ㄸ㠸昷慤㉢愸㑢扣㍤ㄸ㜴㑦〶晤〵〰慦㜸扦挱㘶㡢搷〵㤰㔶㡢挷㝤㈷攲敤挵挰㘴㥥㈰摥摥戰戶㉣㕥㌲愶㠹㜸晢㐸㄰㝢愰㔸愲㘰㄰㙦㕦㘰慣㙥〴戲㝣挱〰搸㡦㠰敥〴戰愲㐱挴敢㠱㔱㕣㍣㝥愱挹㈰摥〱挰㐰㍣㔶㌵攸愰㉥昱㝡㌲㘸㉦〶㘵〵㠲㔷㍣㤶ㅤ搸攲㘵〰搲㙡昱㔸愸㈰攲昵㘶㘰㔶㉣㈴㠸㜷㈰慣㉤㡢挷捡〶扣昰㠵㌶〶㐱㐷㝥㔸摥愰㘹挰愶㡦扣㠳㠰戱づ㈶㤰愵て〶㐰㕦〲晡ㄱ挰㙡〸ㄱ慦㍦㐶㜱昱昸戵㉣㠳㜸〳㠱㠱㜸㍤㕤㐱㕤攲ㅤ挲愰㔹っ捡敡〵慦㜸㉣㔹戰挵ㅢ〴㐸慢挵㘳㤱㠳㠸㤷捤挰慣㜶㐸㄰㙦〸慣㉤㡢挷慡〸扣㜰㤹㤴㐱搰㤱ㅦ㤶㐶ㄸ戴ㄹ〶㡣㤵㐳㈰换㈶っ㠰㕣〲昲〸㘰㈵㠵㠸㌷ㅣ愳戸㜸晣㠲㤹㐱扣㤱挰㐰㍣㔶㔳攸愰㉥昱づ㘵搰挳ㄸ㤴㤵て㕥昱挶挰㘶㡢㌷ち㤰㔶㡢㌷ㄶ搳㐴扣挳ㄹ㜸ㅣ㐶〹攲㡤㠱戵㘵昱㔸㔱㠱ㄷ捡㉤ㄸ㐴㡢挷戲ち㑤〳㌶㝤攴㡤〳挶捡㈷㤰㈵ㄷ〶㐰〱〱㠵〴戰ち㐳挴ㅢ㡦㔱㕣㍣㝥㜹捥㈰摥㐴㘰㈰ㅥ㉢㌱㜴㔰㤷㜸㐵っ㍡㠹㐱㔹㌵攱ㄵ㡦愵ㄲ戶㜸㤳〱㘹戵㜸㉣慥㄰昱愶㌰㌰慢㉣ㄲ挴㥢〶㙢换攲戱ㅡ〳㉦㝣㈹㡦㐱搰㤱ㅦ㤶㘴㘸ㅡ戰㘹昱㡥〰挶㍡㤲㐰㤶㙢ㄸ〰㌳〸㈸㈶㠰ㄵㅣ㈲摥㑣㡣攲攲昱㉢㠰〶昱㘶〳〳昱㑡㕤㐱㕤攲捤㘱搰戹っ捡㡡ぢ慦㜸㉣戳戰挵㥢〷㐸慢挵㘳㘱㠶㠸㜷ㄴ〳戳㐲㈳㐱扣昹戰戶㉣ㅥ㉢㌹昰挲昷晣ㄸ〴ㅤ昹㘱㌹㠷㐱㥢㘳㠱戱㑡〸㘴愹㠷〱㜰ㅣ〱愵〴戰晡㐳挴㕢㠰㔱㕣㍣㝥㤱搱㈰㕥㌹㌰㄰㡦ㄵ㈰㍡愸㑢扣㈸㠳㔶㌰攸㈹〰㜸挵㍢ㄵ㌶㕢扣㠵㠰戴㕡㍣ㄶ㜵㠸㜸㡢ㄸ㤸搵ㅤ〹攲㉤㠶戵㘵昱㔸〵㠲ㄷ扥㉤挸㈰㕡㍣㤶㠲㘸ㅡ戰改㈳慦ちㄸ慢㥡㐰㤶㠹ㄸ〰㌵〴搴ㄲ挰捡ㄱㄱ㙦㈹㐶㜱昱昸㤵㑣㠳㜸㜵挰㐰㍣㔶㡦攸愰㉥昱㘲っ捡愷㉢㈸㔶㝡㜸挵㘳㜹㠷㉤㕥〳㈰慤ㄶ㡦〵㈱㈲摥㌲〶㘶㘵㐸㠲㜸㡤戰戶㉣ㅥ㉢㐸昰挲晤〲〶㐱㐷㝥㔸㐶愲㘹挰愶挵㍢〱ㄸ敢㐴〲㔹㘲㘲〰慣㈴攰㈴〲㌶〲㈰攲晤〹愳戸㜸晣㉥愹㐱扣㔳㠰㠱㜸慣㍣搱㐱㕤攲晤㤹㐱㑦㘵㔰㔶㠹㜸挵㘳㘹㠸㉤摥㘹㠰戴㕡㍣ㄶ㤳㠸㜸愷㌳㌰慢㑡ㄲ挴㍢ㄳ搶㤶挵㘳昵〹㕥昸ㅡ㈳㠳愰㈳㍦㉣㐱搱㌴㘰搳攲㥤〵㡣㜵㌶㠱㉣㑦㌱〰㔶ㄱ戰㥡〰㔶慣㠸㜸㙢㌰㡡㡢挷㙦挵ㅡ挴㍢ㄷㄸ㠸挷慡ㄵㅤ搴㈵摥㜹っ㝡㍥㠳戲挲挴㉢ㅥ换㑡㙣昱㉥〰愴搵攲戱㄰㐵挴扢㤰㠱㔹㤱㤲㈰摥挵戰戶㉣ㅥ㉢㔷昰挲ㄷ㈱ㄹ〴ㅤ昹㘱昹㡡愶〱㥢ㄶ敦ㄲ㘰慣㑢〹㘴㘹㡢〱㜰ㄹ〱敢〸㘰戵㡢㠸户ㅥ愳戸㜸晣㙥慦㐱扣つ挰㐰㍣㔶扣攸愰㉥昱慥㘰搰㉢ㄹ㤴搵㈹㕥昱㔸㤲㘲㡢户ㄱ㤰㔶㡢挷㈲ㄶㄱ敦㉡〶㘶㌵㑢㠲㜸搷挰摡戲㜸慣㝡挱ぢ㕦愷㘴㄰㜴攴攷ㅤ戴㥡〶㙣㕡扣敢㠰戱㌶ㄱ昸慥ㄹ㜰㍤〱㝦㈵攰㍤〰㐴扣ㅢ㌰㡡㡢挷㙦㈸ㅢ挴扢〹ㄸ㠸挷㙡ㄹ㥤搵㈵摥捤っ㝡ぢ㠳戲戲挵㉢ㅥ换㔹㙣昱㙥〵愴搵攲戱〰㐶挴扢㡤㠱㔹〹㤳㈰摥敤戰戶㉣ㅥ㉢㘶昰挲㤷㌲ㄹ〴ㅤ昹㘱搹㡣愶〱㥢ㄶ敦敦挰㔸㜷ㄲ挸㤲ㅡ〳攰㉥〲㌶ㄳ挰㉡ㅢㄱ敦㙥㡣攲攲昱㝢搶〶昱戶〰〳昱㔸㘹愳㠳扡挴扢㤷㐱敦㘳搰ㄴ㕣ㄶㄱ昱㜸改挸扥㡡慤㔸ち㘳㡢㜷㍦㈰慤ㄶ㡦挵㌳㈲摥〳っ捣㉡㥡〴昱ㅥ㠲戵㘵昱㔸㙤㠳㌵攳扢㥥っ㠲㡥晣戰攴㐶搳㠰㑤㡢昷㑦㘰慣㠷〹㘴㌹㡥〱昰〸〱㕢〹㘰㠵㡥㠸昷㈸㐶㕤昴㔵ㄵ昷ㄷ挶つ㈲㍥づ㉣㐴㘴戵㡥づ敥ㄲ昱㕦っ晥〴㠳戳戲挶㝢〴戲㥣挶ㄶ昱㐹㘶㙣攵攵㘷挵〲ㅣㄱ昱㈹〶㘶㈵㑥㠲㠸摢㘰㙤㔹㐴㔶散㠸㠸捦㌰㠸ㄶ㌱〳㔶㑤挳㈵攲戳挰㔸捦ㄱ挸㤲ㅥ〳攰㜹〲㕥㈰㠰㔵㍥㈲攲㡢ㄸ挵㡦㐰㝥搳摤㈰摥换挰㐰㍣㔶晡攸愰㉥昱戶㌳攸㉢っ捡慡ㅣ慦㜸㉣挵戱挵㝢ㄵ㤰㔶㡢挷攲ㅤㄱ敦㌵〶㘶ㄵ㑦㠲㜸㙦挰摡戲㜸慣昶ㄱ昱摥㘴㄰㉤ㅥ㑢㝥㌴つ㤷㜸㙦〱㘳扤㑤攰㜰㌳攰晦〸㜸㠷〰㔶〸㠹㜸敦㘲ㄴㄷ㡦摦搷㌷㠸昷㍥㌰㄰㡦㔵㐲㍡慢㑢扣㈶〶晤㠰㐱㔹搱攳ㄵ㡦㘵㍣戶㜸ㅦ〲搲㙡昱㔸昸㈳攲㝤挴挰慣〰㑡㄰敦ㄳ㔸㕢ㄶ㡦㤵㐲㈲摥愷っ愲挵㘳戹㤰愶攱ㄲ敦㌳㘰慣捦〹㘴㈹㤱〱昰〵〱㍢〸㘰㜵㤱㠸昷㙦㡣攲攲昱挹〳〶昱扥〲〶攲戱挲㐸〷㜵㠹昷㌵㠳㝥挳愰慣〶昲㡡挷ㄲ㈰㕢扣㙦〱㘹戵㜸㉣ㅡㄲ昱扥㘳攰攳㌰㑡㄰敦㍦戰戶㉣ㅥ慢㡣㐴扣ㅦㄸ㐴㡢挷㔲㈳㑤挳㈵摥㡦挰㔸㍦ㄱ㔸㙥〶晣㑣挰㑥〲愲〰㠸㜸扦㘰ㄴㄷ㡦㡦㑣㌰㠸昷ㅢ㌰㄰㡦搵㐹㍡慢㑢扣摦ㄹ㌴〹户㍣ㄴ㉢㠹扣攲戱㝣挸ㄶ㡦㜷㐵㕡㉤ㅥぢ㡥㐴㍣㕣㈹㑦㔲慣㍣㑡㄰て㕦㐵㙥㠵㜸㡤㤸㈶攲愵㌲㠸ㄶ㡦㘵㑡㥡㠶㑢扣㄰㌰㔶㝢〲㔹挲㘴〰愴ㄱ挰㠷捥㈹㔶㌵㠹㜸㘱㡣攲攲昱㔹て〶昱㍡〰〳昱㔸搹愴㠳扡挴敢挸愰㥤ㄸ㤴㔵㐸㕥昱㔸㝡㘴㡢搷ㄹ㤰㔶㡢挷㘲㈵ㄱ㉦挲挰慣㕡㑡㄰㙦㑦㔸㕢㍥昲㔸摤㈴攲㜵㘱㄰㉤ㅥ㑢㥣㌴つ㤷㜸㝢〱㘳㜵㈵㤰攵㑦〶挰摥〴散㐳〰㉢愲㐴扣㝤㌱㡡㡢挷愷㔶ㄸ挴摢てㄸ㠸挷慡㈸ㅤ搴㈵㕥㜷〶敤挱愰慣㘰昲㡡㜷ㄵ㙣戶㜸晢〳搲㙡昱慥挶㌴ㄱ敦〰〶㘶挵㔳㠲㜸扤㘰㙤㔹㍣㔶㐶㠹㜸ㄹっ愲挵摢〴慢愶攱ㄲ慦㌷㌰㔶ㅦ〲㔹㍡㘵〰ㅣ㐸㐰㈶〱慣愶ㄲ昱づ挲㈸㉥ㅥ㥦扦㘱㄰慦㉦㌰㄰㡦ㄵ㔵㍡愸㑢扣㝥っ摡㥦㐱㔹晤攴ㄵ㡦㈵㑦戶㜸〳〰㘹戵㜸㉣㤲ㄲ昱〶㌲昰ㄶ㡣ㄲ挴换㠲戵㘵昱㔸㔵㈵攲つ㘲㄰㉤ㅥ㑢慢㌴つ㤷㜸搹挰㔸㠳〹㘴搹㤵〱㌰㠴㠰愱〴戰ㄲ㑢挴ㅢ㠶㔱㕣㍣㍥㐹挴㈰㕥㉥㌰㄰敦㘱㔷㔰㤷㜸㜹っ㍡㥣㐱㔹㌹攵ㄵ㡦攵㔲戶㜸㈳〰㘹戵㜸㉣戰ㄲ昱㐶㌲㌰㉢慤ㄲ挴㍢っ搶㤶挵㘳㐵㤶㠸㌷㡡㐱戴㜸㉣换㌲㘸㜳㌸㌰搶㘸〲㔹戲㘵〰㡣㈱㘰㉣〱慣攲ㄲ昱挶㘱ㄴㄷ㡦㡦㐰㌱㠸㔷〰っ挴㘳㈵㤷づ敡ㄲ慦㤰㐱挷㌳攸扢〰㠸㜸慥扦㌴㔸㙡㘵㡢㌷〱㤰㔶㡢挷攲㉣ㄱ㙦㈲〳戳㑡㉢㐱扣㐹戰戶㉣ㅥ慢戹㐴扣挹っ愲挵㘳㐹㤷愶〱㥢晥㑢㘳ち㌰搶㔴〲㔹敥㘵〰㑣㈳㘰㍡〱慣〰ㄳ昱㡥挰愸㝢挲㕦ㅡ㥥㈷戹ㄸ挴㥣㠱㌹㄰㤳㔵㘱㍡㠹㑢捣㘲㈶㤹挹㈴慣㈱㤱挵捦攲〸㜳昸㕢㍢㤵㜵〰摥摢摢扥搲〳挹㔰挱㈲㠴攲晡ㄵ㔵㈸晣㘰㤷户扢敤ㅥ㙦摣㠷挵㠶㥢昰戵㜵戸㘹㤸攲㝤㈸㐵㝣敥㜳㐸㥡扥㤷攷㠱ㅦ㌲㡤ㅥ搶㌸愴摥戴搳晦㔰㡢昸㝣㉥㝣搷户晦㌹㠷㕢㘸づ㤶戸搷搴捡戲扡摡㔸㙤㐵㝤慦㘲ㄴ㌵昵攲〳㔴㉡昰㐴㥤戱愹㌷㈰愲㌱㈷㠹愵搴昰㘱㥥换昸㐰㠱昰㤲㥡摡攵㌵戲㥡搴ㄸ㥦㈳㈳㝡戵㙦捦㌴㘱收攱搶〷攲㐵㔸て挱挹搶㍣戴ㅤ摢㐵㔸㔰挰㉤挲愲〲改戰㠲㐰㍡慣㈲攰㤶㥡っ挱㕢㝢㑢㥦戱搵〲㔵愶捡㔵㌴愵㝤㝢㤵改㜹㕡㠹慦ㄴ㈰晥戸㠷㔰㠸㤵〰愹搷㠳㜲敢㈶㈵㉡捡挹㍣㌰慣愳戱〴㙢㍥㥡㜰愴ㅤっ㕣㔰攸ㄸ戴㥤昲挷㤵戸㉡㥡㐲挷挲搶〱㌶㈹㜵挰挳㔶㘳愱ㄲ㔸昶㠰㈵昱攱愹愱攳㘰摥ㄳ㘶㍣挳㐰㍦搵㠰㠷㔰㈴挵㠹㙥㘵㌰㙤㙦㌶㘵㠰㕡㑤攸愹㄰㥣戲ㄳ愲㌰戱㠳㌱㉥ㄴ愰攵㠱慢搶㠳㈵てㄷㄸ昱㡤㕣㐰戸扢搵㘵戰㜰㤷㈷敥㌲ぢ㤳㠸戰㉡搱㘲㤷㠵ㄹち㕢㈴㕤㜷㍡攸㑥㐷愷愳㈲攸㜰户愹㑢㄰㡥㤲搲㘱㉤㐱〰慢ち㑤㌸戲〷っㄲ㤴搲㔸搴挲㈲㝤㡢㘴㈳㝢㙡㘷㕦捥敡挷㈶㐶㘷ㄳ㝡㙡㉦㌸㠵㔹〳㑣㜱㘶㝢挳㉡捣㔶㈱㤹㥦搹㔹戰晡㤹敤愳昳慣㐰㈸㌰摢ㄷ㘳㙥㤱㙥扡戳㥦敥㜴㜷㍡敡〰㜴㠴搹㤹㙥㘶㈷㜲㜹㉢搱㠴㈳㍤〱㐰〷㌷㠰㘸昳㌰敢愵㥤㠳㠸挸㘶㜳ㅡ㘱㑤攸愹摥㜰ち戳㌳㘰㡡㌳㍢㄰㔶㘱㜶㠲㤱㔹愳㤱㔹愶捥㜳㌶㐲㠱搹㐱ㄸ㜳㡢ㅣ慣㍢㝤㜵愷㥦搳㔱〳搱ㄱ㘶换摣捣㔶㜳㜹㙢搰㠴㈳㠷〰㠰㡥㤹㔹㤶㜶收ㄲ㤱挷收㈲㑥㙤㐲㑦㘵挳㈹捣搶挲ㄴ㘷㌶〴㔶㘱戶搸挸㙣㤱㤱搹㔰㥤㘷ㅤ㐲㠱搹㌰㡣戹㐵㜲㜴㈷㔷㜷昲㥣㡥ㅡ㠹㡥㌰慢㜰㌳扢㥣换摢㠰㈶ㅣ㌹ㄴ〰㜴捣捣づ搳捥㔱㐴ㅣ捥收㕡㑥㙤㐲㑦ㅤづ愷㌰摢〴㔳㥣搹ㄸ㔸㠵搹㔱㐶㘶㜳㡤捣挶敡㍣㌷㈲ㄴ㤸㡤挳㤸㕢㈴㕦㜷ち㜴愷搰改愸㠹攸〸戳搹㙥㘶㌷㜳㜹户愰〹㐷㡡〰㐰挷捣㙣㤲㜶ㄶ㄰㔱挸收㑥㑥㙤㐲㑦㑤㠱㔳㤸㙤㠶㈹捥㙣ㅡ慣挲㙣㤲㤱搹㐴㈳㌳摥㐷㤶㐵摣㡢ㄶ捣㡥挰㤸㕢攴㐸摤㤹愱㍢挵㑥㐷捤㐶㐷㤸㡤㜷㌳扢㥦换㝢〰㑤㌸㌲〷〰〹㙡㍡捦收㙡攷㘴愴㤱攷捤㕡㕢㌹戵〹㐳㜵ㄴ㥣挲散㌱㤸攲捣收挳㉡捣㐶ㅡ㤹つ㌷㌲攳㑤㕥㔹挴㤳㘸挱散㔸㡣戹㐵㑡㜴攷㌸摤㈹㜵㍡慡ㅣㅤ㘱㤶敢㘶昶㌴㤷户つ㑤㌸ㄲ〵㐰㠲㥡㤸㔵㘸攷っ愴㤱㐷摡㕡㉦㜱㙡ㄳ㠶㙡ㄱ㥣挲㙣㍢㑣㜱㘶㡢㘱ㄵ㘶晤㡤捣晡ㅡ㤹㉤搱㜹㕥㐷㈸㌰慢挲㤸㕢愴㕡㜷㙡㜴㠷户㔸戹愹㍡㜴㠴搹㐱㙥㘶㙦㜲㜹㙦愱〹㐷㘲〰愰㘳㍥ㅡ敢戵㜳ㅥㄱ㝣㄰㠰搵挴愹㑤っ扤っ㑥㘱昶㈱㑣㜱㘶㡤戰ち戳晤㡣捣昶㌵㌲㕢愱昳㝣㡡㔰㘰㜶〲挶摣㈲㈷敡捥㑡摤攱晤㑦㙥敡ㄴ㜴㠴搹摥㙥㘶㥦㜳㜹㕦愰〹㐷晥っ〰㍡㘶㘶愷㙡攷㜱㐴㤴戲昹㤶㔳㥢搰㔳愷挳㈹捣扥㠷㈹捥散㑣㔸㠵㔹搸挸㉣捤挸㡣昷㉥㘵ㄱ㍦愱〵戳戳㌰收ㄶ㌹㕢㜷㔶改捥㙡愷愳捥㐵㐷㤸㠵摣捣㜶㜲㜹扦愰〹㐷㜸摢㔱㠲㥡㡥挶昳戵㜳㈱搲挸㘳㝦慤㜶愹㥡搹㠵㜰ち戳㔴㤸攲捣㉥㠶㔵㤸晤晣戳改㌷昵㡦戰摥㠰愵㈴㝥〶攱㡤㐵㔹〴晦扦〴㘰㜶〹挶摣㈲㤷敡捥㘵扡戳捥改愸つ攸〸戳晦㈰攴昵〸㐹㠷㤵捥攵㜵㐰ㄳ㡥昰㥥㘰㈰戳㉢戵㤳愵敢昲㘴㘱慢ぢ愷㌶㘱愸慥㠲㔳㤸㜵㠵㈹捥散ㅡ㔸㠵搹㘷㐶㘶㥦ㄸ㤹㕤慢昳㜴㐳㈸㌰扢づ㘳㙥㤱㑤扡㜳扤敥昰戶ㅥ㌷㜵ㄳ㍡挲散㈳㌷戳敥㕣㕥て㌴攱挸捤〰〴㌲扢㐵㍢ㅢ㄰㑢ㅥ㕥㙣昵攱搴㈶㠶扥つ㑥㘱㤶〹㔳㥣搹敤戰ち戳㌷㡣捣㕥㌳㌲扢㐳攷改㠷㔰㘰昶㜷㡣戹㐵敥搴㥤扢㜴㠷昷摣戸愹㉤攸〸戳㔷摣捣〶㜰㜹〳搱㠴㈳昷〲㄰挸散㍥敤攴㌷昱攵昹挸搶㔰㑥㙤㘲攸〷攰ㄴ㘶㌹㌰挵㤹㍤〴慢㌰㝢捡挸散〹㈳戳㝦攸㍣㈳㄰ち捣晥㠹㌱户挸挳扡昳㠸敥㙣㜵㍡敡㜱㜴㠴搹攳㙥㘶㠷㜲㜹㠷愱〹㐷㜸㡢㉢㤰搹ㄳ摡㜹ㅡ搲挸㔳㤸慤㝣㑥㙤挲㔰㍤〵愷㌰㉢㠴㈹捥㙣ㅢ慣挲散㍥㈳戳㉤㐶㘶捦㘰㤲㉣愲〸愱挰散㔹㡣戹㐵㜸搳㑡㍡捦敢捥ぢ㑥㐷扤㡣㡥㌰扢摢捤㙣㌲㤷㌷〵㑤㌸挲晢㑦㠱捣㕥搱捥㔵〸㉦捦㜴戶㡡㌹戵〹㐳昵ㅡ㥣挲㙣ㄶ㑣㜱㘶㙦挰㉡捣㙥㌲㌲扢挱挸散㑤㥤㘷ㅥ㐲㠱搹㕢ㄸ㜳㡢昰㡥㤲㜴晥㑦㜷摥㜱㍡敡㝤㜴㠴搹昵㙥㘶㐷㜳㜹昳搱㠴㈳㑤〰〴㌲晢㐰㍢昹愵㜸㜹㙣戴㔵挶愹㑤ㄸ慡㡦攰ㄴ㘶㔱㤸攲捣㍥㠱㔵㤸慤㌷㌲扢捣挸散㔳㥤愷ㄲ愱挰散㌳㡣戹㐵㍥搷㥤㉦㜴㘷㠷搳㔱㕦愱㈳捣㉥㜱㌳㕢挲攵㔵愱〹㐷扥〶㈰㤰搹㌷摡挹㙦扢换搳愹慤ㄸ愷㌶㘱愸扥㠳㔳㤸㌵挰ㄴ㘷昶ㅦ㔸㠵搹㉡㈳戳戳㡣捣㝥搰㜹㔶㈰ㄴ㤸晤㠸㌱户挸㑦扡昳戳敥散㜴㍡敡㌷㜴㠴搹㤹㙥㘶㈷㜲㜹㉢搱㠴㈳晣㌵㄰挸㡣ㅥ㜱㙥㐴ㅡ敢㉡㌶愷㜱㙡ㄳ㝡㑡㙥㤹搰㜴〶㑣㜱㘶扣㘵㈲捣㑥㌰㌲㙢㌴㌲㑢搵㜹捥㐶㈸㌰攳㑤ㄲ㙥ㄱ摥㈸㤱づ敦㡡㐸挷㜲㍡慡〳㍡挲㙣㤹㥢搹㙡㉥㙦つ㥡㜰㠴昷㍣〸㌶晥攵挹㝢㈱攲扣㥥〸㝥户摣扡㠸㔳㠵㤹摣捦愰㘹㉤㑣㜱㘶扣㥦㈱捣ㄶㅢ㤹㉤㌲㌲敢愲昳慣㐳㈸㌰攳ㅤっ㙥㤱慥扡挳㕢ㄶ㘲攱㙤ぢ㙥㡡㜷㈳㠴㔹㠵㥢搹攵㕣摥〶㌴攱㐸㜷〰〸㌶㌲敢愱㥤晣攲戹㍣戰摢扡㤶㔳㠵搹〱㜰捡搱戸〹愶㌸戳㕥戰ち戳愳㡣捣收ㅡ㤹昱㤶〳㕥㐹搶㡤〸〵㘶扣扤挰㉤搲㐷㜷㜸㍦㐱㉣㤹㑥㐷昱㔶㠱㌰㥢敤㘶㜶㌳㤷㜷ぢ㥡㜰愴ㅦ〰〴ㅢ㤹昱㉥㠲㌸敦㈲㘲㌳㥢㍢㌹㔵㤸つ㠴㐷㤸㙤㠶㈹捥㡣㜷〲㠴搹㈴㈳戳㠹㐶㘶扣ㅦ㈰㜹敥㐵㈸㌰攳戵㝦㙥ㄱ㕥晦㤷づ㉦昶㑢㘷愸搳㔱扣㡥㉦捣挶扢㤹摤捦攵㍤㠰㈶ㅣ攱愵㝣㠲㡤捣㜸㠹㕦㥣晣慡戸㍣㝥摣摡捡愹挲㑣㉥搳搳晥ㄸ㑣㜱㘶㠷〱㉦捣㐶ㅡ㤹つ㌷㌲ㅢ愵昳㍣㠹㔰㘰㜶㌸㤳㘲㡢昰攲扣㜴挶攸づ慦挶㜳㔳扣挸㉥捣㜲摤捣㥥收昲戶愱〹㐷ち〱㈰搸挸㡣搷摦挵昹〸ㄱ㕢搹扣挴愹挲㑣慥愱搳戴ㅤ愶㌸㌳㕥㐳ㄷ㘶晤㡤捣晡ㅡ㤹㑤搶㜹㕥㐷㈸㌰㥢挲愴搸㈲扣㜲㉥ㅤ㕥㈶㤷づ㉦㤵㜳㔳扣攲㉤捣づ㜲㌳㝢㤳换㝢ぢ㑤㌸㔲っ〰挱㐶㘶扣ㄸ㉥㑥㝥戹㕢ㅥ㥣㙥㌵㜱㉡㤹㐵㘶㘹攷㠷戲㥣搴㜹ㄸㅦ敡戹昶㙡晥㙡攷〰敦㐳戶ぢ昱搰㙣摥㑢挶㔳晥愳㉢散㙦㠲愵㈴㡦摣扤㔸扣扡换㉦㠲昲㈷㜵㍦戰晥〳㜱戸扦㜶㕤㐱㘷挴㥥昸戱㍥〶攱捥㐷㠳㉥晥挵ㄷ挹ㄲ戶慦㐶㍢挳㌱昶扦㘹捥扦㤱㌱㥤攷敢ㄹ挷愸㡣ぢ挷愶扥㝢昲挶慦㙦㍡㌴昳㡡扦晤敥晣㝢㜲扢㈱慢昶㙣㕣戲㜵㜴挱敡慡㡦㜷摥㜸昵㘸㔵㠶ㄹ㤹㠸㘳扤挷收㝤㌶㜲㔰㜵〵慤㌷昰㔵㌵摦㐳㙢昷㜲ㅣ摥㠷搶㐶愲㠸㠴ㄷ敡㍤㘴㘷愹㑡っ戸挳搴㥥㤸㐱㤵㠴搸㤷㈴戶〴收戶ㄱ慢搲㌳㠲㠸㥤㜱㜵㐳摡㥣攳㡢晥㜱㐸㝥㡦捦摦捦㕤㍣㕡挵㌰挳㐴慣愳戳㝥ㅦ戱づ㡥挳晢㌰摡㐸〳㈲攱㤵㘴㝤㙦ㄳ㕢㠱㠱㄰ぢ扢㠹晤㐰㘲㈷挲搵㌶㘲㉢昵㡣㔶ㄳ㍢つ㌳㑣挴㔲㠳㠸愵㌸づ敦㐳㘶㈳㘷㈰ㄲ㕥昸敥愵㑤散㙣っ㠴㔸戲㥢搸敦㈴戶ㅡ慥戶ㄱ㕢愳㘷戴㥡搸㐵㤸㘱㈲昶敢㑦〱㠷攲㉦㡥挳晢昰搸挸㕡㐴挲ぢ晦扦㐱㥣㍡ㅤ摢愹㜵ㄸ〸戱㥦㌱㈳㝥㈸戶㠷戳昳攵㜰戵㡤搸〶㍤㈳㠸㤸敦ㅣ扢ㄶ㌳㑣挴扥て㈲昶㥤攳昰㍥ㄴ㌶戲〹㤱昰挲㜷㈵㙤㘲㌷㘲㈰挴扥㜱ㄳ敢㑣㘲㌷挳搵㌶㘲户攸ㄹ㐱挴㤰㔸戶昸㌹㜶㈷㘶㤸㠸敤〸㈲昶㠵攳昰㍥散㌵戲ㄹ㤱昰㐲㔹㡡㑤散㕥っ㠴搸㘷㙥㘲晢㤰搸晤㜰戵㡤搸〳㝡㐶㄰㌱摦㥢挷㔶捣㌰ㄱ晢㌰㠸搸〷㡥挳晢㄰搷挸㘳㠸㠴ㄷㅥ捣㘶ㄳ㝢ㄲ〳㈱昶扥㥢㔸㑦ㄲ㝢ㅡ慥戶ㄱ摢愶㘷戴㥡搸㑢㤸㘱㈲昶㜶㄰戱户ㅣ㠷昷攱慣㤱敤㠸㠴ㄷ㑡㕤㙣㘲慦㘳㈰挴摥㜰ㄳ㍢㤸挴摥㠴慢㙤挴摥搲㌳㠲㠸昹捥戱㈶捣㌰ㄱ摢ㅥ㐴散㘵挷攱㝤攸㙡攴㐳㐴挲㉢挹㍡挴㈶昶㈹〶㐲散㐵㌷戱㐱㈴昶㌹㕣㙤㈳昶㠵㥥ㄱ㐴散昶㉤㙦扣戰㝤㐶㙣昴ㄳ昷㙤㌹㈷昴㔵挵㘸昵㉤㘶㤸㠸㍤ㄳ㐴㙣㥢攳昰㍥㑣㌵昲㍤㈲攱㠵慦㜴摡挴㝥挲㐰㠸㍤攵㈶㤶㐷㘲㍢攱㙡ㅢ戱㕦昴㡣㈰㘲扥㍤搶づ〹㑣挴ㅥぢ㈲昶愸攳昰㍥㈴㌵㤲㡡㐸㐲㙣㤴㑤捣挲㔸㠸㍤攲㈶㌶㥡挴搲攱挲慢つㅦ愹㍡攸ㄹ㐱挴㝣㙦ㅥ㕤㌰㈳㤳㍡㝢㍥㔲㍤ㄸ㐴散〱挷攱㝤昸㘹愴㉢㈲〹戱㐲㥢㔸㌷㡣㠵搸㝤㙥㘲ㄳ㐸慣㍢㕣㜸戵㠱㔸て㍤愳搵挴晡㘰㐶愶㠱搸收㈰㘲㜷㌹づ敦㐳㑤㈳㤹㠸㈴挴愶摡挴晡㘱㉣挴晥敥㈶㌶㥤挴〶挰㠵㔷ㅢ㠸つ搴㌳㕡㑤㙣㈸㘶㘴ㅡ㠸摤ㅡ㐴散ㄶ挷攱㝤㔸㘹㈴〷㤱㠴搸㉣㥢搸〸㡣㠵搸㑤㙥㘲㜳㐸散㔰戸昰㙡〳戱挳昴㡣㈰㘲㤱㤱㙦㑤㈹㥣㝥敦慥㑦昷昹㤸㤱㘹㈰戶㈹㠸搸㜵㡥挳晢㄰搲㐸㈱㈲〹戱㘳㙣㘲㐵ㄸぢ戱㙢摣挴㑡㐸㙣㌲㕣㜸戵㠱搸ㄴ㍤㈳㠸㤸敦㕤戱ㄸ㌳㌲つ挴慥〸㈲戶挱㜱㜸ㅦ㉥ㅡ㤹㠵㐸㐲㉣㙡ㄳ㥢㠷戱㄰㕢敦㈶戶㤰挴㡥㠶ぢ慦㌶㄰㥢慦㘷〴ㄱ昳扤㜹㤴㘱㐶愶㠱搸摡㈰㘲ㄷ㍢づ敦㐳㐳㈳㔱㐴ㄲ㘲搵㌶戱㑡㡣㠵搸㠵㙥㘲戵㈴戶〴㉥扣摡㐰慣㑡捦〸㈲收㝢扢㡦㘱㐶愶㠱搸㌹㐱挴搶㌸づ敦挳㐰㈳つ㠸㈴挴ㅡ㙣㘲㉢㌰ㄶ㘲慢摣挴㤶㤳搸㠹㜰攱搵〶㘲㉢昵㡣㈰㘲扥㐳昱㌴捣挸㌴㄰㍢㈳㠸搸改㡥挳晢㤰捦挸ㄹ㠸㈴挴㑥戲㠹㥤㡤戱㄰㍢搵㑤散㘴ㄲ㕢つㄷ㕥㙤㈰戶㐶捦㘸㌵戱㡢㌰㈳搳㐰散愴㈰㘲㉢ㅤ㠷昷攱㥤㤱戵㠸㈴挴捥戰㠹慤挳㔸㠸㥤攰㈶昶ㄷㄲ扢ㅣ㉥扣摡㐰㙣㠳㥥ㄱ㐴捣㜷㈸㕥㡢ㄹ㤹〶㘲つ㐱挴敡ㅤ㠷昷愱㥣㤱㑤㠸㈴挴捥戱㠹摤㠸戱㄰慢㜳ㄳ㍢㡦挴㙥㠶ぢ慦㌶㄰扢㐵捦㘸㌵戱㍢㌱㈳搳㐰慣㍡㠸㔸㤵攳昰㍥㙣㌳戲ㄹ㤱㠴搸㕡㥢搸扤ㄸぢ戱挵㙥㘲㤷㤲搸晤㜰攱搵〶㘲て攸ㄹ慤㈶戶ㄵ㌳㌲つ挴愲㐱挴捡ㅤ㠷昷㈱㥡㤱挷㄰㐹㠸㕤㘱ㄳ㝢ㄲ㘳㈱戶挰㑤㙣㈳㠹㍤つㄷ㕥㙤㈰戶㑤捦〸㈲收㝢昳㜸〹㌳㌲つ挴㡥〹㈲㌶摦㜱㜸ㅦ㡥ㄹ搹㡥㐸㐲㙣㤳㑤散㜵㡣㠵搸㔱㙥㘲㝦㈵戱㌷攱挲慢つ挴摥搲㌳㠲㠸㘵㝣㍤㉦㜶攸㘹㡤扢㉥扦㌵㘱㐶愶㠱搸慣㈰㘲㌳ㅤ㠷敦愱㤷ㅦ㈲㔲㑢て扤㜴晤㕦㈳㍢㈳㘹㙡〵㙢㔹搳㉢㙣㌳㉦搷愲㈰扡戲慡㑡㙡㠹㍢攰ㄹ㜵㜵昸晦㌶㑥挱愳ㄸ昱㘴扡攲㑡攷晦〵㔶㠴㐷㌴昲㤱㕦晡㈹㘸㤶㡣㌸㌹㔴㌱扤づ㡦㐵㙢㕦㔱ㄴ挳㈳㌴换搳昰晦㥤慢慦㡦搶搵晣㉦㍣挰づ搵摤晣〶㌰㌶晢搱㜵挶挲㙡㔶㑣㌷昳㙣挱㕤㝡攸晦ㅤ㘳㌲ㅦ㙤户㝢㑦搳っ摤㡡㐳㑣㝦ㄱ愰摣昵戰挶ㄴ㌵〳扢搸慥挲㌹㈵改㜷㔹㜳㔲㌲晥户ㅤ挰换㠵㘷戹㜷㠱㈶㙣摤㐱ㄳ㡢敢愵㐹㑡攵搵㜰㉦㌱㤶戹昳换㤳㐹㥥晦愱㘲㝡㍡搹敡㑤昱㘲㌴㡦愰搰㥤㠱换㥡㘲㕣搶㘶晦戲敥㐹㕣㤶攲戵㙣㉥㑤㙦敡㝢㥤散摥挰㘴攳㡤挹敥昷㈷㝢搰㤳㡣搷㤷ㄳ㤲昱愲慤㌰晢㐷㘰戲㌱挶㘴て晢㤳㙤昵㈴攳㌵摦㠴㘴愹〰㐸戲挷〲㤳㡤㌴㈶晢㤷㍦搹㤳㥥㘴敤㌱㑥㐸搶ㄱ〶㐹昶㌴㍡收㐳㘹㤸㌱搹㌳㡣捣㝢ㄸ扢づ愵攷㘸摡㜵㈸愹捥ㄸ㈷㈴敢ち㠳㈴㝢〱ㅤ㜳戲㉣㘳戲㤷ㄸ㌹㌱搹㜶㥡㕣挹昶挱㌸㈱搹晥㌰㐸戲㔷搱㌱㈷敢㙢㑣昶㍡㈳㈷㈶㝢㤳㈶㔷戲㥥ㄸ㈷㈴换㠴㐱㤲扤㡤㡥㌹㔹㙦㘳戲㜷ㄸ㌹㌱搹㝢㌴戹㤲ㅤ㡣㜱㐲戲㐳㘰㤰㘴㑤攸㤸㤳昵㌰㈶晢㤰㤱ㄳ㤳㝤㑣㤳㉢搹㈰㡣ㄳ㤲攵挰㈰挹㍥㐵挷㥣㙣㙦㘳戲捦ㄹ㌹㌱搹づ㥡㕣挹昲㌰㑥㐸㌶ち〶㐹昶㈵㍡收㘴ㄱ㘳戲慦ㄹ㌹㌱搹户㌴戹㤲㡤挶㌸㈱㔹㈱っ㤲散㝢㜴捣挹挲挶㘴㍦㌰㜲㘲戲㥦㘸㜲㈵㥢㠰㜱㐲戲愹㌰㐸戲㥤攸㤸㤳愵ㄸ㤳晤捡挸㠹挹㝥愷挹㤵㙣㍡挶〹挹㘶挱㈰挹ㄴ㥥㙣㘹㑥昶摢㡦愶摦て敤㠰昷㈴㑢愵挹㤵㙣㡥㌷搹㌱㍡㔹晢挰㘴㍦ㅡ㤳㔹晥㘴改㥥㘴㈵摥㘴㔱㥤慣㘳㘰戲㙦㡣挹㍡晢㤳敤攱㐹戶搰㥢慣㕡㈷敢ㄲ㤸散ぢ㘳戲慥晥㘴晢㜸㤲搵㝡㤳㌵攸㘴摤〲㤳㝤㘴㑣搶摤㥦㙣㝦㑦戲攵摥㘴㈷改㘴㍤〳㤳扤㙢㑣㤶攱㑦搶挷㤳散㘴㙦戲㌳㜴戲捣挰㘴㙦ㄸ㤳ㅤ散㑦搶捦㤳散㉦摥㘴攷攸㘴〳〲㤳扤㙣㑣㜶㠸㍦搹㈰㑦戲昳扣挹搶敡㘴㠳〳㤳㍤㙢㑣㌶搴㥦㉣挷㤳散㔲㙦戲㉢㜴戲扣挰㘴㑦ㄸ㤳㡤昰㈷㍢搴㤳㙣愳㌷搹㈶㥤㙣㔴㘰戲㐷㡣挹㐶晢㤳㡤昵㈴晢慢㈷㔹敡摦㘰㘸昵㐷㘶ㄶ㜱㜴挱ㅦㄷ晣ㅦ挱攳戱攴㝣戸昵㠰㉡㝣昴㙤挵戳挴昳戱㄰挵捦扢㡣㘱ㄵ㜰攴㝣㝣㔱㥢㘱攵㌲慣㐲㕡敦搱㤸昱㙥っ㍦㌸ち㘶〲慤て㙡捣㐴㌷㠶㥦昷〴㔳㐴㉢㍦敡㐹慥㐹㙥捣扦㌴㘶㌲慤晣㠴㈶㤸㈹㙥捣㌳ㅡ㌳㤵搶攷㌴㘶㥡ㅢ挳て㐵㤲㙢㍡慤摢㌵收〸㌷㠶㥦㘵〴㜳㈴慤晣ㄸ㈳戹㘶戸㌱敦㘸㑣㌱慤晣昴㈱㤸㤹㙥捣㠷ㅡ㌳㡢搶㡦㌵㘶戶ㅢ挳㕦昸㤲㙢づ慤㍢㌴㘶慥ㅢ挳摦搳㠲㤹㐷㉢㝦㐵㑢慥愳摣㤸ㅦ㌴收㘸㕡昹㥢㔵㌰昳摤㤸㕦㌵收ㄸ㕡㝦搷㤸㘳摤ㄸ晥㌲㤳㕣㈵戴昲昷㤸挴㌹捥㡤攱敦㈰挱㤴搲捡㕦㍦㠲㔹攰挶昰㔷㠷㘰捡㘸攵㙦つ挱㤴扢㌱㝣挷ㄷ㑣㤴㔶扥搹ぢ愶挲㡤攱ㅢ戵㘰ㄶ搲捡昷㘸挱㉣㜲㘳昸晥㉡㤸㑡㕡昹搶㉡㤸挵㙥っ摦ㄶ〵戳㠴㔶扥㈳ち愶捡㡤攱扢㤹㘰慡㘹攵ㅢ㤹㘰㙡摣ㄸ扥〹〹愶㤶㔶扥晦〸㘶愹ㅢ挳昷づ挱ㅣ㑦㉢摦㌶〴㔳攷挶昰㤴ㄷ㑣㡣㔶㥥敤㠲愹㜷㘳攴搴攳㔹搷〰慢摥㈲㍣〵攵㍡捡㌲㜴㔰㍢㈲㈷㥦て挵㤳㔰㔰㡤㌶㑡㑥㍦ㅦ㡡愷愱愰㑥戰㔱㜲〲晡㔰㍣ㄱ〵戵搲㐶挹㈹攸㐳昱㔴ㄴ搴㥦㙣㤴㥣㠴㍥ㄴ㑦㐶㐱㥤㘲愳攴㌴昴愱㜸㍡ち敡㔴ㅢ㈵㈷愲て挵ㄳ㔲㔰愷摢㈸㌹ㄵ㝤㈸㥥㤲㠲㍡搳㐶挹挹攸㐳昱愴ㄴ搴㔹㌶㑡㑥㐷ㅦ㡡愷愵愰㔶搹㈸㌹㈱㝤㈸㥥㤸㠲㕡㘳愳攴㤴昴愱㜸㙡ち敡㕣ㅢ㈵㈷愵て挵㤳㔳㔰攷摢㈸㌹㉤㝤㈸㥥㥥㠲扡搰㐶挹㠹改㐳昱〴ㄵ搴挵㌶㑡㑥㑤ㅦ㡡愷愸愰㉥戱㔱㜲㜲晡㔰㍣㐹〵㜵㤹㡤㤲搳搳㠷攲㘹㉡愸昵㌶㑡㑥㔰ㅦ㡡㈷慡愰㌶搸㈸㌹㐵㝤㈸㥥慡㠲扡搲㐶挹㐹敡㐳昱㘴ㄵ搴㔵㌶㑡㑥㔳ㅦ㡡愷慢愰慥戱㔱㜲愲晡㔰㍣㘱〵㜵㥤㡤㤲㔳搵㠷攲㈹㉢愸敢〵ㄵ搱㈷慢攲昹㈹ㄷ㌸攷攱㤷㍥㡢扡挶㘱㙥ㅡㅥ挹捥㔳㔲ㅣ㜳㍤づ㥥㠵攲㤸攳㜱昰挴ㄳ挷㙣㡦㠳攷㥡㌸㘶㜹ㅣ㍣扤挴㌱搳攳攰ㄹ㈵㡥㘲㡦㠳㈷㤱㌸㘶㜸ㅣ㍣㙦挴㜱愴挷挱㔳㐵ㅣ㐷㜸ㅣ㍣㍢挴㌱摤攳攰〹㈱㡥㘹ㅥ〷捦〱㜱㑣昵㌸㜸搸㡢㘳㡡挷挱㈳㕤ㅣ㤳㍤づㅥ摣攲㤸攴㜱昰㜸ㄶ㐷㤱挷挱㐳㔸ㅣㄳ㍤づㅥ戵攲㤸攰㜱昰㐰ㄵ挷㜸㡦㠳挷愶㌸ち㍤づㅥ㡥攲㈸昰㌸㜸〴㡡㈳摦攳攰㐱㈷㡥㜱ㅥ〷㡦㌳㜱㡣㑤㜴愴晦㍦㑢ㄸ㘵昷</t>
  </si>
  <si>
    <t>㜸〱捤㝤〷㜸ㅣ搵昵扤㥥愴㕤㙢搶㙤挰㌶㘰㙣挰㌶〸㌰㌶㐲㕤戲挱戸㐸㜲㉦㘰搹愶ㄹ挴㕡㕡搹挲㉡㐶㉢戹㔰〲愱昷㄰挰㠰改〱㑣㠷㄰挰〹㘰〳〱〷㐲㌱㤰搰㝢㠹㐲つ㈴㤴㔰㑤昹㥦㜳㘷摥㙡㜶收㡤㑡㝥昹㝦㕦㠶摤敢昷敥扤敦摥㜷捥捣摢㕤捤摣ㄹ㌲㔴㐶㐶挶捦搸昸㉦户㙣㌶㠶㔷慦㐹戶㈵㥡昲㉡㕡ㅡㅢㄳ戵㙤つ㉤捤挹扣挹慤慤昱㌵戳ㅢ㤲㙤㔹㜰㠸搶㌴挰㥥㡣搴㈴ㅢ㡥㐹攴搴慣㑣戴㈶攱ㄴ挹挸挸挹戱㌲㘱ㅦ敡扥㙤摤戱㌸捡捡愶㠰㔷㠶ㄵ愵攸㐳㤱㐳㘱㔱挴㈸晡㔲昴愳攸㑦㌱㠰㘲㈰㠵㑤戱つ挵戶ㄴ㠳㈸〶㔳っ愱搸㡥㘲㝢㡡ㅤ㈸㤸摦摡㤱㘲ㄸ㐴扦攱㄰ぢ㉡愶捣㕢㜲ㄴ搰㔴户戵戴㈶挶㡥㔸攴捣㜹㐲㐱㐱㕥㐱㕥㔱㔹㝥㜹㕥晥搸ㄱㄵ敤㡤㙤敤慤㠹〹捤㠹昶戶搶㜸攳搸ㄱ〷戴㉦㘹㙣愸㥤㤵㔸戳愰㘵㜹愲㜹㐲㘲㐹㝥搱㤲㜸㜱㜹㐱㜱㐹㐹晤戸㜱攵晤㜶㐲攴戹ㄵ㔳づ㘸㑤搴㈷晦㕢㌱㜷㘶捣㜹ㄵ㔳昲收㈶摡晥㕢㌱㜷㐱㑣㠴慣㙣㘹㡡㌷㌴晦㤷㠲㐶戸㑦㑢㉡ㄳ戵つ摣昹㠹㐴㙢㐳昳搲㍣㑣㍢㡤㘸昴捡昲㈶㈷㤳敤㑤㉢㜸ㅣ㔵㈴ㅡㅢ攷㈷敡㘵愷㌷㔵㈶摢づ㠸户㌶㈵晢㌵㤱扦㐴㙢愲戹㌶㤱ㅣ搰㔴戵扡㌶搱攸㍡㈶㜳㥡ㄶ挵㕢攷挶㥢ㄲ搹㙣っ㙣㜲昶攱㡣扡㐴㜳㕢㐳摢㥡晥㑤ぢ㤳㠹昹昱收愵〹扡㐴㥡愶戵㌷搴愹散㙣扣㌲戲昶㌰捤㑣㜶ㄴ收搳㔴戱㉣摥摡㈶㍤敥挲〲㤳慦攷㜰ㄱㄴ㘹昳攲㈱㌵挲㌷㡡晢慣扡愱㘹㔶愲戵㌹搱挸㈴摣㤳㘳㝣㑥㐲㤰戳ㅦ㔲㑣㘹㌸摣㑢慡慦扢昸㠸㠵㔹愲㈳㈰昶㥥摢搲摡㠴〳㜲㑥㈲摥㍣㈱㍦㉦㍦扦愴戴㉣扦慣㍣扦戸扣戸戴愸愸扣㘸㙣㜵㕢㕤㘵㘲愵㤸㡡ち慣㤱ㄸ㘲㡤攲攰㕤㈱戲㉡ぢぢ慤摤愸捡㠵㔰搹慦㘱扤㝢戳㜰捤㘵搶挴㌳㙢㤶㘴搶搴㘶搶搴㘵搶㈴㌲㙢敡㌳㙢㤶㘶搶㉣换慣㘹挸慣㌹㉡戳㘶㌹㝣昴㤶搳愷㑦愶扢㙤戳㜵攸摤ㅢ昷晣昵愴㥢ㄶ捤扡收收摣攲㜷ㄵ㤷戸㝣㐲散㠱㠶㙦搶〵挵㘵〵㘵㈵昹挵昹㐵愵攵㠵愵昹㘵攳扣戳㉥ㅥ㘷敤㠹㈱搶㘸㠸攸㕥㡣㔲㔹㔰㙡㡤愱㙡㉣㠴㔲捦㘳搶㥣昹㡣㑦敡㕥ㅡ昸晤扣慡摢㝦ㄹ扢昶敦晢㡥㝢㑢昱〳㐵㔲收愱㌱㌶㥤愸㠲㜱㈵昹攳㤰慢戴㌰㝦㕣㘹昹戸㤲ㄲ㑦捡挲ㄲ㙢ㅦ㠶捦㠷㠸ㄶ㌰挸戴㠲㘲慢㤰慡㈲〸愵戶戸ㄹ㉦晢攸愳戵㙦ㅤ昱㙡攵㤵㙦㕥㜳摦㔳扢㙦扤㔵昱搳㑢㌲㤶愰戱㑦㝡挶晣晣晣㠲㜱挵挵攳㑡搱㈸挷㕥㉡㉢㈹昶攴捣㉦㉣戳㑡㤹愱っ㈲㕡捥㌸ㄵ㠵挵搶㌸慡挶㐳㈸昵愸㥢㜴㔴昵散㑢㙥敥户㜰敥〵ㅦ㕣㌸扣㜱挹㘷㘷㉢㝥㕡㑡搲晤搰昰㌱摢摤昱㌰㠱昱昷㠷㠸㑥㘴㤴改㌸ㅥ㈶㔱㌵ㄹ㐲愹〷摤㤴㐳㕢㍦㍢㙦捣搹晤㉢敦戱挶㉣㜸㝡㠷扣ㅢㄵ㤷愹愴慣㐰挳㤷戲戸戰戰戸戰愸慣慣扣愸㝣ㅣ㍥〹ぢ扤㠷㘰挱戸㜱㔶㈵攳㔷㐱㐴愷㌲㑡㔵挱㌸㙢ㅡ㔵搳㈱㤴晡㠳㥢㜲攷扤昳ㅥ戰捦㍤㜸昲㜹㘳て㥡㌲攲挹搱㜱挵㙦〲㐹㌹ㄳつ㕦捡敥㔰捥㘲晣搹㄰搱㌹㡣㔲〱㤴㜳愹㥡〷愱搴㥤㙥捡㙦敤捤敦扤戰㜵晢㡡㌳㐷㉦㝤㝥晡攲㍤㘶㈸㝥敦㐸捡〳搱攸昵摥㥣捦っ搵㄰搱〵㡣㌳ㄵ㝢㜳㈱㔵㡢㈰㤴扡搹㑤㝡攵㥤搳㤲慦㕣㌹㘷敥㜵㐳昶㘸㝣晢搰搷て㔶㝤改㡣㜷昴㘰㠸㕥㈷㍤〴㠳慣㐳㌹晣㌰㠸慣㘹㐸扡㤸慡挳㈱㤴扡搶㑤扡敡摡晤㥡挶㕥㤳㌷昷㡣㡣捤晢捦晢敤㕦晦慤昸扤㉡㐹㙢搰昰㤱敢摢㥦〵㘵㥥愳㤶晢昳㐸っ戱攲㄰搱㈵㄰㔹戳戰㍦㙢愹慡㠳㔰敡㜲㌷攵〷敦昵㤹㌲攷㤸㍢㉢敦㕤昰㤷昵晤挶收摣愵昸㉤㉥㈹敢搱昰愵散敥昳㘰㈹攳㉦㠳㠸㌶㌰捡㙣㝣ㅥㅣ㐵搵㜲〸愵㉥㜲㔳扥晢搶扥㙦摤昵挵㠰㐹㈷戵㌵㙤摣搴㜶㔱㔴昱㌷㠳愴㙣㐲挳㤷戲扢㐳愸㤹昱㕢㈰愲㉢ㄸ㘵ㅡづ愱愳愹㙡㠵㔰敡㕣㌷攵づ搳捦㑢㤴ㅦ昸㕣挵㠶㠷捥㝣晦戹ぢ㜶㑢㉡晥㐲㤱㤴㙤㘸昸㔲㜶㠷戲㥤昱㔷㐲㐴㔷㌱捡㌴愰㕣㑤搵ㅡ〸愵㑥㜳㔳㍥㝣挲挰改㕢㕥扡㝦挶㐵㕦㡦㥤戲晥㡥ㅦㄷ㈸晥ㅥ㤲㤴挷愲搱扢㑦扤攳ㄸ晥㜸㠸攸㉦ㄸ㘴㈶㍥昵㑥愰敡㐴〸愵㑥㜰㌳晥昳㠳挷敦ㄸ晣㐰昳捣扢昶㜸晡昲捦晥戸攸㘱挵ㅦ㕦㤲昱㈴㌴㝡㤷昱㘴㡣戰㑥㠱㠸㥥捡㈰戳㤱昱㌴慡㑥㠷㔰㙡戵㥢昱昳㕢㈷㉤㈹晥昰捡挹愷晦戴敦㤰㥡㉢晦昸扤攲㉦㍤挹㜸㈶ㅡ扤愴昵㉣挶㍦ㅢ㈲㝡づ愳㔴㠱搶㜳愹㍡て㐲愹愳摤㤴搶㥦㔷捤㜸㝡搳㠳㜳敥㝥攸换て㜳扦㙦晡㔲昱㜷愵愴㍣ㅦ㡤㐰捡愲戲㠲㤲㤲愲搲挲㠲愲挲㘲㝣㥢㜸㤶㐸㍥扥扦㝥捤昸ㄷ㐰㐴㉦㠴ㄸ㤴㍢愲愵㝥㐴㜳愲㙤㐴㙢㘲㘵愲戹㍤㌱扥㘸扣㜵ㄱ㕤搶㐲㈸㜵㤴㍢㠵昳扦扣㜵㜴戴㘴攸戴〷㍦㝦戳攵搱㝤㡢㉣挵㕦戵㌲㠵㑢搰〸㑣愱敢慦搰㑢ㄹ㝦ㅤ㐴昴㌲㐶㤹づ搴㤷㔳㜵〵㠴㔲戵㙥捡㈱㍦敤㝦换㠲攲攱戳搶㉦㌸愲愹收㠲敦㉥㔴㐳攸㡣㜷昴㉡㠸㝣敦ㄷ摡摥晣戱㔱㔸㔸㠲㉦戵㠲㔲挰挷㐷㝤㔹㠱昷戳㥥摦㘸㔷㘳㤴㜵つ挷晦〶㈲〸扣㜴扣㜵㉤㕤慥㠳㔰㙡戱㍢㡢ㅢ搶㡣㍥愰敡摣㡦㘶㙦㝣昱收慡搷晥㙣捦㔲晣ㄱ㉦戳㔸㡦挶ㄸ敦㉣昲昳㡡ぢ㑡ぢ㡢㑡㤰扤愰㌰ㅦ戳昰㌰捦て愷ㅢㄸ晤㐶㠸攸㑤㄰挱〹ㄴ㡦户㙥愶换㉤㄰㑡㉤㜴㈷㔰㜱㝤敤〱㔳ㄶ捣㥣㜷搶搰㘷敦㥦戲㙥捤ㄴ挵㍦㈰㘴〲户愱攱㘳扥扢捦挷摢ㄹ晦づ㠸攸㙦ㄹ愵ㄲ㥦㡦㜷㔲昵㍢〸愵收扡㈹㜷摡㌶昲敡搰慡㡤昳慥扣挹㝡㈴昳㤲攲㡦搵づ㜴挶㍢㝡㌷㐴攰㝢愰慣愸ㄸ扦㤶ち昳㡢㑢㑢换㑢ち挷ㄵ㝢㜱攷攳㜷摥㍤ㄸ㘴㙤攰昰摦㐳〴㜱㤷㡣户晥㐰㤷㝢㈱㤴㥡收㑥攲㤹挷㌷扤㘲㑤㝥㜹挶愹扢挴戶慦扢㌶慢㔶つ㠵㔹㈶㜱㍦ㅡ扤㕢搹ㅢㄹ㝥ㄳ㐴昴〱〶㤹㠱㤵晤㈰㔵て㐱㈸㌵挹捤昸昵㑤㘷㡣㤹㜷挹㤷㤵㜷ㅤ晦捡㝥㈷㝦户㜱愸摡㤱捥㜸㐷ㅦ㠶昰㌱摤摤〷收㈳ㄸ㘲㙤收攰㍦㐱攰㥢愸搴㝡㤴慡挷㈰㤴ㅡ攷愶ㅣ昲捤㉤〳㡦扥㝣晡搴㜵戱挱㘷扣㌸攲㡦搷愸㘱㜴挶㍢晡㌸㐴㠰改敥㝥戴㍤㠱㐱搶㤳ㅣ晥ㄴ㐴搶っ㝣攳㙥愱敡㘹〸愵ち摤愴挵搶㌶㈷㝣昸㔴敤昴摢㈲㉦っ昸昲晥挳愷昴㝢ㄶ收〳摤ㅦ昴㤵慤昱㔵昸ㄳ愹昳慦慦挲㍣㉣慥㥥晣搹㠹扦㍡敢㑢敡换敡ぢち敡㑡昲攳㐵昱挸㐸㠴敤改摦㌷晣愲攸㔷㝦㔰㐳㜳㕤换㉡昹㠳㘷昸㤴㜸㌲搱昹昷捦ㄸ搷㌶愵愵扤戹㉥㌹捣㙣慣㙥㡢户㈵㜶昴摢㍡㠳〴㠶㔵攳捦挱㐴㔲昲敤散ㅦ戶㈸摥搸㥥㤸扣扡挱㌱敦攴㌳攳㡦挱㤶㈵攱搶愹慤㠹愳㔳搶挰㡣㈶攳㙣挵㑡㠹ㅤ㐰改㤸㥣㜹㡤愸㔸搶㤲㑣㌴换昴挶㌴ㅤ搰㔰扢㍣搱㕡㥤攰戹㡥㐴㥤㐰ㅤ㐲㤳晢ㄷ改㤸㜹捤〰㡡扦㌱敢㐶㜹戵昵㔵慢摢ㄲ捤㜵㠹㍡捣㜷㐵愲戵㙤捤㠲昸㤲挶挴㜶㘹㉥㑥㑥ㄸ㠶愶愹愷戶搴戶㈷㉢㕡㥡摢㕡㕢ㅡ搳㉤㤳敢㔶挶昱㔷㜰摤㥣㤶扡〴晥㠸捤收㤶愱㌲戲戲㤴捡搸换昴㤷㈴攳㈶昳㘴㐷㜸㜶昱㑥搸攷㍢愴ㅦ㜶㜹昳㠱づ㈸ㅡㄳ㍣㈶㌳㜷敢㈶㤸挴㘵㤸搱攱㡥ㅥ㑣㍣㌱㐴敦㍤挳扤㘵㡥愹㍤昷晦搷㌹㌳㜳㤰㡢扥ち㕦扤㙤搳攳捤㜵㡤㠹搶㉥㑦㙢㈹捥挸晡ぢ㐴㘴ㅦ慣收㔰昶戲攱愱㔶慢㌵㤱㔵つ㜵㙤换愲换ㄲつ㑢㤷昱㔷ㅦ㑥㝤攵攴㤰摡挰㘶㍤〷㤵昵㍣挵ぢ㄰戱㔸㐶昴㐵㍡㐵㘳搶㑢㑥㍦㌲ち晦昶晥ㅣ㐴㈶㐶㔹㜲捥〳㈷愸㤲㤱愶愹㉤慤挹慣㉣ㄳ捡改昱攴戲㌶ㅥ㥥㕤ㅢㄹ敦㘵㡡㔷㈰㈲扢㐱㜴㝢㡡㘳㈰㥣戲㜹㈶愷㝦㔳㘵愲㍥㡥昳㘷戲扡㔵㍣搲攴㥣㤲愹㑣㈴㙢㉤㥥扢㤹㠱戵戲㍡㡡ㄶㄶ㝦扦㈶ㅥ晤㠹搵㙤㤵昱戶㜸㥦㈶㥣〵挲㕥戲攰㌴㐶㐶㌹㉤㡥散㉦㍡㍤㍡收昶㄰挱㤶愶㈷㑡㕦㔱㌸㤱戰㜰戰㕥㌲戲㕣搹㌵〸捣㝤㘷㠰㠸晡て昴昴戳㌹㌸挹㔴㌷㉤搱扣㘰捤㡡㐴㤲敥㌹搱㉥愹昴㉦㉦〶㥢㔷扢㘴㘱㕢㐳㘳㌲て㌳㥤搶摡搲扥攲扦ㄹ㠷戱慣㔷㈱昴ㄶ搹ㅤ㐷㜱捦㌱㠱慥㡣㍥㉢戹㙦㙡㙡㌲㜲ㄸ㡤ㅡ㙢㔷ちㅥ慤〸昶㌳晥㤱捤㝡ㄳ晦挴扡戲㐵㜲攱搱㥢㌳㕦ㄱ昸昷㙢〲㐳ぢ㕡ㄳ㜲㉥㉦㐷㍡㘰扢㝦搳㐱㉤慤换㤷戴戴㉣攷昱㌴㐰㝡挹㘵㠹㐴ㅢ捦㡦昵㜵捦〷捡㜹㍦愵戲戲搲㑥㙢㜹㑥愴敤㠲昸搱㜷㈱晡㑦㙥㙣ㅣ愱㈳㈶愳㝦㠳㉡ぢ㘷敡愲ㅤ㘸㡣慤㘸㔹戱㠶㍦摡㘷攰搸㙣摣㝢㑥㐵㕥㘱㕥㐱㘹㕥㘱㝥㐱改㠸扤㐷捣㐴晡攴㠸敡㘵つ捤㜹慢ㅢ㤳慢搵㜰㌰挲昳㔱ㄹ昹敢收ㅤ昸昶晢㜳捥摢昳搶㑢愲愷㙦扤㐴つ㜳つ㠱㜳㘳㝢㈲挷㐸扣慤昷㈱搴㔰戸昱㤳〶敤昴捤晡㄰㝤敢㈳㡡㡦㈱昰㜹㈱㝢〰ㅦㄷ㥦㌸㕤㌵ㅡ晦昲㈳挳晡㤴攲㥦㄰㙡っ〴ㄷ慣昵㉦〸扤㈹ㅢ昱㜹ㅣ挸扥摣ぢ敡攰扥晣ㄲ摡㤸搵㠵㑤㡤㠵〷昷愷㐵晥㉣㌲㘶㤱㉤ㄵ㐵㘰㈳〱ㄱ搷㄰㌸㔳户て㠶〹〱㍦㜰㝣ㄶ摣捣〴晣挴ㅣ㈴挶攲㔱攸㈱㈰搳改慡㝣搸㠴㠰㉣㈸㉣㕥戳㔰㠵㔰〹〱ㄱ昴昴愶扥晦挹㐳㐰〱搴㐱〲㉣挶戴扡戰愹㈲㡣㌳ㄱ昰ㄹ㠲ㅢ〹昸㤷㙢〸㥣㌸㉣㐵愴㤱㥣挵戶㥣昲愷㜰㌳ㄳ㌰ㄸ㘶㙢〸挵㜶㄰ㅥ〲㜶㜰扡慡っ㐱㠴㠰愱㜴摡ㄱ㐲㡤㠳㑡〸ㄸ㠶㥥摥搴摦扤〴㤴㐳ㅤ㈴㘰ㄷ挶戴扡戰愹昱ㄸ㘷㈲攰戵㌰〲㕥㜵つ㠱㤳㤸ㄳ㄰㘹㈴㘷戱㈷愷晣㜲㈸〱㝢挱㙣㡤愱ㄸぢ攱㈱㈰捦改慡晤ㄱ㐴〸搸㠷㑥昹㄰㙡ㄲ㔴㐲㐰〱㝡㝡㔳捦㜸〹㤸〸㜵㤰㠰ㄲ挶戴扡戰愹挹ㄸ㘷㈲攰㑦㘱〴㙣㜶つ㠱㔳慡㤵㠸㌴㤲戳搸ㅦ㐹搵挳愱〴㑣㠲搹㥡㑣㌱〵挲㐳㐰愵搳㔵㔵〸㈲〴㔴搱㘹㉡㠴攲昹㔵㈱㘰ㅡ㝡㝡㔳昷㝡〹㤸ち㜵㤰㠰㔹㡣㘹㜵㘱㔳搳㌱捥㐴挰ㅤ㘱〴摣敥ㅡ〲㈷㜸㘷㈱搲㐸捥㘲〱愷㝣㙢㈸〱㡢㘰戶づ愲㌸ㄸ挲㐳挰愱㑥㔷捤㐶㄰㈱攰㌰㍡㉤㠶㔰㜳愱ㄲ〲づ㐷㑦㙦敡㕡㉦〱㜳愰づㄲ㄰㘷㑣慢ぢ㥢㥡㠷㜱㈶〲㉥つ㈳攰ㄲ搷㄰㌸摤㍣ㅦ㤱㐶㜲ㄶ㐷㜱捡㙢㐳〹㘸㠴搹㙡愲㘸㠶昰㄰戰挲改慡㙡〴ㄱ〲㡥愶㔳㉢㠴㕡〸㤵㄰㤰㐴㑦㙦敡ㅣ㉦〱ぢ愰づㄲ戰㡡㌱慤㉥㙣㙡ㄱ挶㤹〸㌸㈹㡣㠰㕦扡㠶挰愹敦㐳㄰㘹㈴㘷㜱㈲愷㝣㐲㈸〱㈷挱㙣㥤㑣㜱ち㠴㠷㠰搳㥣慥㍡ㄴ㐱㠴㠰搳改㜴〶㠴㕡っ㤵㄰㜰㈶㝡㝡㔳㉢扤〴ㅣ〶㜵㤰㠰㜳ㄹ搳敡挲愶づ挷㌸ㄳ〱㡤㘱〴㉣㜷つ㠱搳昰㐷㈲搲㐸捥攲㘲㑥戹㈱㤴㠰㑢㘱戶搶㔱㕣〶攱㈱攰ち愷慢攲〸㈲〴㕣㐹愷慢㈰㔴㉤㔴㐲挰搵攸改㑤ㅤ改㈵㘰〹搴㐱〲慥㠳㝦捣敡挲愶敡㌰捥㐴挰愲㌰〲ㄶ扡㠶挰㐵〱㥥搸ㅦ挹㔹摣挶㈹㔷㠷ㄲ㜰〷捣搶㙦㈹敥㠴昰㄰㜰㤷搳㔵换㄰㐴〸戸㥢㑥昷㐰愸愳愰ㄲ〲㌶愰愷㌷㌵搳㑢㐰〳搴㐱〲敥㘳㑣慢ぢ㥢㕡㡥㜱㈶〲㈶㠵ㄱ㌰搱㌵〴㉥㔱㌴㈳搲㐸捥攲ㄱ㑥㜹㐲㈸〱㝦㠲搹㝡㤴攲㌱〸て〱㡦㍢㕤搵㠲㈰㐲挰ㄳ㜴㝡ㄲ㐲ㅤつ㤵㄰昰ㄴ㝡㝡㔳挵㕥〲㔶㐰ㅤ㈴攰㔹挶戴扡戰愹㔶㡣㌳ㄱ戰㔷ㄸ〱愳㕤㐳攰㠲㐹㍢㈲㡤攴㉣㕥攱㤴昷〸㈵攰㌵㤸慤搷㈹摥㠰昰㄰昰㤶搳㔵㉢ㄱ㐴〸㜸㥢㑥敦㐰愸搵㔰〹〱敦愲愷㌷戵戳㤷㠰㔵㔰〷〹㜸㡦㌱慤㉥㙣㙡つ挶㤹〸ㄸㅣ㐶挰㈰搷㄰戸㝣㜳ㅣ㈲㡤攴㉣晥挹㈹㙦ㄳ㑡挰㘷㌰㕢㥦㔳㝣〱攱㈱攰摦㑥㔷ㅤ㡦㈰㐲挰㔷㜴晡ㅡ㐲㥤〰㤵㄰昰つ㝡㝡㔳㌹㕥〲㝥〱㜵㤰㠰慤㡣㘹㜵㘱㔳㈷㘲㥣㠹㠰㥦㝥っ昹㈹晣愳㙢〸㕣㑤㍡ㄹ㤱㐶㜲ㄶ搹㤹㤸昲㔶戸㤹㝦ち㐷㘱戶晡㔰攴㐰㜸〸㠸㌹㕤㜵ち㠲㡣㘲愰扥㜴敡〷愱㑥㐳㔷〸攸㡦㥥摥搴ㄷ挸㤱晡㘳攸㔴愸㠳〴㙣〳晦㤸搵㠵㑤昱㡡㤵㠹㠰て挳〸昸挰㌵〴㉥㙥㥤㠵㐸㐲挰㡥㥣昲㝢愱〴っ㠷搹摡㠹㘲㘷捥慥昳慦挱ㄱ㑥㔷㥤㡤㐰愳〸㘷㈴㥤㐶㐱愸㜳搱ㄵ〲㜶㐵㑦㙦敡つ㉦〱攷㐰ㅤ㈴㘰て昸挷慣㉥㙣敡㍣㡣㌳ㄱ昰㕣ㄸ〱㝦㜵つ㠱㑢㙤扦㐶㈴㈱㈰㥦㔳㝥㌶㤴㠰㐲㤸慤㈲㡡㘲捥慥㤳㠰㔲愷慢㉥㐰愰㔱㠴㔳㐶愷㜲〸㜵ㄱ扡㐲挰㌸昴昴愶ㅥ昳ㄲ㜰㈱搴㐱〲㈶挰㍦㘶㜵㘱㔳㙢㌱捥㐴挰愶㌰〲㌶扡㠶挰㠵扥㑢ㄱ㐹〸㤸捡㈹摦ㄷ㑡挰㜴㤸慤ㄹㄴ㌳㌹扢㑥〲㘶㍢㕤戵づ㠱㐶ㄱ捥ㅣ㍡捤㠵㔰㤷愳㉢〴捣㐳㑦㙦敡㑥㉦〱㤷㐱ㅤ㈴愰ㅡ晥㌱慢ぢ㥢扡〲攳㑣〴摣㄰㐶挰㝡搷㄰戸散㜸㌵㈲〹〱㡢㌹攵敢㐲〹㌸〲㘶慢㠶攲㐸捥慥㤳㠰㈵㑥㔷㕤㠳㐰愳昰戶㙡改㔴〷愱慥㐵㔷〸㐸愰愷㌷㜵㤹㤷㠰摦㐰ㅤ㈴愰〱晥㌱慢ぢ㥢扡づ攳㑣〴㥣ㅦ㐶挰慦㕣㐳攰㡡攷つ㠸㈴〴戴㜲捡攷㠶ㄲ搰〶戳搵㑥戱㤲戳敢㈴㘰戵搳㔵扣昶㌹㡡㜰搶搰改ㄸ〸㜵㌳扡㐲挰戱攸改㑤㥤攲㈵攰㈶愸㠳〴㥣〰晦㤸搵㠵㑤摤㠲㜱㈶〲㡥〹㈳㘰㡤㙢〸㕣㜱扤ㅤ㤱㠴㠰㌳㌸攵㔵愱〴㥣〵戳㜵㌶挵㌹㥣㕤㈷〱攷㌹㕤㜵〷〲㡤㈲㥣㕦搱改㝣〸㜵㈷扡㐲挰慦搱搳㥢㙡昶ㄲ昰㕢愸㠳〴慣㠵㝦捣敡挲愶㝥㠷㜱㈶〲敡挲〸愸㜵つ㠱敢扦昷㈰㤲㄰㜰ㄵ愷ㅣて㈵攰ㅡ㤸慤摦㔰㕣换搹㜵ㄲ㜰扤搳㔵ㅢ㄰㘸ㄴ攱慣愷搳つ㄰敡て攸ち〱㌷愲愷㌷㜵戰㤷㠰摦㐳ㅤ㈴攰㔶昸挷慣㉥㙣敡㕥㡣㌳ㄱ㌰㌷㡣㠰㌹慥㈱㜰敤㜹㈳㈲〹〱昷㜰捡戳㐲〹昸㍤捣搶ㅦ㈸敥攵散㍡〹戸摦改慡㑤〸㌴㡡㜰㌶搲㘹ㄳ㠴㝡㄰㕤㈱攰〱昴昴愶愶㜸〹㜸〰敡㈰〱て挳㍦㘶㜵㘱㔳て㘱㥣㠹㠰昲㌰〲捡㕣㐳攰㔲昸㈳㠸㈴〴㍣挹㈹㤷㠴ㄲ戰〵㘶敢㘹㡡㘷㈰㍣〴晣挵改慡捤〸㌴㡡㜰晥㑡愷攷㈰搴愳攸ち〱捦愳愷㌷㌵搶㑢挰㥦愰づㄲ昰㌲晣㘳㔶ㄷ㌶昵ㄸ挶㤹〸ㄸㄵ㐶挰㐸搷㄰戸㌰晦〴㈲〹〱敦㜰捡扢㠴ㄲ昰㌷㤸慤づ㡡扦㜳㜶㥤㐷挰晢㑥㔷㍤㠹㐰愳〸攷〳㍡㝤〸愱戶愰㉢〴㝣㠴㥥摥搴㜶㕥〲㥥㠲㍡㐸挰愷昰㡦㔹㕤搸搴搳ㄸ㘷㈲愰㕦ㄸ〱㝤㕤㠳扦㐸㈰昲ㄷ㐴敡挵挵摤扥㥣㜰晤愲㠶挴㉡㕥㡤ㅡ㔰㡦ㄲ攸㡡昶㘴㕢㡢㕣㍡敢㕦㕦搹㌲户愵慤戲㈱戹愲㌱扥㘶㔰扤摢㌸㘸㔹愲ㄹㄷ戶㕢㜱㝤摢愷㙢㔹戱㈲㔱㘷搵㔷户戴户搶㈶㘶㔴晥㉦㕣昸〶㍥散㍡戹收㥤愹戰晤㘷搷㜲ㄱ㐲攱㈸挱㤶ㄱ㜹づ〱晤㤷攴愴㄰摢㜳昹㕣㥡㌶ㅣ〷㜶㌲扡愰愱慤㌱搱户㕥㉥㕤㑢㍢愷ㅥ㉣愲㕡愰慥㑦晤㠲㘵戸㔴㔵搹扦㝥㕡㙢㐳㕤㘳㐳㜳㠲㍢㘳戰攳㍡㍢戱ㄴ㤵〱〷戴㈴ㅢ㔸昳摥扦㝥㐱㙢扣㌹戹㠲ㄷ㌹㙢搷㙣㥢搶㤳慢愱㤱晡㈹つ捤㐹愴㤱扤挸昶挰晡敡㘵㉤慢㜰晢㐵㝢㔳昳戴昸㡡攴晦挴㕥㔱摣㉤戲挹慥㔱㤹㉡㌳㔳攵㘴收晣愷晢㈷晡㌵搶搸㈰愷捣㙢〴㡥搳戶搶㠶㈵敤㈴㑣㜲ㄴ㐲㘶㔳挸㍥捣㠸㍣㡦㤶晦㜲愶㘷ㄷ晡㙡ㄱ㌸搷戴摢ち㡣㤷挵㔳昷戴散〴㜷敢ㅢ㑣愷摦户㄰㌳愷㉤㥣搱㔹愵昳㝦扡㐱㈴昲〲㈲昷戸㈸㘲〸㥣〷㌸㠷㄰ぢ㈵㜸㐴㘱㘵攲㐸㘰捦㝦㔸挶敡挵㠷㐷攸㠰捥收㔴㕣㔷敦㔷㍦㍢扥㈴搱㠸㜲㠰愶㜸摢〰愷挳扡っ摣㐰㤰㜴㙤ㄵ㉤㑤㑤㜱ㅥ㜲扣つ愲扡㌶摥㤸挸愹㥦摣摥搶㌲愷愱搹慡㠷㤰攳搲㔵挵㔷㐳ㄵ㕦敤㕣戸慦㥦捦㌲㈱㘹㌳㔶换搲㜸㙢㐳摢戲愶㠶摡ㅣ㜶㔸捡昳㍦㜱慣㘲昱㘷㠳㑣扤改捦ㄲ㝦㈵㠰㜳㍤ㅥ扢㍢て挵㌳愴㡥扢ㅦ㐷㜴愶㡡攲㍦昵ㅦ㔶㤱攰㠳㐷扥㔰慣敦ㄱ㉤㠲㌷ㄴ敥攲昹㑣㉥挵㐲昳搹〹搰挸㠷㤳㝡㠹づ㜸㕢㕢攱捡〶摦搹㉦㐳㜴㔹㘲搰〷づ戱搹㉤昱扡愹昱㕡摣搲搴挷扤愱㈹〷扢㤶ㅦ㌵慤㌶㡢㍥㉡㔰㐷㠴晡愴㤵つ㜵㠹搶ㅣ㉡慡㜱挳㔶㌶换㐵愲捥㍥挴攵敦慣㡣㐸愴㙦㡥㈹搷っㅤ㙢㌷昷㔲扡昷㠶戰ㄹ㠱昸㥦ㅣ㔸捥㡢㘸㠰㤵〵㘹晤〰㌸搶㡦挴昴ち扡挴攳㜳昸㠹づ㍦㐳㐴㕥㠵搱扦㙦搲敢㉦㔰愵㘱挱㈹㕢㙥〵㘲㘵㐸づ慡㈸愴愴㈴㈲㐰晡㝡㑡㐱愲㑥ㄵ㐸㡥扥扦㈸㕡㡤愳㍣㔱ㄷ㜳㍥㕦㔹㜲挲摤㤱㤹㤹㡤㕤ㅤ昵㤷搱〵搲㈲㔸㔳㜵㐲㙡㐴搴捥㤸㐲㤴㔵㠴㝤戹㔸㄰扦㠶户搶扣〸㉤慥㘵晦㡣㝦㘴㡢挵慣㑣㌲㄰㔳㙦㐲㙡攰㥣㝥㉣挶扤㘶㠱㜲㥣昷㠲㔰敦愳换慦㝦㌴昵㤷㤵晡㄰㍤㝥㘱㘵㐴㜹㠷㔵㑦㍦㈰搵㐷ㄸ挱て㐹㉢捡挰ㅦ愳挵捦㥥搴戱㤸〳㙤昷挷攲㈷ㅣ㠱户挵ㅢ昶昴戱愸㍥㠵㐶挳㐰㔳敦㘰敥㘶慢㉦ㅤ晦㘹㜶攸㐷㠷晥㜴昸ㄷㅣ戸㤳愳〳搰敢㈴て愵㥢〶昲㙣昸㠰扣㉦㍤㐱㍤攴㙤挳愰摢㌲攸て㜰昰㤳昷ㄳ㜴づ㜹㠳攰搲㘳昲戸敦㠴扣挱っ㑣攴㘹攴㙤〷㙤昷攴㘵㘲㤸㤰户扤〴㜱㍡㡡㈵ち〶昲㜶㠰㡦㌵㤴㡥㉣㕦㌰㌸散㐸㠷㘱㜴㘰㐵㠳㤰㌷ㅣ扤ㄴ㜹扣㔹挹㐰摥捥昰〱㜹慣㙡搰㐱㍤攴敤挲愰㈳ㄸ㤴ㄵ〸㝥昲㔸㜶攰㤰㌷ㄲ㉥㍤㈶㡦㠵ち㐲摥㈸〶㘶挵㐲ㅡ㜹扢㐱摢㍤㜹慣㙣挰ぢ昷愸㌱〸ㅡ昲㘶㜹㠳㠶〱㥤㍥昲㜶㠷㡦戵〷ㅤ㔹晡㘰㜰搸㤳づ愳改挰㙡〸㈱㙦㉦昴㔲攴昱愶㉢〳㜹㘳攱〳昲㜶昱〴昵㤰户㌷㠳收㌱㈸慢ㄷ晣攴戱㘴挱㈱㙦ㅦ戸昴㤸㍣ㄶ㌹〸㜹昹っ捣㙡㠷㌴昲ち愱敤㥥㍣㔶㐵攰㠵搳愴っ㠲㠶扣㔹ㅡ㘱攰愶ㄸ㍥㔶〹ㅤ㔹㌶㘱㜰㈸愵㐳ㄹㅤ㔸㐹㈱攴㤵愳㤷㈲㡦户㡦ㄹ挸ㅢてㅦ㤰挷㙡ちㅤ搴㐳摥扥っ扡ㅦ㠳戲昲挱㑦摥㈴攸ㅣ昲㈶挰愵挷攴㑤挶㌰㈱㙦㝦〶㥥㠲㕥ㅡ㜹㤳愰敤㥥㍣㔶㔴攰㠵㜲ぢ〶搱攴戱慣㐲挳㠰㑥ㅦ㜹㔳攰㘳㔵搰㤱㈵ㄷ〶㠷㑡㍡㔴搱㠱㔵ㄸ㐲摥㔴昴㔲攴昱㐶㌸〳㜹搳攱〳昲㔸㠹愱㠳㝡挸㥢挱愰㌳ㄹ㤴㔵ㄳ㝥昲㔸㉡攱㤰㌷ぢ㉥㍤㈶㡦挵ㄵ㐲摥㙣〶㘶㤵㐵ㅡ㜹㜳愱敤㥥㍣㔶㘳攰㠵㥢散ㄸ〴つ㜹戳㈴㐳挳㠰㑥㤳㜷〰㝣慣〳改挸㜲つ㠳挳㝣㍡㔴搳㠱ㄵㅣ㐲摥〲昴㔲攴昱㤶㍥〳㜹㡢攰〳昲攲㥥愰ㅥ昲づ㘲搰㠳ㄹ㤴ㄵㄷ㝥昲㔸㘶攱㤰㜷〸㕣㝡㑣ㅥぢ㌳㠴扣㐳ㄹ㤸ㄵㅡ㘹攴㉤㠶戶㝢昲㔸挹㠱ㄷ敥摢㘳㄰㌴攴捤㜲づ〳㌷㐷挰挷慡愱㈳㑢㍤っづ㐷搲㈱㑥〷㔶㝦〸㜹㑢搰㑢㤱挷㕢ㄳつ攴搵挱〷攴戱〲㐴〷昵㤰㤷㘰搰㝡〶㍤ㄱづ㝥昲㑥㠲捥㈱㙦㈹㕣㝡㑣ㅥ㡢㍡㠴扣㘵っ捣敡㡥㌴昲㡥㠲戶㝢昲㔸〵㠲ㄷ㙥〷㘴㄰㑤ㅥ㑢㐱㌴っ攸昴㤱搷〸ㅦ慢㠹㡥㉣ㄳ㌱㌸㌴搳愱㠵づ慣ㅣㄱ昲㔶愰㤷㈲㡦户㔸ㅡ挸㙢㠵て挸㘳昵㠸づ敡㈱㉦挹愰㝣㘰㠲㘲愵㠷㥦㍣㤶㜷㌸攴戵挳愵挷攴戱㈰㐴挸㕢挹挰慣っ㐹㈳㙦㌵戴摤㤳挷ちㄲ扣㜰扤㠰㐱搰㤰㌷换㐸㌴っ攸㌴㜹挷挰挷㍡㤶㡥㉣㌱㌱㌸ㅣ㐷㠷攳改㜰㌵ㅣ㠴扣㕦愰㤷㈲㡦㌷㡢ㅡ挸㍢ㄱ㍥㈰㡦㤵㈷㍡愸㠷扣㕦㌲攸㐹っ捡㉡ㄱ㍦㜹㉣つ㜱挸㍢ㄹ㉥㍤㈶㡦挵㈴㐲摥㈹っ捣慡㤲㌴昲㑥㠳戶㝢昲㔸㝤㠲ㄷ㙥㕦㘴㄰㌴攴捤ㄲㄴつ〳㍡㑤摥ㄹ昰戱捥愴㈳换㔳っづ㘷搱攱㙣㍡戰㘲㐵挸㍢〷扤ㄴ㜹扣敤搵㐰摥㜹昰〱㜹慣㕡搱㐱㍤攴晤㡡㐱捦㘷㔰㔶㤸昸挹㘳㔹㠹㐳摥慦攱搲㘳昲㔸㠸㈲攴㕤挰挰慣㐸㐹㈳敦㈲㘸扢㈷㡦㤵㉢㜸攱㉥㐸〶㐱㐳摥㉣㕦搱㌰愰搳攴㕤っㅦ敢ㄲ㍡戲戴挵攰㜰㈹ㅤ搶搱㠱搵㉥㐲摥㘵攸愵挸攳つ扣〶昲慥㠰て挸㘳挵㡢づ敡㈱敦㑡〶扤㡡㐱㔹㥤攲㈷㡦㈵㈹づ㜹㔷挳愵挷攴戱㠸㐵挸扢㠶㠱㔹捤㤲㐶摥戵搰㜶㑦ㅥ慢㕥昰挲㥤㤴っ㠲㠶扣摦㠶搴㌰愰搳攴㕤てㅦ㙢㍤ㅤ摦㌱㍢摣㐰㠷ㅢ改昰㉥ㅣ㠴扣㥢搰敢㈴捦㝣攴摤〲ㅦ㤰挷㙡ㄹ㥤搵㐳摥慤っ㝡ㅢ㠳戲戲挵㑦ㅥ换㔹ㅣ昲㙥㠷㑢㡦挹㘳〱㡣㤰㜷〷〳戳ㄲ㈶㡤扣㍢愱敤㥥㍣㔶捣攰㠵㕢㌲ㄹ〴つ㜹戳㙣㐶挳㠰㑥㤳㜷ㄷ㝣慣扢改挸㤲ㅡ㠳挳㍤㜴搸㐰〷㔶搹〸㜹扦㐷㉦㐵ㅥ敦慡㌶ㅣ㜹昷挲〷攴戱搲㐶〷昵㤰㜷ㅦ㠳摥捦愰搹㌸㉤攲㈷㡦愵㌰づ㜹ㅢ攱搲㘳昲㔸㍣㈳攴㙤㘲㘰㔶搱愴㤱昷㈰戴摤㤳挷㙡ㅢ捣ㄹ㌷㜶㌲〸ㅡ昲㘶挹㡤㠶〱㥤㈶敦㡦昰戱ㅥ愶㈳换㜱っづ㡦搰㘱㌳ㅤ㔸愱㈳攴晤〹扤ㄴ㜹扣㐱摣㐰摥㘳昰〱㜹慣搲搱㐱㍤攴晤㤹㐱ㅦ㘷㔰㔶搴昸挹㘳ㄹ㡤㐳摥ㄳ㜰改㌱㜹㉣扣ㄱ昲㥥㘴㘰㔶攰愴㤱户〵摡敥挹㘳愵㡥㤰昷㌴㠳㘸昲㐶㐲慢㘱㜸挸㝢〶㍥搶戳㜴㘴㈹㡦挱攱㉦㜴昸㉢ㅤ㔸摤㈳攴㍤㠷㕥㡡㍣摥敡㙥㈰敦〵昸㠰㍣㔶昸攸愰ㅥ昲㕥㘴搰㤷ㄸ㤴搵㌸㐲ㅥ㑦㕡㍡搷㑦ㄴ㑢㜰ㅣ昲㕥㠶㑢㡦挹㘳搱㡥㤰昷ち〳戳㝡㈷㡤扣搷愰敤㥥㍣㔶昹〸㜹慦㌳㠸㈶㡦愵㍥ㅡ㠶㠷扣㌷攰㘳扤㐹挷㜲戳挳㕢㜴㜸㥢づ慣っㄲ昲摥㐱㙦㤸㍥㥦㘷扡㘹摦㐰收摦㌰〶㘴戲㕡㐸捦挲㐳㘶〷㤳晣㥤㐹㔸搹攳㍦ㄲ㔹捥攳㤰昹ㅥ㕣㝡㑣㈶ぢ㠰㠴捣昷ㄹ㤸㤵㐰㘹㘴㝥〸㙤昷㘴戲㘲㐸挸晣㠸㐱㌴㤹㉣ㅢ搲㌰㍣㘴㝥っㅦ敢ㅦ㜴㘴㐹㤱挱攱ㄳ㍡㝣㑡〷㔶ㄹ〹㤹晦㐴㉦㜵㈴昲昱〳〶昲㍥㠳て挸㘳愵㤱づ敡㈱敦㜳〶晤㠲㐱㔹ㄵ攴㍦ㄲ㔹ち攴㤰昷㈵㕣㝡㑣ㅥ㡢㠷㠴扣㝦㌳昰㤱攸愵㤱昷㌵戴摤㤳挷㙡㈳㈱敦ㅢ〶搱攴戱攴㐸挳昰㤰昷㉤㝣慣敦攸㔸㘷㜶昸㥥づ㕢改㤰㠰㠳㤰昷〳㝡攱㐷㈲㥥愲㘰㈰昳㈷㡣〱㤹慣㕡搲戳昰㤰昹㌳㤳㘴攰㔲㠸㘲㠵㤱㥦㑣㤶ㄵ㌹㘴昲㙡㐹㡦挹㘴㈱㤲㤰㠹㌳攸ㄹ㡡ㄵ㐹㘹㘴攲㡥攵ㅥ㤰戹ㅡ挳㠴捣〸㠳㘸㌲㔹扥愴㘱㜸挸㡣挲挷敡㐳㐷㤶㌶ㄹㅣ㜲攸挰攷换㈹㔶㍢〹㤹㌱昴挲挹挴ㄳ㈱っ㘴昶挳ㄸ㤰挹ち㈸㥤挴㐳㘶㝦㈶ㄹ挰㈴慣㔶昲㉦㙢㤶㈸㌹㘴づ㠴㑢㡦挹㘴㔱㤳㤰㘹㌳㌰慢㥢搲挸摣ㄶ摡敥㡦㑣㔶㐱〹㤹㠳ㄸ㐴㤳挹㔲㈸つ挳㐳收㘰昸㔸㐳攸挸㌲㈹㠳挳㜶㜴搸㥥づ慣㥣ㄲ㌲㜷㐰㉦戵慣昹㙣ぢ〳㜹㍢挲〷攴戱㝡㑡〷昵㤰㌷㡣㐱㠷㌳㈸㉢㥤晣㐷攲㌵搰㌹攴敤〴㤷ㅥ㤳昷ㅢっㄳ昲㜶㘶㘰㔶㐶愵㤱㌷〲摡敥挹㘳〵㤵㤰㌷㤲㐱㌴㜹敢愱搵㌰㍣攴㡤㠲㡦戵㉢ㅤ㔹㘲㘵㜰搸㡤づ戹㜴㘰搵㤵㤰户㍢㝡攱㐷㈲㥥搱㘱㈰㜳㑦㡣〱㤹慣挴搲㐹㍣㘴㡥㘶㤲扤㤸㠴㔵㔳晥㈳㤱愵㔲づ㤹㘳攰搲㘳㌲㔹㕣㈵㘴㡥㘵攰㝢搱㑢㈳㌳て摡敥挹㘴㌵㤶㤰戹て㠳㘸㌲㔹㤲愵㘱㜸挸捣㠷㡦㔵㐰㐷㤶㙢ㄹㅣち改㔰㐴〷㔶㜰〹㤹挵攸愵㡥㐴㍥㙥挴㐰㕥㈹㝣㐰摥挳㥥愰ㅥ昲捡ㄸ戴㥣㐱㔹㜱攵㈷㡦㘵㔶づ㜹攳攰搲㘳昲㔸㤸㈵攴㡤㘷㘰㔶㘸愵㤱户ㅦ戴摤㤳挷㑡㉥㈱㙦〲㠳㘸昲㔸捥㘵攰㘶㝦昸㔸ㄳ改挸㔲㉦㠳挳㈴㍡㑣愶〳慢扦㠴扣㈹攸愵挸攳㠳㔳っ攴㔵挲〷攴戱〲㑣〷昵㤰㔷挵愰㔳ㄹ昴ㅤ㌸昸挹㘳㠹㤶㐳摥㌴戸昴㤸㍣ㄶ㜵〹㜹搳ㄹ㤸搵㕤㘹攴捤㠴戶㝢昲㔸〵㈶攴捤㘲㄰㑤ㅥ㑢挱㌴っ攸昴㕦㈸戳攱㘳捤愱㈳换挴っづ㜳改㌰㡦づ慣ㅣㄳ昲づ㐰㉦㐵ㅥㅦ〰㘳㈰㙦㍥㝣㐰ㅥ慢挷㜴㔰て㜹搵っ扡㠰㐱㔹㙢㈲㤳㕤挸ㅥ挶昰㕢㍣挲㝡〱晦㘵昰㐰㠹㠲㘴愸㘷戱㐲㜵摢㥡㐶ㄴ㠸戰挹换攲㑥㡢ㄷ昸㘳愲挳挵晡㤶㔶㕣㕣捣昶㍦换㈲㌵昶㔹㈴敤㍢搸昷㥣㄰ㄹ㐶ぢ㙢㈱㈲户㙣つ㍥ぢ㈳㌵㥥ㄳ敦㝣㘸〰挷㜰㡢ㅥ㠴㈹づ㥥搳㔰摢摡㤲㙣愹㙦ㅢ㔱㡤攲愷ㄱ㝣敥㑡㍤㥥㉤㌵㌹㜲ㄳ㈲ㅡ㜳ㄲ㔸㜶㌳㥦攳戹㤲捦㈱㠸㉤㙦㙥㔹搵㉣戳㠹㈴昹昸ㄹ攱慢㑦ㅦ愶㠹㌱て户㕤㐱㥥捤扡〹づ戶づ㠱散㥦㘵戳昰㠰㥢捤攲〳㘹戰搲㐰ㅡ慣㌶攰ㄶ挹〴攱㍤扤昴捦搸㙡㠹慡㔵㜵㉡㤱摤愷㡦捡昵㍤攴㈴㔰㌲㤰㝡㑡㐴㌴捡㡡㠱挸つ㠰摣戳㐱改㡣㜲㌰てっ敢㌰㑣挱㕡っㄱ戳戳愰攰㠴愲㠷㐳づ愸㤸㔲攳愹㝣㡡ㅥ〱㕤㍦攸愴㈴〲捦㔹㑤㐶㙢愰搹〶㥡昴攷愶㐶㡦㠴㝡㕢愸昱攸〳晤㌰〴ㅥ㐲㜶戶ㅢ摤ㅡ挹戴愳㈸㙡攱㙡㜵愰愵愲㌰捡㑥㐸㐰挵〶晡㌸愱〰挹〳㔷㕤〶㤴㍣㕣愰捣㠸㉥㠵㑢攸㌱愰㉥㠵ㅢ㡦㠳昴晤㘸㈱ㄲ㠶㘵㔸つ㤰搸㡦㌱挶挷㘶昷搵㡤㝥扡搱摦㙤㈸ㅢつ敥㑢㜵㌱挲㤱㘷ㅡ慣攵〸㘰㌵㐲挴散㙤愰㘰搰㘸ㄳ愴㥦慦㘶攸搲昹㙡㠱挶挰搷ち愸㑤㝣㙤敢㐶敦㝣㜶愹㤵㠴慢挳搷㘰捥㡢搳㘹㠷㉡挵搷㜶搰ち㕦㘷㘱戶㥡㉦㡢㝣㜱㜹愸㌳愰つ㔲戳扤捥戳〶㝥愰㘶〷昴戹搹㐳㜵㘳㐷摤ㄸ收㌶搴捥㘸〸㌵愷㜹愹㌹㤶搳㍢づ㈲㘶敦〲〷愶戵㐸㡤㐵㉥㉣挲户〸搶ㅥ愱㡤晢搰㈳㥦攲㘴ㅡ㍢搰㔲愳㘰ㄴ㘴愷㐲㤵㐲戶ㅢ戴㠲散ㄸ㉦㌲㝥ㅡ〸戲搵㐶㘴戹㍡捦㤹昰〳戲摤搱攷㘶敦愱ㅢ㝢敡挶㘸户愱挶愲㈱挸㔶㝡㤱㥤捤改㥤〳ㄱ戳昷㠶〳搳㕡㕣㈴ㄶ㔷㠵挵㠵㘰ㅤ〹㘱攷㘹㘳㈹㍤捡㈸㉥愴戱〳㉤㤵て愳㈰㕢ぢ㔵ち㔹㈱戴㠲散㈸㈳戲㘵㐶㘴㐵㍡捦㍡㠴〲戲㘲昴戹搹㈵扡㔱慡ㅢ㘵㙥㐳㡤㐷㐳㤰搵㝢㤱㕤捥改㕤〱ㄱ戳昷㠵〳ㅡ㘶㘴晢㘹攳〴㝡散㑦㜱ㅤ㠷㜶愰愵昶㠷㔱㤰慤㠷㉡㠵㙣ㄲ戴㠲散㔰㉦戲搴搱㜸戰ㄱ搹㘴㥤攷㘶㠴〲戲㈹攸㜳戳㉢㜴愳㔲㌷慡摣㠶㥡㡥㠶㈰㕢攴㐵㜶㉢愷㜷ㅢ㐴捣㥥〱〷㌴捣㐷攳㑣㙤慣愴㐷ㄵ挵摤ㅣ摡㠱㤶㥡つ愳㈰摢〰㔵ち搹㕣㘸〵搹㑣㉦戲搴搱㌸摤㠸㡣㔷戱㘵ㄲ昷㐱〲搹〱攸㜳戳て搴㡤昹扡㔱敤㌶搴㈲㌴〴搹㔴㉦戲㡤㥣摥㈶㠸㤸㝤㄰ㅣ㈴愸改㘸㍣㔸ㅢ㘷㈱㡤㍣扤搶摡捣愱ㅤ攸慡㐳㘱ㄴ㘴㡦㐲㤵㐲戶ㄸ㕡㐱㌶摥㠸慣摣㠸㡣㤷㤸㘵ㄲ㑦㐰〲搹ㄱ攸㜳戳㙢㜴攳㐸摤㠸扢つ㔵㠷㠶㈰㉢昵㈲㝢㡡搳摢〲ㄱ戳ㄳ㜰㤰愰㈶㘴昵摡㌸ㅦ㘹攴ㄱ戹搶昳ㅣ摡㠱慥㕡〶愳㈰㝢ㄱ慡ㄴ戲愳愰ㄵ㘴㝢ㄹ㤱敤㘹㐴戶㕣攷㜹ㄵ愱㠰慣ㄱ㝤㙥㜶㤳㙥㌴敢〶㉦昰㜲㔳慤㘸〸戲摤扤挸㕥攷昴摥㠰㠸搹㐹㌸愰㘱㕥㘷㙤摡㜸〸㍤昸ㄸ〲慢㠳㐳㍢ㄸ㝡㈵㡣㠲散㍤愸㔲挸㔶㐳㉢挸㜶㌴㈲摢挱㠸㙣㡤捥昳ㄱ㐲〱搹㌱攸㜳戳㡦搵㡤攳㜴㠳㔷㕦戹愹ㄳ搱㄰㘴摢㜹㤱晤㠳搳晢〴㈲㘶晦ㄲづ㘸㤸㤱㥤愴㡤㐷搲㈳㑥昱㈵㠷㜶愰愵㑥㠱㔱㤰㝤〵㔵ち搹㘹搰ち戲㤸ㄷ㔹敡ㄳ㈴挷㠸㡣㔷㑥㘵ㄲ摦㐱〲搹ㄹ攸㜳戳捦搴㡤戳㜴攳㙣户愱捥㐳㐳㤰㐵扤挸戶㜲㝡㍦㐰挴㙣㕥昴㤴愰愶敦戳昳戵㜱㈹搲挸㔳㠵慤慣㠸㐶㜶〱㡣㠲㉣〲㔵ち搹㐵搰ち戲敦扦昷㝣㔳愷㍥㐱扥㠵昶㈶㑣㈵晤㐷っ㉦㙢捡㈴昸㍦㍡〰戲㡢搱攷㘶㕦愲ㅢ㤷敡挶㍡户愱慥㐰㐳㤰㝤㡤㤰㌷㈰㈴つ㔶㕦㑥慦ㅦ㐴捣收ㄵ㐹〹㙡㕡㘷㔷㘹㈳ぢ攷攵攱挵搶㈰づ敤㐰㔷㕤〳愳㈰ㅢ〲㔵ち搹戵搰ち戲㡦扤挸㔲晢散㐳㈳戲敢㜴㥥愱〸〵㘴搷愳捦捤㕥慦ㅢ㌷攸〶㉦㉡㜲㔳户愰㈱挸摥昷㈲ㅢ挶改つ㠷㠸搹户挲㈱㜴㥦摤愶㡤敤㠸㈵捦㐸戶㜶攵搰づ㠶扥〳㐶㐱㤶ぢ㔵ち搹㥤搰ち戲搷㡣挸㕥㌱㈲晢㥤捥㌳ㅡ愱㠰散㉥昴戹搹㜷敢挶㍤扡挱㉢㝥摣搴扤㘸〸戲㤷扣挸挶㜰㝡㘳㈱㘲昶㝤㜰〸㐵㜶扦㌶昲㌹〰昲㉣㘶慢㠸㐳㍢ㄸ㝡ㄳ㡣㠲慣〴慡ㄴ戲〷愱ㄵ㘴㑦ㅡ㤱㍤㙥㐴昶㤰捥㌳づ愱㠰散㡦攸㜳戳ㅦ搶㡤㐷㜴㘳戳摢㔰㡦愱㈱挸ㅥ昳㈲摢㤷搳摢て㈲㘶昳㐲㕢㈸戲挷戵昱㘴愴戱㑥愱愸攰搰づ戴搴㤳㌰ち戲㉡愸㔲挸戶㐰㉢挸敥㌷㈲扢搷㠸散㘹っ㤲㐹捣㐰㈸㈰㝢〶㝤㙥㌶㉦㥤㐹攳㉦扡昱㔷户愱㕥㐰㐳㤰晤摥㡢㙣ㄶ愷㌷ㅢ㈲㘶昳㉡㔸㈸戲㤷戴昱㉣㠴㤷㐷㑢㕢搵ㅣ摡㠱慥㝡〵㐶㐱戶㄰慡ㄴ戲搷愰ㄵ㘴户ㄸ㤱摤㘴㐴昶扡捥㜳〸㐲〱搹ㅢ攸㜳戳㜹㕤㑢ㅡ㙦改挶摢㙥㐳晤つつ㐱㜶㠳ㄷ搹㘱㥣摥㘲㠸㤸摤〱㠷㔰㘴㝦搷㐶摥㤲㉦㑦戰戶㙡㌹戴〳㕤昵㍥㡣㠲㉣〱㔵ち搹㠷搰ち戲换㡣挸㉥㌵㈲晢㐸攷㘹㐰㈸㈰晢ㄸ㝤㙥昶㍦㜴攳ㄳ摤昸搴㙤愸捦搰㄰㘴ㄷ㝢㤱㉤攷昴ㅡ㈱㘲昶攷㜰〸㐵昶㠵㌶昲㕥㝢㜹㌰戶㤵攴搰づ㜴搵扦㘱ㄴ㘴敤㔰愵㤰㝤つ慤㈰㍢换㡢㉣昵愹㝦㠶ㄱ搹㌷㍡捦ㅡ㠴〲戲㙦搱攷㘶㝦愷ㅢ摦敢挶㔶户愱㝥㐲㐳㤰㥤收㐵㜶㉣愷㜷ㅣ㐴捣收搷㠰㈰㌳㝤敡搳㈲挶慢㤱挶扡㠶攲㘴づ敤㐰㑢挹㠵ㄹ慡㑥㠵㉡㠵㡣ㄷ㘶〴搹㌱㕥㘴愹㑦晤搵㐶㘴ㄱ㥤攷㑣㠴〲㌲㕥㡡攱㘶昷搱つ㕥㝢ㄱ㡤攵㌶㔴㍦㌴〴搹㑡㉦戲戳㌹扤㜳㈰㘲㜶㝦㌸搰搹昸㤷攷〰㙤攴摤昱昲㔴㙦敢㐲づㄵ㘴㌶㡣戲捦搶㐲㤵㐲挶慢㈴㠲散㈸㈳戲㘵㐶㘴㠳㜴㥥㜵〸〵㘴扣㉥挲捤ㅥ愲ㅢ扣㄰㈲㥡敤摤㠶攲㌵づ㐱㔶敦㐵㜶㌹愷㜷〵㐴捣ㅥ〶〷㍡ㅢ㤱つ搷㐶摥昶㉥てぢ户慥攳㔰㐱㈶㤷㌰愸㕦て㔵ち搹〸っㄱ㘴㠷㝡㤱愵㡥挶㠳㡤挸㜸㈱㐳㈶㜱㌳㐲〱ㄹ㉦㕡㜰戳㜷搵つ㕥愵㄰㑤慥摢㔰扣攰㈰挸ㄶ㜹㤱摤捡改摤〶ㄱ戳㐷挳㠱捥挶扦愹㜹㉤㐲㡣昷搰㘳〳挵摤ㅣ㉡挸挶挲㈲晢㙣〳㔴㈹㘴㜹搰ち戲㤹㕥㘴愹愳㜱扡ㄱㄹ慦㉡㐸㥥晢㄰ち挸昲搹挱㘶昳㉡㠲㌴㜸挹㐰ㅡ㐵㙥㐳昱㙡㠰㈰㥢敡㐵戶㤱搳摢〴ㄱ戳换攰㐰㘷攳㍥攳㠵〲㌱昲㐶㜵㜹搲戹戵㤹㐳〵㤹㥣散愷晥㔱愸㔲挸昶㠳扦㈰ㅢ㙦㐴㔶㙥㐴㌶㐱攷㜹〲愱㠰㡣愷昷戹搹㍣挵㉦㡤㐹扡挱㜳晡摣ㄴ㑦搵ぢ戲㔲㉦戲愷㌸扤㉤㄰㌱扢ちづ㜴㌶㈲攳㔹㝣㌱㍥㐲㡦捤ㄴ捦㜳愸㈰㤳㌳昱㔴扤〸㔵ちㄹ捦挴ぢ戲扤扣挸㔲㐷攳㥥㐶㘴戳㜴㥥㔷ㄱち挸㘶㌳㈹㌶㝢㡥㙥捣搵つ㥥㜰攷愶㜸ㅥ㕤㤰敤敥㐵昶㍡愷昷〶㐴捣慥㠶〳㥤㡤㐷㈳㑦戱㡢昱〹㝡㍣㐹搱挱愱㐴㘶㉦搴挶昷㘴㍡㤱㐳搰摦搷㜷㐶搷㝣㘳改ㄸ晦ㄳ扦慢昰〴㙦㕥戱挶㐳攸ㄳ㙢㥣晢搰戲㌳挷晦㘷戱㜸捥㤸户愱昲ㅤ搹ㄱ愸晦て㜱戸扦㍡捦换㌳攲㉥㜸㕢ㅦ〰昰挰挳〰ㄷ晦攲㌶戶戴敤戳㠹㙥㜷㤲昳㙦㡥晢慦㍤㘹攰㘲㍤攲㜰㌵昲㠲挹㤱㜷㑥戸晡昳㕢昶捤扤昲户㍦扢晦㥥戰攵摥㡢捦摥㝦晣慡㠹㠳攲㥢㥦ㅦ㤳㘸㤸愸㙡㌱㈲ㄷ㜱慣㜷㈹晥㐶㈱〷搵㄰挰㝡つ㌷捡㕤扤㕦敤㌷戵㔷摤㌹攳晡慤昱㈷慥㍡㜸㠷昳搴㘰搷攰㝦㘴慥㥤㐰㈴扣㔰㘵㈲㍢㑢㌵愰挳ㅤ愶戶挵〸戲㈴挰晥㐵㘰换愱敥ㅤ戰㐶㍤㈲っ㔸捥㡤㙢敦晤捤㑢㡦㑣㙣扥㑥㙤㡡㙣摢㌶㔱㈵㌱挲〴慣扦㍢晦〰戰㝥慥挱晦㈸㕣扢ㅤ㤱昰捡戰扥㜲㠰慤㐱㐷㠰挵扣挰扥㈱戰㘳㘱敡ㅤ戰攳昴㠸㌰㘰㡦㉤扡㈳昱搴户㡦㑦扣㙣㥤㙣ㄳ搵挹ㄸ㘱〲ㄶ〹〳㤶敤ㅡ晣㡦戸戵㑦㐵㈴扣㜰攷愷〳散㑣㜴〴㔸愶ㄷ搸捦〴㜶㌶㑣扤〳㜶㡥ㅥㄱ〶㉣敢摦㍦㝤㔲昴㡢搱ㄳ敦㜸愵㘶攵扣㥤敢㈷慡ぢ㌱挲〴散挷敦㐲づ挵ㅦ㕣㠳晦搱戵昶㕡㐴挲ぢ晦〳㐳㉣㥤晥㔹㙡ㅤ㍡〲散㝢㡣㐸ㅤ㡡㝤㘰ㅣ㜸㌹㑣扤〳㜶㠵ㅥㄱ〶㉣戰挶慥挳〸ㄳ戰慦挲㠰晤摢㌵昸ㅦ㐹㙢慦㐷㈴扣㜰愷愶〳散㘶㜴〴搸ㄷ㕥㘰〳〹散㔶㤸㝡〷散㌶㍤㈲っ㔸㜶昹扣〷㝦捣㜹㝤㘲昹户㡦搴摤㜲攴㐵ㄳ搵摤ㄸ㘱〲昶㘹ㄸ戰㑦㕣㠳晦㔱戳昶〶㐴挲ぢ挵㉥づ戰晢搰ㄱ㘰ㅦ㝢㠱㙤㑦㘰ㅢ㘱敡ㅤ戰㑤㝡㐴ㄸ戰挰ㅥ摢㡣ㄱ㈶㘰敦㠵〱晢扢㙢昰㍦㐲搶㝥ㄴ㤱昰挲㘳攱ㅣ㘰㑦愰㈳挰晥收〵戶ぢ㠱㍤〵㔳敦㠰㙤搱㈳挲㠰〵搶搸昳ㄸ㘱〲昶㘶ㄸ戰㌷㕣㠳晦搱戰昶㡢㠸㠴ㄷち㘸ㅣ㘰慦愲㈳挰㕥昳〲摢㠳挰㕥㠷愹㜷挰摥搰㈳㝡っ慣〳㈳㑣挰㕥っ〳昶㠲㙢昰㍦昲搵㝥て㤱昰捡戰昶㜶㠰㝤㠴㡥〰㝢捥ぢ㙣ㅦ〲晢〷㑣扤〳昶㠹ㅥㄱち捣扦挶扥挴〸ㄳ戰愷挳㠰㙤㜱つ晥㐷戹摡㕦㈱ㄲ㕥戸愱搴〱昶ㅤ㍡〲散㐹㉦戰㌲〲摢ち㔳敦㠰晤愰㐷㠴〱ぢ㝣㐱㘷㈱㠱〹搸愳㘱挰晥攴ㅡ晣㡦㘸戵㈳㠸㈴挰㈶㌸挰㉣昴〵搸㈳㕥㘰ㄳ〹慣㉦㑣㜸昵攲㈷㔵㍦㍤㈲っ㔸攰挳㘳㄰㐶攴㤲㘷摦㑦慡〷挲㠰㙤㜲つ晥㐷慦摡㐳㄰㐹㠰㔵㌹挰㠶愲㉦挰敥昷〲㥢㐶㘰挳㘰挲慢ㄷ挰㠶敢ㄱ㘱挰〲㝢㙣㔷㡣挸㌵〰摢㄰〶散ㅥ搷攰㝦愴慡㥤㡢㐸〲㙣㡥〳㙣㌴晡〲散㉥㉦戰㜹〴㌶〶㈶扣㝡〱㙣慣ㅥㄱ〶㉣昰㤳慡〸㈳㜲つ挰㙥て〳㜶㥢㙢昰㍦㉡搵㉥㐱㈴〱戶搰〱㌶づ㝤〱㜶㡢ㄷ搸㐱〴戶㉦㑣㜸昵〲搸㝥㝡㐴㡦㠱㔵㘰㐴慥〱搸晡㌰㘰搷扢〶晦㈳㔰敤㉡㐴ㄲ㘰㠷㍢挰㘶愰㉦挰慥昵〲慢㈱戰㔹㌰攱搵ぢ㘰戳昵㠸㌰㘰㠱㐳戱ㅡ㈳㜲つ挰慥っ〳㜶㠵㙢昰㍦摡搴㕥㠸㐸〲㉣攱〰㍢〴㝤〱㜶㤹ㄷ搸㔲〲㍢っ㈶扣㝡〱㙣戱ㅥㄱ〶散㤵㡡慤戳慡ㄲ㥥㍦㕢㙡㌱㈲搷〰㙣㙤ㄸ戰㡢㕣㠳晦㤱愵㜶〲㤱〴㔸㤳〳慣〱㝤〱㜶㠱ㄷ㔸ぢ㠱㉤㠷〹慦㕥〰㙢搴㈳挲㠰〵昶㔸ㄲ㈳㜲つ挰捥つ〳㜶㡥㙢昰㍦㡡搴㙥㐷㈴〱搶敥〰㕢㠳扥〰㍢换ぢ㙣ㄵ㠱ㅤぢㄳ㕥扤〰㜶㥣ㅥㄱ〶㙣㠷攵昷户晣搴扣攴愱搴㥦㉤㈷㘳㐴慥〱搸愹㘱挰㑥㜱つ晥㐷㡣摡愷㈲㤲〰㍢摥〱㜶㈶晡〲散㈴㉦戰ㄳ〸散㙣㤸昰敡〵戰㜳昴㠸㌰㘰㈷㡤㜹㘹摥ㄵ搷扤搶昹敢晥㐲㡣挸㌵〰㍢㍥っ搸㜱慥挱晦攸㔰㝢㉤㈲〹戰㔳ㅤ㘰敢搰ㄷ㘰挷㜸㠱㥤㑥㘰㤷挳㠴㔷㉦㠰㕤愱㐷㠴〱换昲晦愴扡づ㈳㜲つ挰摡挳㠰戵戹〶晦㈳㐱敤昵㠸㈴挰捥㜵㠰摤㡣扥〰㙢昵〲晢ㄵ㠱摤ちㄳ㕥扤〰㜶㥢ㅥㄱ〶散㥤ㄵ昱㑢ㅥㅢ晣㡢捥㤳㌹㜷㘳㐴慥〱㔸㔳ㄸ戰㐶搷攰㝦搴愷扤〱㤱〴搸㕡〷搸㝤攸ぢ戰愳扣挰㉥㈱戰㡤㌰攱搵ぢ㘰㥢昴㠸㌰㘰㠱㉦攸捤ㄸ㤱㙢〰㤶〸〳㔶攷ㅡ晣㡦昰戴ㅦ㐵㈴〱㜶愵〳散〹昴〵搸ㄲ㉦戰慢〹散㈹㤸昰敡〵戰㉤㝡㐴ㄸ戰挰愷攲昳ㄸ㤱㙢〰㜶㜸ㄸ戰挵慥挱晦㘸㑥晢㐵㐴ㄲ㘰敢ㅤ㘰慦愲㉦挰づ昵〲扢㤱挰㕥㠷〹慦㕥〰㝢㐳㡦〸〳ㄶ昸㐳戳〳㈳㜲つ挰ㄶ㠶〱㕢攰ㅡ〲㡦摣㝣て㤱扡㝢攴愶攷㝦㘱㌹㄰㐹㈳昵慣㤰敤㕢敦愸㜹扡ㄶ㘵搶つ㡤㡤㔲愱摣て㑦挸㙢挵晦㐴㜲㌶ㅥ〴㠹攷攲㔵㌷戸晦㘳戲ㄹ㜸㐰㈴ㅦ㌸愶㥦挱㘶㐹㡦㠳愳昵昳㕡昱㔰戶㍥昵㌳㤲㜸㠰㘷㕤づ晥㈷㜸㙤㙤㠹搶收晦㠵挷攷愱㘶㥣昷ㅦ㘳㜳ㅥ㥣㘷㉣搷㘶ㅤ㜶ㄷ㑦㌶散攴㐳晦扦㈱㌳昹㘰扤晦散㔹㥥搱摢㜱㠸改摢〹敡㍣㡦㡡捣㔶昳戱㡢㥤㉡㥣ㄳ㌳㝥㤶㌹㘷㘴攲㝦ㅡ〲㝦㌹昱㉣搷㉥㈰㘲搶敦愸㘲挹扥㠸㡣〸捦㠶晢㠱戱㜸㥥户㙣㘶昸晥敦㡥㝤晢ㄲ慤摥ㄴ㑦㐶昳〸㡡摥ㅤ㍡慤搹挶㘹㙤〸㑥敢て改搳㔲㍣㤷捤愹改㑤㝤愵㤳摤ㄷ㥡㙣慡㌱搹挶㘰戲〷㝣挹㜸㝥㌹㉤ㄹ㑦摡ち戲㠷㐲㤳㑤㌲㈶㝢㌸㤸㙣戳㉦ㄹ捦昹愶㈵㡢挰㐱㤲㍤ㅡ㥡㙣扣㌱搹㥦㠳挹㥥昰㈵敢㠳㝥㕡戲晥㔰㐸戲愷搰㌰ㅦ㑡挵挶㘴㑦挳㍦晡っ〴晦㍦㠱㥤㠷搳戳搰㜸づ㈷㌵㄰晤戴㠴㐳愰㤰㠴㝦㐵挳㥣㌰捦㤸昰㜹㐶收㐵㤳捥㘴㉦㔲搵㜹散慡敤搱㑦㑢戶ㄳㄴ㤲散㘵㌴捣挹昶㌴㈶㝢㤵㤱搳㤳扤㑥㤵㈷搹㉥攸愷㈵换㠵㐲㤲扤㠹㠶㌹搹㈸㘳戲户ㄹ㌹㍤搹扢㔴㜹㤲敤㠱㝥㕡戲扤愱㤰㘴ㅤ㘸㤸㤳つ㌷㈶㝢て晥搱昷㈱搲昷摢〷搰㜸ㄳ敥㠳㝥㕡挲ㄲ㈸㈴攱㐷㘸㤸ㄳ㙥㘷㑣昸て㐶㑥㐷昷㈹㔵ㅥ㜴㘵攸愷㈵㥢〰㠵㈴晢ㄷㅡ收㘴戶㌱搹攷㡣㥣㥥散㑢慡㍣挹㈶愲㥦㤶慣ちち㐹昶ㄵㅡ收㘴㌱㘳戲㙦ㄸ㌹㍤搹㜷㔴㜹㤲㑤㐳㍦㉤搹ㅣ㈸㈴搹㔶㌴捣挹戲㡤挹㝥㘴攴昴㘴㍦㔳攵㐹㌶て晤戴㘴ぢ愱㤰㘴ち捦搷㌴㈷晢改㕢搳昷㐴ㄶ晣㝤挹㈲㔴㜹㤲ㅤ攴㑦㜶戸㑥搶㈷㌴搹户挶㘴㔶㌰㔹㕦㕦戲ㅡ㝦戲㠴㑥搶㍦㌴搹ㄷ挶㘴〳㠳挹戶昱㈵㕢敡㑦搶愴㤳つち㑤昶㠹㌱搹㤰㘰戲敤㝤挹㕡晣挹摡㜵戲愱愱挹摥㌷㈶ㅢㄶ㑣戶㤳㉦搹㉡㝦戲攳㜵戲㕤㐲㤳扤㘳㑣㌶㤲㤱昹改摦昹㘱扣慢㉦搹〹晥㘴愷敡㘴戹愱挹㕥㌳㈶摢㈳㤸㙣戴㉦搹改晥㘴攷敡㘴㘳㐲㤳扤㘰㑣戶㌷㈳愷慦戳㝤㝣挹㝥攵㑦戶㔶㈷㉢〸㑤昶㡣㌱㔹㔱㌰㔹㠹㉦搹㈵晥㘴㔷敡㘴㘵愱挹ㅥ㌷㈶ㅢㄷ㑣戶慦㉦搹搵晥㘴敢㜵戲〹愱挹ㅥ㌱㈶㥢ㄸ㑣㌶搹㤷散㐶㕦戲挸㙦愱攸昱㑦㘷ㄶ㜳っ挲ㅦㄹ晣扦搳攳攱攸㔳昰㠸敤㌱㡤昸〹摣㠳㈷㥡㔷㘰㈲㡡扦㝢ㄹ挳慡㘴捦㍤㤰搵〶㘸㌹つ慢㡡摡㍦㘸㥦愹㕥ㅦ晥㠰ㄴ㥦㘹搴㍥愰㝤愶㝢㝤昸扢㑦㝣㘶㔰换㥦㝣㤲㙢愶搷攷捦摡㘷ㄶ戵晣愵㈶㍥戳扤㍥㑦㙢㥦㌹搴㍥慢㝤收㝡㝤昸挳㐸㜲捤愳昶㐵敤㜳㠰搷㠷扦㘷挴攷㐰㙡昹㔳㐶㜲捤昷晡扣慤㝤慡愹攵㉦㄰昱㔹攰昵㜹㑦晢㉣愴昶〳敤戳挸敢挳㉦㝣挹㜵㄰戵㥦㙡㥦㠳扤㍥晣㥥ㄶ㥦㐳愸攵㔷戴攴㍡搴敢昳㡤昶㌹㡣㕡㝥戳㡡捦㘲慦捦㡦摡攷㜰㙡㝦搶㍥㐷㜸㝤昸㘵㈶戹㙡愸攵昷㤸挴㌹搲敢挳敦㈰昱㠹㔳换慦ㅦ昱㔹攲昵攱㔷㠷昸搴㔲换㙦つ昱愹昳晡昰ㄳ㕦㝣ㄲ搴昲挳㕥㝣敡扤㍥晣愰ㄶ㥦愵搴昲㌳㕡㝣㤶㜹㝤昸昹㉡㍥つ搴昲愳㔵㝣㡥昲晡昰㘳㔱㝣㤶㔳换㑦㐴昱㘹昴晡昰搳㑣㝣㥡愸攵〷㤹昸㌴㝢㝤昸㈱㈴㍥㉤搴昲昳㐷㝣㔶㜸㝤昸搹㈱㍥㐷㔳换㡦つ昱㘹昵晡㜰挹㡢㑦㤲㕡慥㜶昱㘹昳晡挸搲攳慡㙢㠷㔶㙦㌶㤷愰㥣㑦㔹㠹〶㙡㐸㘴昱搱㙢㤵搷㡢㡢㔰扣㔶㍢㕥戲晣〲㕥㕣㠶攲㜵㡣攳㈵ぢ㤰㕥㘹ㄹ戹㄰挵敢㌸挷㑢㤶㘰挰㡢㑢㔱扣㝥攱㜸挹㈲っ㘴攴㘲ㄴ慦ㄳㅤ㉦㔹㠶㠱㔸㕣㡥攲㜵㤲攳㈵ぢ㌱攰挵〵㈹㕥愷㌸㕥戲ㄴ〳㕥㕣㤲攲㜵㥡攳戵㄰晦〸搷㘹ㄸ戹㈸挵敢っ挷㑢㤶㘳㘰昶㕣㤶攲㜵㤶攳㈵ぢ㌲㤰㤱ぢ㔳扣捥㜱扣㘴㐹〶㘲㜱㘹㡡搷㜹㡥㤷㉣捡㠰ㄷㄷ愷㜸㥤敦㜸挹戲っ㜸㜱㜹㡡搷〵㡥㤷㉣捣㠰ㄷㄷ愸㜸㕤攴㜸挹搲っ㜸㜱㠹㡡搷挵㡥㤷㉣捥㠰ㄷㄷ愹㜸㕤敡㜸挹昲愴㔷ㅡ慢㕣愶攲㜵㤹攳㈵ぢ㌴㄰㡢ぢ㔵扣慥㜰扣㘴㠹〶扣戸㔴挵敢㉡挷㑢ㄶ㘹㈰㈳ㄷ慢㜸㕤攳㜸挹㌲つ挴攲㜲ㄵ慦㙢ㅤ㉦㔹愸〱㉦㉥㔸昱扡摥昱㤲愵ㅡ挸挸㈵㉢㕥㌷㠸㤷慤〹㔰㕣㥦㜲愲昳㄰㝣改戳戸㙢ち挶收攰㔹〳㝡愱㉡慥㑤昱㌸㌸摤㐳㜱㌹㡡攱㈰㥦㠱㉢㔰っ㡢㝣〶㉥㍡㌱㉣昴ㄹ戸捥挴戰挰㘷攰搲ㄲ㐳戵捦挰搵㈴㠶昹㍥〳ㄷ㤰ㄸづ昴ㄹ戸㘶挴㜰㠰捦挰㘵㈲㠶㜹㍥〳㔷㠶ㄸ收晡っ㕣っ㘲㤸攳㌳昰昸ㄷ挳㙣㥦㠱㠷扣ㄸ㘶昹っ㍣捡挵㌰搳㘷攰㠱㉤㠶ㄹ㍥〳㡦㘵㌱㑣昷ㄹ㜸昸㡡㘱㥡捦挰㈳㔶っ㔳㝤〶ㅥ愴㘲愸昲ㄹ㜸㕣㡡愱搲㘷攰愱㈸㠶ち㥦㠱㐷㥦ㄸ愶昸っ㍣攰挴㌰㌹摤搰昷晦〱㌷ち捡㤰</t>
  </si>
  <si>
    <t>㜸〱捤㝤〷㝣ㄵ㔵昶㝦㙥捡㈳昳ㄲ攰〹㘲㐳㘹ㅡ〵挱〸㈱㄰㐰㤱㤲搰慢㠴慡㘸㝣㈴㉦㄰㐸挱昷ㄲ㡡㘵㜵㔵㉣㠰㘵敤〵ㅢち㌶散㘲〳㜵〵㜵㉤㔸㔶挵敥㕡戲搸㕤晢㕡戰晣扦摦㌳㜳ㅦ昳㘶敥愴散㙦晦㥦捦㡥㉦搷㝢捦昹摥㜳敥昷㍢㌳㉦㉦㌳攷つ㘹㉡㉤㉤敤て㙣晣㍦户㑣㜶昶㉤㕤㥥愸㡦搵攴ㄷ搷㔵㔷挷捡敢慢敡㙡ㄳ昹㈳攲昱攸昲㠹㔵㠹晡っ〰㐲㘵㔵昰㈷戲捡ㄲ㔵㈷挴戲换㤶挴攲〹㠰戲搲搲戲戳慤㜴昸昷㜶㝥㈲㝡㘰㜱㤶㤵挹〶愸㌴㉢挴愶つ㥢㙣㌶ㄶ㥢㌰㥢ㅣ㌶戹㙣摡戲㘹挷愶㍤㥢〸㥢摤搸㜴㘰搳㤱捤敥㙣㍡戱搹㠳捤㥥㙣昶㘲挳晣搶㍥㙣㍡愳挹摤ㄷ捤昴攲㤱㔳收㉤〴㥢搲晡扡㜸慣㑦户㤹昶㥡㠷昶敢㤷摦㉦扦㝦㔱摦㐱昹㝤晢㜴㉢㙥愸慥㙦㠸挷㠶搶挶ㅡ敡攳搱敡㍥摤愶㌶捣慢慥㉡㥦㄰㕢㍥扤㙥㔱慣㜶㘸㙣㕥摦晥昳愲㠵㠳晡ㄵづㄸ㔰㌹㜸昰愰摣晤㄰㜹㜲昱挸愹昱㔸㘵攲扦ㄵ戳ぢ㘳㑥㈹ㅥ㤹㍦㌹㔶晦摦㡡搹ㄵ㌱ㄱ戲愴慥㈶㕡㔵晢㕦ち㥡挵㝤㍡愰㈴㔶㕥挵㥤ㅦ㡢挵慢㙡攷攷㘳搹㈹㐲㘳㔴㤴㍦㈲㤱㘸愸㔹捣攳愸㌸㔶㕤㍤㉤㔶㈹㍢扤愶㈴㔱㍦㌵ㅡ慦㐹攴搶㔰扦㔸㍣㔶㕢ㅥ㑢戴慢ㄹ戵慣㍣㔶敤〰ㄳ搹㌵㌳愳昱挹搱㥡㔸㈶㍢敤㙢散㝤㌸慥㈲㔶㕢㕦㔵扦扣㙤捤㡣㐴㙣㕡戴㜶㝥㡣㤰慣㥡㌱つ㔵ㄵ㉡㌳ㄳ慦戴㡣㠳㑣㉢㤳ㅤ㠵昵搴ㄴ㉦㠸挶敢㘵挴㕤搸捦㠴㜵ㅤ㉥挲㈲㘵㕤㍣愴扡㜹㘶㜱㥦㤵㔶搵㑣㠸挵㙢㘳搵㑣挲㍤搹摢〳ㄲ㠱散晤㤰㔴㑡搳攱㕥㔲㌹捥挹㐷㉥捣ㄲ敡㠶愶捦攴扡㜸つづ挸㐹戱㘸敤搰扥昹晤ち㡢晡づㄸ㌴愸愰晦㠰㠲挱㠵晤晡ㄵㄵ昵㈹慤慦㈸㠹㉤㠱慢㙦扦〱㔶㜷捣戰㝡㜰敥晥㘸㍡收㜵慢慢散㔶ㅢ慢敦ㄶ㡦㉤㠹搵㌶挴㠶っㅡ㘲ㅤ㐰㐸ㅥㅡ㤵昹ㄶ㑥㝦㜷㔲㥥㠲改㘵搱昴戲㜹改㘵攵改㘵ㄵ改㘵戱昴戲捡昴戲昹改㘵ぢ搲换慡搲换ㄶ愶㤷㉤〲㐶㙦搹㙤摡愴㍢摢㠶㙢收㡦㑦ㅣ㜹晢戸ㄵ昱㡥㡦㥥扣扣㙣㠷攲ㄹ㉦㙦ㄸ〷愱搳捤㑢愲戰挰戵敥挱〳〷㕢㍤㠱戲㝡愱〹ㅤ捣㠹㈵晤ぢ慤摥㌴昵㐱愳搴㉢㔸㈸ㄷ摢㘱搰㠵㔳扥慤戸㙦昲㤹慦㥦㝣晦〷搶㤷㙦㉡扥愵㐸㤶㝣㜴㍡愷㘴㜱㈵㈸㉣散㙦ㅤ捡㘸㝤搱㠴晡㜱捥㠴晥〵㔶〱㑤晤搱㈸戵捤㐹㔰搷敢㡥愹敦㙤慣㤸㜲敤㙤攷㝦昳搱慣愹㈳ㄵ摦慥㈴挱〰㜴㥡愷㌱㤰㈱㡢搰㠴〶㜱攲㔸搰ㄸ㑣搳㄰㌴㑡㍤改㘴昹㘵㕣挶晤㔷㡥敢㌳㘵㙤㘱攲敢㘷㑦㍥昰㈸挵昷㐳挹㜲㌸㍡扤㔳㘸攴ㄷㄶㄴ昵㉦ㄸ搴慦愰愸㘰㔰摦㠱㠳〶扢㘸㔱户愱㡣㝥〴㥡搰㌰㌴晥ㅤ㕥㌴挴ㅡ㑥挸〸㌴㑡㍤慡㜵㝣㍤摣敢戶㑦㔷㤵㕣㤴戳㜳攰户愷户㝤㔱昱戴㤴〵ㄴ愳搳㍣捤ㄲ㠶ㅣ㠵㈶㌴㥡ㄳ㐷㠳收ㄸ㥡挶愲㔱敡〱㈷㑢㘸搱户〳敥㉥摦㌰收㤶㌵て摦戴愹㘴户戱㡡㙦昶㤲㘵㍣㍡㠷愴搲散㌷愰㕦ㄱ晥ㅢ㕣㌸戰㙦㔱㘱摦扥晤〶扡㠸昶㉦ㅣ㘰㑤㘰晣㠹㘸㐲㤳ㄸ㘵㘲㐱㤱㌵㤹愶㈹㘸㤴扡换㐹㌹戹㉡㜷攵戲挳晥㍡㜹㜵昱㉦挷㡥㌹昱愹愳ㄵ㝦戵㐸捡㈳搱㘹昲〰㤹挶㘸愵㘸㐲搳㌹愷〴〷挸っ㥡㘶愲㔱敡ㄶ㈷挱㡡つ㡦ㅦ扦摢㠵㍢愷㙣㥥戶攸㙦㙤㜶敦㜵扤捡㈱ㄸ㍦愱搹㘸㥡㑣㌰〷〰敢㈸㐲㡦㐶㤳㌱〶〹收搲㜴っㅡ愵搶㍡〹挲愷扣搹㤰㜸㙣捡㠸㜵敤㈶晤㘳捥敦㠷昴㔱晣㤵㈸〹捡搰㘹㝥搷ㅣ〷㤴ㄵ㐵ㄳ㥡㠷㈶㘳㍣㜶㑤㌹㑤ㄵ㘸㤴扡捡挹昲晥㔵挷扥摢㜸挷戸㜱慢敥ち晤㜰晦挰ㄱ㈱挵摦戹㤲愵ㄲ㥤㈶㘹捣㘷戴〵㘸㐲㔵㥣㌳ㄱ㌴ㄶ搲戴〸㡤㔲ㄷ㍢〹摡搶㌶慥扡㝢攳㠸㌱㉢づ㜸攷捤敦㥦摥晥㥥攲敦㜳㐹㔰㠳㑥昳㌴㙡ㄹ戲づ㑤㘸㌱㈷㡥〱㡤攳㘹㡡愳㔱敡㕣㈷换攳搷㝤㥥㜶改晡ㄷ㐶㕣㝥㙢㠷敢㝦㍡晣戹㘳ㄵ㍦㌰㐸㤶㝡㜴㥡捦搲挰㤰㑢搰㠴㤶㜲㘲㌱戲㉣愳㘹㌹ㅡ愵捥㜴戲っ戰㥥㙢扢攵愲挴攴㉢㜲收っ㍣愷昱㥢搳ㄵ㍦㤱㐸㤶ㄳ搱㘹㔲慣㤳ㄸ敤㘴㌴愱㍦㜱捥㜸㠸㜵ち㑤愷愲㔱敡ㄴ㈷㐱晢㘷㐶晣戴收㠵捦㈷㕣昰搰㡣戳㝡㙣㥢㝤戵攲愷ㅤ㐹㜰ㅡ㍡㑤㈶㌸ㅤ〰敢っ㌴愱ㄵ㥣㔳㡣〴㘷搲㜴ㄶㅡ愵㤶㌹〹慥慦敥昲挲攷搳㑡㈷摤㔹晢敢㜷㉦散㌸扡㕣昱㤳㤴㈴㌸〷㥤㔶㥥㠹㉢ㄹ㝦ㄵ㥡搰㙡㐶㤹㠰㌳昱㕣㥡捥㐳愳搴昱㑥捡㥦㌶昵扡愳昲挴㡦挶慤㝦㘶捦㌶ㅦ摦㝣㑤㑣昱㜳㥢愴扣〰㥤㈶㌹晤㠵搱㉥㐴ㄳ扡㠸㜳㐶㠳搳挵㌴㕤㠲㐶愹㠵㑥㠲昲㝤㡥戸敢昲㡣㔵ㄳ㉥敥㜷挰㑤㐷晣搸攷㐳挵捦㠴㤲攰㌲㜴㥡㑣㜰㌹愳㕤㠱㈶㜴㈵攷㡣㐵㠲慢㘸㕡㠳㐶愹㜲㈷挱搲昱ぢ扥戸㜴搰挹㔳㉥㍤㘱挵㜷敤㌳㍥㥥愲㍡ㄱ㡣㥦搰㌵㘸づ㜵扦㝤ㅤ㠲摦扥㠵〳〷昷ㅤ㕣搰慦㙦晦晥㠵〵〳㡡㡡㡡ち㕤㙦㘰晣〵㜴㉤㈶㔹搷㜱晡昵㘸晣敦搴〳㠷㔸㙢〹戹〱㡤㔲㜳㥤㐵㥣摢敤挷敦㘶㥦㌴㘸捡㑤㝦ㅤ㜲昰昶㉤晤づ㔰晣扣㉢㡢㔸㠷㑥昳㐷昸㝡㠶扣〹㑤攸㘶㑥㥣㠰㈳晣ㄶ㥡㙥㐵愳搴っ㈷换戶㍦㕦㤱搶攷昸つ㤳㙦摣戹㝦捥㝢㔳攲戹㡡ㅦ愸㈵换〶㜴㥡搴昲㜶㐶扢〳㑤攸㑥捥ㄹ〷㉤敦愲改㙥㌴㑡㑤㜶ㄲㄴ㕦㌰散昰㙥㘷㥤㌱㜶㙤敤戰挳〷戶改昵㥡摡㡢㘰晣㠴敥㐵搳㍣㡤晢㠰戲㌶ㄲ㝦㍦㥡㡣㔱愰昱〰㑤て愲㔱㙡㡣㤳愵㘰昳搷敤㝥㕥㤶㌱㘶挵ㅦ戹㜳摦㔱㤳摥㔵㝢ㄳ㡣㥦搰挳㘸㥡愴戱〹〰㙢㌳愱㡦愰㐱㠲〲敢㔱㥡ㅥ㐳愳搴㜰㈷挱㍤ㄷ捣㍣慢㝤愷摤挶㥥昶愷攷づ㝣戶摤㍤て慢㝤〸挶㑦攸㜱㌴捤搳搸〲㤴戵㤵昸㈷搰攰扤戳搰㝡㤲愶愷搰㈸㌵搸挹㜲攱㠲ㅦ摥晡昹挵㠵愳敦㡣扣搱慥攸慢㡣㤵慡㌳挱昸〹㍤㡤愶昹㉣捦〰㘵㍤㑢晣㜳㘸戰㑢ち慤㙤㌴㍤㡦㐶愹〲㈷换〳扦敥昵摥扤㍦㥤㔳㝣㑥㥢戰㡡扦㌴戸㙤敥㡢㜰ㅦ改㝣〴㉤㠹㐷㤷攲㐳晤慥扦ㄷち昲㜱㠸户攴て㈵晣㥤㔴㌹愰戲愸戲㕦扦㡡〱㝤愳晤愳㔹摤ㄱ戶愵㥦挸昹挶㥡㕢㌹慢慡戶愲㙥愹㝣㐴摦㜷㘴㌴ㄱ摢昵㠹扤户攳ㅢ㔹搷㔰㕢㤱攸㙣㜶㤶搶㐷敢㘳晢㜸㝤扢㠲昸愶㤵攲て㤸㔸㐲昲㜵昱㑥㥢ㄹ慤㙥㠸㡤㔸㔶㘵扢昷昳戸昱攷㑢摤扣㘰敦攸㜸散昸愴搷户愲ㄱ昸晢㝡㠹挴昶戱戴㕤昶扡扡ㄵ㉦愸㑢挴㙡㘵㜹扤㙢愶㔶㤵㉦㡡挵㑢㘳晣敢㍣㔶㈱㔴㍢搱攵晣つ搵㝢㑡㉤㠸攲慦愲㡡ㅥ㙥㙢攵愸㘵昵戱摡㡡㔸〵搶扢㌸ㄶ慦㕦㍥㍤㍡慦㍡戶㐷ち挴捥〹挷摥㈹收搱㜵攵つ㠹攲扡摡晡㜸㕤㜵慡㘷㐴挵㤲㈸晥㙥慢㤸㔴㔷ㄱ挳㥦㕤㤹摣搲㔴㕡㐶㠶㔲㘹〷㥢晥昶㘱摣㐴扥散〸搷㉥摥て晢㝣慦搴挳㉥㝦ㅡ搸㠱㐵㜵㡣挷㘴晡〱捤〴㤳戸っ搳㉢ㄸ攸攲挴㑢ㄹ㐴昷っ㐶换ㅡ㤳㝢敥晦㉦㌸㍤扤愳挳㝥ㄴ晥㐶慢ㅦㅢ慤慤愸㡥挵㥢扣㄰愳戸㈲敢㈵㌴㔹㠷攲㙣づ㔴㉦ㄳ〸戵㑣㉤捦㕡㕡㔵㔱扦㈰戴㈰㔶㌵㝦〱㍦ㄸ攱㘲㑤㜶㌶愵昵㙤搶换㌰㔹慦戰㜹ㄵ㑤㌸㥣ㄶ摡㑥㔰㈸㙣扤㘶㡦戳㝡攰晦慤晦慢㌹ㅤ戳㉣昹㉢ㅤ㤷㔴ㄲ㔹㌵愳敢攲㠹㡣っㄳ换戱搱挴㠲㝡ㅥ㥥㑤㍢ㄹ敦㜵㌶㙦愰挹㍡〰㑤戳㝦㤴户〷㈸㤳搷ㅥ摡搶㤴挴㉡愳戸攲㈳㘷户㡡㘶搵搸ㄷㄱ㑡㘲㠹㜲㡢㔷ㅢ挶攱㕣㔹ㄶ㐲て㈷㝦㙥つ㡦晥搸戲晡㤲㘸㝤戴㑤つ慥㕢㘰㉦㔹〰昵㤶㔹㜶㡦㌳摢㡡㑤捦づ㍢㈳㐴㠸㐸搷ㄵ㈵㐷っ㜶㈴㥣㌸㌸㕦搲㌲㥣戶㘹ㄲ㔸㝢ㄷ㤰〸㜹て昴搴敢て戸㉣㔲㌱㈶㔶㍢㝤昹攲㔸㠲昰散㔰㤳㔲㝡㑦㉦〶㥢㔲㍥㙦㐶㝤㔵㜵㈲ㅦ㉢ㅤㄳ慦㙢㔸晣摦㡣挳㔸搶㥢㘸昴㤶㜵㈰㡥攲㤶㜳㠲㕣㘹㙤㤶㜰摦㤴㤵愵㘵㌳ㅡ㉤搶晥㙣㜸戴㈲搸ㅦ昸㥦㙣搶扢昸㕦戸㈹㕦㔶ㅥ㄰慤戹㔶㤳〵㝣㙥つㄴ㥡ㅥ㡦挹搵愷㙣ㄹ㐰敤戶㌵戳敡攲㡢收搵搵㉤攲昱搴㑥㐶㠹〵戱㔸㍤慦攸攴㌸㔷戰攴㑡㤵㔲ㄹㄹ㈹㔷㕥㕣㤷㝥扡㈲㝥攸〳㌴㙤㐷㔴㔷㜷搳ㄱㄳ愱て㘱捡挰戵愵㔰㈳㍡晢㑤㘸愸㠹挶昳挷攱挸慣㍥㘴㔲㜱晥㠰㝣㕣捥㉣挰㥦捤昹换慡ㄳ换搴扥㤰㠰ㄷ㑣ㅥㅦ戹昷㡦捦㑦搹㕡㜲㝢捦ㄷ㠶摣戸㜶㜶戶敡散㌸㝣搷㙢㝡㈲㘸㜷晣㔸ㅦ愱㔱㝢〳挶户ㄶ昴㔳㌷敢ㄳ㡣慤㑦搹㝣㠶〶㙦㄰㈲㌹摥ㅦ扥戰㠷慡ㄷ晥捦昷〸敢㑢㌶晦㐲愳㝡愳攱ㄹ㙡㝤㠵㐶㙦㉡㠲昸摣昱戲昳づ㠶搹扦昳扥㠳㌵㙣㌵攱㔳㝤㠰攰づ戴㈸㤸㐵㠹㉣捡愳㐲〸㙣ㄴ㈰换㜱昸㉥㈵ㅤ㡡㘹㈲挰慦㥣㥦〱㤸㔹㠰摦㤹㠳挲㔸㍣散㕣〲愴摢㐳搵ㄷ㍥ㄱ㈰〳〶㡢㤷搵㔵〱㑣㈲㐰ㄶ㐶㝡㔳扦晣敥ㄲ愰ㅦ捣㝥〱㉣挶戴㥡昰愹晥㤸㘷ㄲ攰㙢〴㌷ち昰㤵攳昰㕤敡ㅡ㠸㐸摤戹㡡づ㕣昲㤷㠰㤹〵搸ㅤ㙥慢ㄳ㥢㍤搰戸〴搸换ㅥ慡㈲〴ㄱ〱昶㈶㘸ㅦ㌴㙡㌰㑣㈲㐰㘷㡣昴愶晥改ㄶ㘰㄰捣㝥〱扡㌲愶搵㠴㑦つ挱㍣㤳〰㙦〵〹昰愶攳昰㕤㠵ㅢ㡡㐸摤戹㡡㥥㕣昲敢㠱〲ㅣっ户搵㥢㑤ㅦ㌴㉥〱昲敤愱㍡〲㐱㐴㠰㐳〹敡㡢㐶つ㠷㐹〴攸㠷㤱摥搴ぢ㙥〱㠶挱散ㄷ㘰〰㘳㕡㑤昸搴〸捣㌳〹昰㐴㤰〰㕢ㅤ㐷〷敦㔵挰ㄲ㐴敡捥㔵ㅣ㠱愴敡昱㐰〱㠶挳㙤㡤㘰㌳ㄲ㡤㑢㠰ㄲ㝢愸㐶㈱㠸〸㌰㡡愰搱㘸ㄴ慦て㡡〰㘳㌰搲㥢㝡搰㉤挰㘸㤸晤〲㑣㘰㑣慢〹㥦ㅡ㡢㜹㈶〱敥〸ㄲ攰㜶挷攱扢㐰㌹〱㤱扡㜳ㄵ搳戹攴摢〲〵㤸〹户㌵㡢捤㙣㌴㉥〱㡥戲㠷㙡㈲㠲㠸〰㐷ㄳ㌴ㄷ㡤㥡っ㤳〸㜰っ㐶㝡㔳㙢摤〲㑣㠲搹㉦㐰㤴㌱慤㈶㝣㙡ち收㤹〴戸㍣㐸㠰换ㅣ㠷敦㜲改㌴㐴敡捥㔵㉣攴㤲㉦〹ㄴ愰ㅡ㙥慢㠶㑤㉤ㅡ㤷〰㡢敤愱㉡㐵㄰ㄱ攰㜸㠲攲㘸搴っ㤸㐴㠰〴㐶㝡㔳慢摤〲㑣㠷搹㉦挰㔲挶戴㥡昰愹㤹㤸㘷ㄲ攰戴㈰〱晥散㌸㝣㤷㜳攷㈰㔲㜷慥攲㔴㉥昹㤴㐰〱㑥㠳摢㍡㥤捤ㄹ㘸㕣〲㥣㘹て搵㔱〸㈲〲㥣㐵搰搹㘸搴㕣㤸㐴㠰㜳㌰搲㥢㕡攲ㄶ攰㘸㤸晤〲㥣换㤸㔶ㄳ㍥㜵っ收㤹〴愸づㄲ㘰㤱攳昰㕤㙥㍥づ㤱扡㜳ㄵ㤷㜲挹㔵㠱〲㕣づ户㜵〵㥢㉢搱戸〴㔸㘳て㔵ㄴ㐱㐴㠰慢〹扡〶㡤㉡㠷㐹〴戸ㄶ㈳扤愹攳摣〲捣㠳搹㉦挰つ挰㠷慤㈶㝣慡〲昳㑣〲捣っㄲ㘰㠶攳昰㕤〹攷昵敤敥㕣挵〶㉥戹㌴㔰㠰㍢攰戶敥㘴㜳ㄷㅡ㤷〰昷搸㐳戵〰㐱㐴㠰㝢〹扡て㡤㕡〸㤳〸戰ㄱ㈳扤愹昱㙥〱慡㘰昶ぢ昰㄰㘳㕡㑤昸搴㈲捣㌳〹㌰㍣㐸㠰㘱㡥挳㜷愵扥ㄶ㤱扡㜳ㄵ㕢戸攴愱㠱〲㍣〱户昵㈴㥢愷搰戸〴㜸摡ㅥ慡㍡〴ㄱ〱㥥㈱攸㔹㌴敡㜸㤸㐴㠰攷㌰搲㥢㉡㜴ぢ戰ㄸ㘶扦〰㉦㌲愶搵㠴㑦挵㌱捦㈴挰挱㐱〲昴搲づ敦㑤㠴〶㐴敡捥㔵扣挱㈵ㅦㄴ㈸挰㕢㜰㕢㙦戳㜹〷㡤㑢㠰㝦搸㐳戵〴㐱㐴㠰昷〸㝡ㅦ㡤㕡〶㤳〸昰〱㐶㝡㔳㕤摣〲㉣㠵搹㉦挰づ挶戴㥡昰愹攵㤸㘷ㄲ㘰㜷捤搳晢户㐰㐷挷攱扢扦㜱ㄲ㈲㜵攷㉡晥挵㈵敦ㄶ㈸挰搷㜰㕢摦戰昹ㄶ㡤㑢㠰敦敤愱㍡ㄹ㐱㐴㠰ㅦ〸晡㌷ㅡ㜵ち㑣㈲挰㡦ㄸ改㑤㘵扢〵昸ㄳ捣㝥〱㜶㌲愶搵㠴㑦㥤㡡㜹㈶〱㝥晦㉤攰愳昰㙦㡥挳㜷晦攵㜴㐴敡捥㔵㘴愶㘳挹㍢〱㌳㝦ㄴづ挱㙤戵㘱㤳㡤挶㈵㐰搸ㅥ慡㌳㄰愴〷〳攵㄰㤴㡢㐶㥤㠹愱〸搰ㄶ㈳扤愹㙦㤱㈳昹挷搰ち㤸晤〲散〶㝣搸㙡挲愷㜸搳挷㈴挰㈷㐱〲㝣散㌸㝣昷㠷㔶㈲㤲〸戰て㤷扣㈳㔰㠰㝤攱戶昶㘳搳㠵慢摢昵搷㘰㌷㝢愸㔶㈱㔰て搲改㑥㔰て㌴敡㕣っ㐵㠰晤㌱搲㥢㝡挷㉤挰㙡㤸晤〲ㅣ〴㝣搸㙡挲愷捥挳㍣㤳〰㉦〷〹昰㜷挷攱扢㕢昵ㄷ㐴ㄲ〱晡㜲挹㉦〶ち㔰〰户搵㥦㑤㈱㔷户㑢㠰㠱昶㔰㕤㠸㐰㍤㐸愷㠸愰㐱㘸搴挵ㄸ㡡〰㠳㌱搲㥢㝡捡㉤挰㐵㌰晢〵ㄸち㝣搸㙡挲愷㉥挱㍣㤳〰㥢㠳〴搸攴㌸㝣㜷搳㉥㐷㈴ㄱ㘰㌴㤷晣㔰愰〰㘳攱戶挶戱ㄹ捦搵敤ㄲ㘰愲㍤㔴㔷㈰㔰て搲㤹㐴搰㘴㌴敡㉡っ㐵㠰㈹ㄸ改㑤摤攵ㄶ攰㑡㤸晤〲㤴〲ㅦ戶㥡昰愹㌵㤸㘷ㄲ㘰㝤㤰〰敢ㅣ㠷敦㙥摦戵㠸㈴〲捣攵㤲㙦〸ㄴ攰㔸戸慤㌲㌶挷㜱㜵扢〴㤸㘷て搵㜵〸搴〳㍦㔶㌹㐱ㄵ㘸搴㕡っ㐵㠰ㄸ㐶㝡㔳㔷扡〵戸ㅥ㘶扦〰㔵挰㠷慤㈶㝣敡〶捣㌳〹㜰㐱㤰〰攷㍢づ摦㥤挶昵㠸㈴〲挴戹攴㜳〳〵愸㠷摢㙡㘰戳㠴慢摢㈵挰㌲㝢愸㜸晢戱〷改㉣㈷攸〴㌴敡ㄶっ㐵㠰ㄳ㌱搲㥢㍡挳㉤挰捤㌰晢〵㌸〵昸戰搵㠴㑦摤㡡㜹㈶〱㑥〸ㄲ㘰戹攳昰摤〴扤ㅤ㤱㐴㠰戳戹攴愵㠱〲慣㠴摢㕡挵㘶㌵㔷户㑢㠰昳散愱扡〳㠱㝡㤰捥昹〴㕤㠰㐶摤㠵愱〸昰ㄷ㡣昴愶㙡摤〲摣〹戳㕦㠰㑢㠰て㕢㑤昸搴摤㤸㘷ㄲ愰㈲㐸㠰㜲挷攱扢㐹㝢ㅦ㈲㠹〰搷㜰挹搱㐰〱慥㠳摢扡㥥捤㕡慥㙥㤷〰㌷摡㐳戵ㄱ㠱㝡㤰捥㍡㠲搶愳㔱て㘰㈸〲摣㠴㤱摥搴㙣户〰昷挳散ㄷ攰㌶攰挳㔶ㄳ㍥昵㈰收㤹〴㤸ㅣ㈴挰㈴挷攱扢㝦扣〹㤱㐴㠰晢戸攴〹㠱〲摣て户昵〰㥢〷戹扡㕤〲㍣㙣て搵㘶〴敡㐱㍡㥢〸摡㡣㐶㍤㡡愱〸昰〸㐶㝡㔳㈳摤〲㍣〲戳㕦㠰挷㠱て㕢㑤昸搴㘳㤸㘷ㄲ㘰㔰㤰〰㐵㡥挳㜷㝦㝢ぢ㈲㠹〰捦㜲挹〳〲〵搸〶户昵㍣㥢ㄷ搰戸〴㜸挹ㅥ慡慤〸搴㠳㜴晥㑥搰换㘸搴㤳ㄸ㡡〰慦㘰愴㌷搵挷㉤挰ㄳ㌰晢〵㜸ㅤ昸戰搵㠴㑦㍤㠵㜹㈶〱㝡〴〹搰摤㜱昸㙥扤㍦㠳㐸㈲挰晢㕣㜲搷㐰〱㍥㠴摢㙡㘴昳㑦慥㙥搷ㄱ昰㤱㍤㔴捦㈲㔰て搲昹㤸愰㑦搰愸㙤ㄸ㡡〰㥦㘲愴㌷戵㠷㕢㠰攷㘰昶ぢ昰㈵昰㘱慢〹㥦㝡ㅥ昳㑣〲攴〶〹㤰攳㌸扣㔵〱㔹㉦㈱㔲㉢敥收收㜰挱㤵㌳慢㘲㑢㜹晢愹㕤㈵慡㜴㡢ㅢㄲ昵㜵㜲慦慣㙤㘵㐹摤攴扡晡㤲慡挴攲敡攸昲㡥㤵㑥㘷搶㠲㔸㉤敥㘴挷㜱㐳摢㘳慢㕢扣㌸㔶㘱㔵㤶搶㌵挴换㘳攳㑡晥ㄷ敥㜴㠳ㅦ㜶㥤摣攴㑥㔷搸晥戳㥢户㘹㤸㠹愳〴㕢㕡搶换〸攸扤〷㈷戵挲慥晢攵搲㡤〰搸㝥㤷愲搳慢敡慢㘳㌹㤵㜲慦㕡晡搹㤵㔰ㄱ攵〱ㄵ㙤㉡愷㉦挰扤愹㤲戶㤵㘳攲㔵ㄵ搵㔵戵㌱敥㡣摤㙤攸挴搸㝣㤴〲㑣慤㑢㔴戱㉣扢㙤攵昴㜸戴㌶戱㤸㜷㌵换㤷㜷㐸ㄹ挹敤捦慣捡㤱㔵戵〹愴㤱扤挸㝥晢捡搲〵㜵㑢昱つ㠱㠶㥡摡㌱搱挵㠹晦㠹扤愲戸㕢㘴㤳㕤愳搲㔵㝡扡捡㑥捦晥㑦昷㑦攸摦㌸挷㍡摡㌵㕥摤㜰㥣搶挷慢收㌵㔰㌰挹㔱㠰㌶㤳㡤散挳戴慣㔷搰昳摥扦㜴敤㐲㑦昱〱搷㥡㔲昹㙥扣て㥥晣摡挵㝥㠰㕢㍦㘲㌹戹㍦愱ㄹ㍦㘶挶戸㕤㘵㌹晦愷敦㌰㘴扤㡡挸㉤慥㠲攸〴㜰㍢晢㄰㘲㘵〴㡦㈸㥣㤹㌸ㄲ㌸昲ㅥ㤶攱㑡挱昰〸㙤户慢㍢ㅡ㌷搲㜳㉢㈷㐶攷挵慡㜱晦扦㈶㕡摦捥ㅥ戰㄰〳㌵敥〹挷㔷㕣㔷㔳ㄳ攵㈱挷㑡晤搲昲㘸㜵㉣扢㜲㐴㐳㝤摤愴慡㕡慢ㄲ㡤ㅣ㤷㡥㈹扡っ愶攸㌲晢㑥㝤攵㌴搶〵㐹㥦戱敡收㐷攳㔵昵ぢ㙡慡捡戳㌹㘰敤捥晦挴戱㡡昷㡦㑣㠸愹㌷晤㕥攲扤昵㙦摦㠰挷敥捥㐷戵っ愵攳敥挷ㄱ㥤慥㐲昸㑦晤㠷㘵㈳㜸攷㤱㕦㈸搶㉦㠸㤶㠵ㅦ㜹㉢㤲戵㝣㉤户㘲搱晤晡ㄴㅣ愲昲收愴㕥㈳〰㍦搶㑥㐰搹攱㑦收敢㘸㥡慣㈹㘸〳㐰㜸㘲㕤戴㘲㜴戴ㅣ摦扡㘹攳㝣攷㈶ㅢ扢㤶㙦㌵昱〸慢㍣㡡㔱㌸㠴㠲愴㈵㔵ㄵ戱㜸㌶つ愵昸㑥㔱㈶敢㐳㐲昶㍥挴晤敥㡣戴慣慣㥣㙣㔳慥㜱㍡搶〱捥扤㜳昷㜷㤶挶昹攲㝦㜱攴㈰摥㐴〳慤っ戴搶慦愰㘳晤㐶㑥㙦㘰㐸㍥ㅥ挰敦〴晣㠱㈶敢㑤㌸扤晢㈶戵攰〲㘵ㄹㄶ㐰㤹昲㙤ㄵ㤶㠲㘴愳㙣㐲㙡㐸戲㠴㐸㡥慢昶㈳㘴㤷㝤㘴敢慦挰㠴㑡㜱㤴挷㉡挲昶晢㉢㙢㑣昰㥢㈱㉤㍤㍤ㄳ扢㍡攴慤㥢昳愵㐵戰㥡搲㤸ㄴ㠵愸㉥㔸㐲㠸㜵㠲㥤㜹戲㈰㝥㤹改敢ㅦ摢㠱挲扤敤㍦昰㍦搹挲㘱㉢㥤㡡㠴搵扢㘸戵㄰㈱㕡挲摣㡢ㄶ㜶〱慥㠳愱㔱ㅦ㘱挸㡦〳攸敡㕦㕥敡ㄳ㡣昸ぢ㉣㉤挴㉦〵戵昴つ㔳㝤㡡ㄹ㝣搳戴㐲っ晣ㄹ㝡㝣㉦㑡ㅥ㥢搹戰㌶㝦㙣㝥挱ㄹ昸戱昸ㅤ㌳㝤㙣慡㉦㘱搱㌴搰搵㍢㥣扢摤捡㈱昰㕦㘶㐰㉥〱㙤〹昸ち〰敥昴㔰㍢㡣㜲戴㤸晣㑡㡡㐱扣〸㌰㄰敦㍢㔷㔰㤷㜸扢㌱㘸〷〶晤ㄵ〰慦㜸扦挳㘶㡢搷ㄱ㤰ㄶ㡢挷㝤㈷攲敤捥挰㘴㥥㈲摥ㅥ戰㌶㉦㕥㍡愶㠹㜸㝢㑡㄰㝢愰㔸戲㘰㄰㙦㉦㘰慣扤〹㘴㌹㠳〱戰て〱㥤〹㘰㠵㠳㠸户㉦㐶㐹昱昸㜵ㅢ㠳㜸㕤㠰㠱㜸慣㜲搰㐱㕤攲㜵㘵搰㙥っ捡㡡〴慦㜸㉣㐳戰挵敢づ㐸㡢挵㘳攱㠲㠸搷㠳㠱㔹挱㤰㈲摥〱戰㌶㉦ㅥ㉢ㅤ昰挲昷愸ㄸ〴ㅤ昹㘱戹㠳愶〱㥢㍥昲づ〴挶㍡㠸㐰㤶㐲ㄸ〰㍤〹攸㐵〰慢㈳㐴扣㠳㌱㑡㡡挷㙦ㄱㄹ挴敢〳っ挴敢敡ち敡ㄲ敦㄰〶捤㘷㔰㔶㌳㠸㜸扢㍥㜳㉡㤶㌰搸攲ㅤち㐸㡢挵㘳搱㠳㠸搷㤷㠱㔹晤㤰㈲㕥〱慣捤㡢挷㉡〹扣㜰搹㤴㐱搰㤱ㅦ㤶㑡ㄸ戴㈹〴挶ㅡ㐰㈰换㈸っ㠰㠱〴ㄴㄱ挰捡ちㄱ㙦㄰㐶挱敦㠱昸㐶㤴㐱捣㈱㤸〳㌱㔹㙤愱㤳戸挴㍣㡣㐹づ㘷ㄲ㔶㐶㜸㡦挴攱戰搹㘲づ〵愴挵㘲㡥挰㌴ㄱ昳〸〶ㅥ㠹㔱㡡㤸挳㘱㙤㕥㑣㔶㕣攰㠵㜲っ〶搱㘲戲散㐲搳㠰㑤ㅦ㠹㈳㠱戱㡡〹㘴㐹㠶〱㔰㐲挰㈸〲㔸愵㈱㘲㡥挶㈸㜹㈴昲㡢㕥〶昱挶〲〳昱㔸愹愱㠳扡挴ㅢ挷愰攳ㄹ㤴㔵ㄵ㕥昱㔸㑡㘱㡢㌷〱㤰ㄶ㡢挷攲ぢㄱ㙦㈲〳戳ち㈳㐵扣挹戰㌶㉦ㅥ慢㌵昰挲㤷挸ㄸ〴ㅤ昹㘱挹㠶愶〱㥢ㄶ㙦㉡㌰搶㤱〴戲㥣挳〰㤸㐶㐰㈹〱慣昰㄰昱愶㘳㤴ㄴ㡦㕦㔹㌳㠸㌷ㄳㄸ㠸ㄷ㜵〵㜵㠹㌷㡢㐱㘷㌳㈸㉢㌲扣攲戱っ挳ㄶ㙦づ㈰㉤ㄶ㡦㠵ㅢ㈲摥㔱っ捣ち㡥ㄴ昱收挲摡扣㜸慣昴挰ぢ摦㕦㘳㄰㜴攴㠷攵ㅥ〶㙤㡥〵挶㉡㈳㤰愵㈰〶挰㜱〴㐴〹㘰㜵㠸㠸㌷て愳愴㜸晣㍡㥥㐱扣ち㘰㈰ㅥ㉢㐴㜴㔰㤷㜸㌱〶慤㘴搰㔳〱昰㡡㜷ㅡ㙣戶㜸昳〱㘹戱㜸㉣晡㄰昱ㄶ㌰㌰慢㍦㔲挴㕢〸㙢昳攲戱㑡〴㉦㝣㙢㡥㐱戴㜸㉣ㄵ搱㌴㘰搳㐷㕥㌵㌰㔶つ㠱㉣㈳㌱〰㙡〹愸㈳㠰㤵㈵㈲摥㘲㡣㤲攲昱慢㠶〶昱攲挰㐰㍣㔶㤷攸愰㉥昱ㄲっ捡敦晣㉢㔶㠲㜸挵㘳昹㠷㉤㕥〳㈰㉤ㄶ㡦〵㈳㈲摥ㄲ〶㘶攵㐸㡡㜸换㘰㙤㕥㍣㔶㤸攰㠵晢〹っ㠲㡥晣戰捣㐴搳㠰㑤㡢㜷〲㌰搶㠹〴戲〴挵〰㌸㠹㠰㤳〹戸ㄶ〰ㄱ敦㑦ㄸ㈵挵攳㌷㈸つ攲㥤ちっ挴㘳㘵㡡づ敡ㄲ敦捦っ㝡ㅡ㠳戲㡡挴㉢ㅥ㑢㐷㙣昱㑥〷愴挵攲戱搸㐴挴㍢㠳㠱㔹㜵㤲㈲摥㤹戰㌶㉦ㅥ慢㔳昰挲㌷〴ㄹ〴ㅤ昹㘱㠹㡡愶〱㥢ㄶ敦㙣㘰慣㜳〸㘴昹㡡〱戰㤲㠰㔵〴戰愲㐵挴㕢㡤㔱㔲㍣㝥㍢搴㈰摥㜹挰㐰㍣㔶戵攸愰㉥昱捥㘷搰ぢㄸ㤴ㄵ㈸㕥昱㔸㜶㘲㡢昷ㄷ㐰㕡㉣ㅥぢ㔵㐴扣ぢㄹ㤸ㄵ㉢㈹攲㕤っ㙢昳攲戱戲〵㉦㝣ㄵ㤱㐱搰㤱ㅦ㤶户㘸ㅡ戰㘹昱㉥〵挶扡㡣㐰㤶扥ㄸ〰㤷ㄳ㜰〵〱慣㠶ㄱ昱慥挴㈸㈹ㅥ扦昴㙡㄰㙦つ㌰㄰㡦ㄵ㌱㍡愸㑢扣慢ㄹ昴ㅡ〶㘵昵㡡㔷㍣㤶慣搸攲㕤ぢ㐸㡢挵㘳㤱㡢㠸㜷ㅤ〳戳摡㈵㐵扣戵戰㌶㉦ㅥ慢㘲昰挲㌷ㅣㄹ〴ㅤ昹㜹て慤愶〱㥢ㄶ敦㐶㘰慣㜵〴扥㙦〶慣㈷攰㈶〲㍥〰㐰挴扢ㄹ愳愴㜸晣㉥慦㐱扣㕢㠱㠱㜸慣愶搱㔹㕤攲摤挶愰ㅢㄸ㤴㤵㉦㕥昱㔸敥㘲㡢㜷㍢㈰㉤ㄶ㡦〵㌲㈲摥ㅤっ捣㑡㤹ㄴ昱敥㠲戵㜹昱㔸㔱㠳ㄷ扥㔷挹㈰攸挸て换㙡㌴つ搸戴㜸昷〰㘳摤㑢㈰㑢㙥っ㠰晢〸搸㐸〰慢㜰㐴扣晢㌱㑡㡡挷敦㈹ㅢ挴㝢㄰ㄸ㠸挷㑡ㅣㅤ搴㈵摥㐳っ晡㌰㠳㘶攲戲㠹㔷㍣㤶捡搸攲㙤〲愴挵攲戱戸㐶挴摢捣挰慣戲㐹ㄱ敦㔱㔸㥢ㄷ㡦搵㌸㔸㌳扥捤挹㈰攸挸て㑢㜲㌴つ搸戴㜸㝦〵挶㝡㥣㐰㤶敢ㄸ〰㕢〸搸㑡〰㉢㜸㐴扣㈷㌰㑡㡡挷敦㘰ㅢ挴㝢ちㄸ㠸挷㉡ㅥㅤ搴㈵摥摦ㄸ昴㘹〶㘵挵㡤㔷㍣㤶搹搸攲㍤〳㐸㡢挵㘳㘱㡥㠸昷㉣〳戳㐲㈷㐵扣㙤戰㌶㉦ㅥ㉢㜹㐴扣攷ㄹ㐴㡢搷ㅤ㔶㑤挳㈵摥ぢ挰㔸㉦ㄲ挸㔲ㅦ〳攰㈵〲晥㑥〰慢㝦㐴扣㤷㌱㑡㡡挷㙦㤳ㅢ挴㝢ㄵㄸ㠸挷ち㈰ㅤ搴㈵摥㜶〶㝤㡤㐱㔹慤攳ㄵ㡦㈵㍡戶㜸慦〳搲㘲昱㔸搴㈳攲扤挱挰慣敥㐹ㄱ敦㉤㔸㥢ㄷ㡦㔵㐰㈲摥摢っ愲挵㘳㈹㤰愶攱ㄲ敦ㅤ㘰慣㜷〹ㅣ㘴〶晣㠳㠰昷〸㘰攵㤰㠸昷㍥㐶㐹昱昸㑤㜹㠳㜸ㅦ〲〳昱㔸㍤愴戳扡挴㙢㘴搰㝦㌲㈸㉢㝤扣攲戱扣挷ㄶ㙦〷㈰㉤ㄶ㡦〵㐱㈲摥㐷っ捣捡愰ㄴ昱㍥㠱戵㜹昱㔸㐱㈴攲㝤捡㈰㕡㍣㤶ㄱ㘹ㅡ㉥昱㍥〳挶晡㥣㐰㤶ㄸㄹ〰㕦㄰昰㈵〱慣㍡ㄲ昱晥㠵㔱㔲㍣㍥〵挰㈰摥搷挰㐰㍣㔶ㅥ改愰㉥昱扥㘱搰㙦ㄹ㤴㔵㐲㈲㥥敢㉡ぢ㑢㠳㙣昱扥〳愴挵攲戱㤸㐸挴晢㥥㠱㡦挳㈸㐵扣㝦挳摡扣㜸慣㍥ㄲ昱㝥㘴㄰㉤ㅥ㑢㤰㌴つ㤷㜸㍦〱㘳晤㑣㘰㠵ㄹ昰ぢ〱㍢〹㠸〱㈰攲晤㡡㔱昰㔵ㄶ㍣捤挰㈰收敦㤸〳㌱㔹挵愴㔷攱ㄲ昳て㈶㐹挳慤ㄱ挵㡡㈳敦㤱挸㌲㈳㕢㑣摥㍤㘹戱㤸㉣㑣ㄲ㌱㜱㐵㍤㑤戱㐲㈹㐵㑣㝣㘵戹〵㘲㉥挳㌴ㄱ㌳㡢㐱戴㤸㉣㘷搲㌴㕣㘲㠶㠰戱摡㄰挸㔲㈷〳㈰㥢〰㍥ㄲ㑤戱晡㐹挴っ㘳㤴㍣ㄲ昹㤰〶㠳㜸戹挰㐰㍣㔶㐰改愰㉥昱摡㌲㘸㍢〶㘵戵㤲㔷㍣㤶㈸搹攲戵〷愴挵攲戱愸㐹挴㡢㌰㌰慢㥢㔲挴敢〰㙢昳㐷㈲慢愰㐴扣㡥っ愲挵㘳㈹㤴愶攱ㄲ㙦㜷㘰慣㑥〴戲㑣捡〰搸㠳㠰㍤〹㘰攵㤴㠸户ㄷ㐶㐹昱昸〰ち㠳㜸晢〰〳昱㔸㍤愵㠳扡挴敢捣愰晢㌲㈸㉢㥤扣攲㕤〷㥢㉤摥㝥㠰戴㔸扣敢㌱㑤挴敢挲挰慣㡣㑡ㄱ慦ㅢ慣捤㡢挷ち㉡ㄱ慦㍢㠳㘸昱搶挱慡㘹戸挴敢〱㡣戵㍦㠱㉣戱㌲〰づ㈰㈰㡦〰㔶㕤㠹㜸〷㘲㤴ㄴ㡦捦搵㌰㠸搷ㄳㄸ㠸挷捡㉢ㅤ搴㈵㕥㉦〶㍤㤸㐱㔹㈵攵ㄵ㡦愵㔱戶㜸扤〱㘹戱㜸㉣愶ㄲ昱晡㌰昰㠳ㄸ愵㠸㤷て㙢昳攲戱晡㑡挴㍢㤴㐱戴㜸㉣挱搲㌴㕣攲昵〵挶敡㐷㈰换戳っ㠰〲〲晡ㄳ挰㡡㉤ㄱ慦㄰㈳㤷㜸挶㈳㙦㈰㌰㄰敦㜱㔷㔰㤷㜸㐵っ㍡㠸㐱㔹㘱攵ㄵ㡦㘵㔵戶㜸㠳〱㘹戱㜸㉣挴ㄲ昱㠶㌰㌰㉢戲㔲挴㍢ㅣ搶收挵㘳攵㤶㠸㌷㤴㐱戴㜸㉣摦㌲㘸㜳〴㌰搶㌰〲㔹摡㘵〰っ㈷㘰〴〱慣昶ㄲ昱㐶㘲㤴ㄴ㡦㡦㐲㌱ㅣ㜹㈵挰㐰㍣㔶㝣改愰㉥昱㐶㌱攸㘸〶㝤ㅦ〰慦㜸㉣挹戲挵ㅢ〳㐸㡢挵㘳ㄱ㤷㠸㌷㤶㠱㔹捤㤵㈲摥㜸㔸㥢ㄷ㡦㔵㕦㈲摥〴〶搱攲戱昴㑢搳㠰㑤晦挵㌱ㄱㄸ㙢ㄲ㠱㉣ぢ㌳〰㈶ㄳ㌰㠵〰㔶㡡㠹㜸㔳㌱㑡㡡挷㈷扣ㄸ挴㥢〶っ挴㘳戵㤸づ敡ㄲ慦㤴㐱愷㌳㈸㙢㑢㘴戱㌳㌸挲ㅣ晥㤶捥㘲㝤㠰昷戶户慦㈴㐱㌲㔴戲㌸愱戴㝥㜹㌵ち㐲搸攵㙤㜰扢挷ㅢ晡㘱戱攱收㝣㕤ㅣ㌷て㌳扤て慢㐸捥㝤ㄱ㐹㜳㜶昷㍣〸㐴愶搱挳摡㠷慣㕢㜷晡ㅦ㜶㤱㥣捦㠵敦㝡㉡〰攷㜰ぢ捤挲ㄲ㜷㥦㔴㔵ㅥ慦㑢搴㔵搶㜷㉢㐵戱㔳㌷㍥㔸愵㌲㉤慤敦㠸慣㥢ㄱ搱㤸㤳挴㌲㙢昹㘸挹㈵㝣搰㐰㜸㔱㙤摤搲㕡㔹㑤㔶㠲捦㤷ㄱ扤摡戴㘱㥡㌰昳㜰摢ㅦ攲㐵㔸㈷挱挹搶ㅣ戴㙤㌳㈲㉣㌴攰ㄶ㘱戱㠱㜴㔸㔹㈰ㅤ㔶ㄷ㜰换㑡㠷攰㉤扤搵捦搸㙡㥥㉡㔷ㄵ㉡㤶搹愶㡤捡昳㍣挵挴㔷㈲㤰㝣っ㐴㈸挴ち㠱慣昵愰摣戲㐹愹㡡㜲㌲てっ敢㘸㉣挱㥡㡢㈶ㅣ挹㠰㠱ぢちㅤ㠳戶㕤昱挸㌲㔷愵㔳攸㔸搸㜲㘱㤳ㄲ〸㍣晡㌳ㄱ㉡㠳㘵㌷㔸㔲ㅦ攵ㄹ㍡づ收づ㌰攳搹〶晡㘹〷㍣㠴㈲㤹㑥㜴慢㍢搳昶㘰㔳づ愸搵㠸㥥ち挱㈹㍢㈱〶ㄳ㍢ㄸ攳〲〱㕡ㅥ戸敡㑡戰攴攱〲㈳扥愹ぢ〸㜷户扡ㅣㄶ敥昲搴㕤㘶㘱ㄲㄱ㔶ㄵ㕡散戲㌰㐳㘱㡢攴攸㑥慥敥戴㜵㍡㉡㠲づ㜷㥢扡ㄴ攱㈸㈹ㅤ搶㈲〴戰慡搱㠴㈳扢挱㈰㐱㈹㡤㐵㉤㉣搲户㐸㌶搲㐱㍢㝢㜲㔶㉦㌶〹㍡ㅢ搱㔳扢挳㈹捣ㅡ㘰㑡㌲摢〳㔶㘱戶ㄲ挹晣捣捥㠶搵捦㙣㑦㥤㘷㌹㐲㠱搹㕥ㄸ㜳㡢散慤㍢晢攸㑥㘷愷愳扡愰㈳捣捥㜴㌳㍢㤱换㍢〹㑤㌸搲ㄵ〰㜴㜰攳㠷㌶て戳㙥摡㜹㈸ㄱ㝤搹㥣㑥㔸㈳㝡慡〷㥣挲㙣〵㑣㐹㘶〷挰㉡捣㑥㌰㌲㕢㘶㘴㤶愷昳㥣㠳㔰㘰㜶㈰挶摣㈲〷改㑥㑦摤改攵㜴㔴ㅦ㜴㠴搹ㄲ㌷戳㔵㕣摥㙡㌴攱挸㈱〰愰㘳㘶㤶慦㥤〳㠹㈸㘲㜳ㄱ愷㌶愲愷晡挲㈹捣㉥㠱㈹挹慣〰㔶㘱戶搰挸㙣㠱㤱㔹㝦㥤攷ち㠴〲戳㐲㡣戹㐵〶攸捥㐰摤㈹㜲㍡㙡〸㍡挲慣搲捤散㉡㉥㙦つ㥡㜰攴㌰〰搰㌱㌳㍢㕣㍢㠷ㄲ㜱〴㥢ㅢ㌸戵ㄱ㍤㜵〴㥣挲㙣ㅤ㑣㐹㘶挳㘱ㄵ㘶㐷ㄹ㤹捤㌶㌲ㅢ愱昳摣㠲㔰㘰㌶ㄲ㘳㙥㤱㘲摤㈹搱㥤㔱㑥㐷㡤㐵㐷㤸捤㜴㌳扢㡤换摢㠰㈶ㅣㄹ〷〰㍡㘶㘶攳戵戳㠴㠸㔱㙣敥攵搴㐶昴搴㐴㌸㠵搹㐶㤸㤲捣㈶挳㉡捣挶ㅢ㤹㡤㌵㌲攳晤㘳㔹挴㐳㘸挱㙣㉡挶摣㈲㐷敡捥㌴摤㈹㜵㍡㙡㈶㍡挲㙣戴㥢搹㈶㉥㙦㌳㥡㜰㘴ㄶ〰ㄲ搴㜴㥥捤搶捥〹㐸㈳捦㐵戵戶㜲㙡㈳㠶敡㈸㌸㠵搹㤳㌰㈵㤹捤㠵㔵㤸つ㌱㌲ㅢ㘴㘴挶㥢扢戲㠸㘷搰㠲搹戱ㄸ㜳㡢㤴改捥㜱扡ㄳ㜵㍡慡〲ㅤ㘱㌶搰捤散㌹㉥㙦ㅢ㥡㜰㈴〶㠰〴㌵㌱慢搴捥㘹㐸㈳て㘴戵㕥攱搴㐶っ搵〲㌸㠵搹㜶㤸㤲捣ㄶ挲㉡捣づ㌶㌲敢㘹㘴戶㐸攷㜹ㄳ愱挰慣ㅡ㘳㙥㤱ㅡ摤愹搵ㅤ摥㕡攵愶攲攸〸戳〳摤捣摥收昲摥㐱ㄳ㡥㈴〰㐰挷㝣㌴搶㙢攷ㅣ㈲昸㠰〰慢㤱㔳ㅢㄹ㝡〹㥣挲㙣〷㑣㐹㘶换㘰ㄵ㘶晢ㄸ㤹敤㘵㘴戶㕣攷昹ㄴ愱挰散〴㡣戹㐵㑥搴㥤㤳㜴㠷昷㍤戹愹㔳搱ㄱ㘶㝢戸㤹㝤捥攵㝤㠱㈶ㅣ昹㌳〰攸㤸㤹㥤愶㥤挷ㄱㄱ㘵昳ㅤ愷㌶愲愷捥㠰㔳㤸晤〰㔳㤲搹㤹戰ち戳戰㤱㔹戶㤱ㄹ敦㔹捡㈲㝥㐶ぢ㘶㘷㘳捣㉤㜲㡥敥慣搴㥤㔵㑥㐷㥤㠷㡥㌰ぢ戹㤹敤攴昲㝥㐵ㄳ㡥昰㜶愳〴㌵ㅤ㡤ㄷ㘸攷㝣愴㤱挷摥㕡ㄹ㔹㥡搹㠵㜰ち戳㉣㤸㤲捣㉥㠶㔵㤸晤昲㡢改㌷昵㑦戰摥㡣愵愴㝥〶攱つ㐵㔹〴㥦㤲て㘶㤷㘲捣㉤㜲㤹敥㕣慥㍢㔷㌸ㅤ戵〶ㅤ㘱昶㙦㠴㕣㡦㤰㜴㔸㌹㕣㕥㉥㥡㜰㠴昷〲〳㤹㕤愳㥤㉣㘹㤷㐷敤㕡ㅤ㌹戵ㄱ㐳㜵ㅤ㥣挲慣ㄳ㑣㐹㘶㙢㘱ㄵ㘶㥦ㄹ㤹㝤㘲㘴㜶㠳捥戳㌷㐲㠱搹㡤ㄸ㜳㡢慣搳㥤昵扡挳摢㜹摣搴慤攸〸戳㡦摣捣㍡㜳㜹晢愲〹㐷㙥〳㈰㤰搹〶敤㙣㐰㉣㜹扣慦戵㍦愷㌶㌲昴ㅤ㜰ち戳㍣㤸㤲捣敥㠲㔵㤸扤㘵㘴昶㠶㤱搹摤㍡㑦㉦㠴〲戳㝢㌰收ㄶ戹㔷㜷敥搳ㅤ摥㙢攳愶ㅥ㐴㐷㤸扤收㘶搶㥢换敢㠳㈶ㅣ㜹〸㠰㐰㘶て㙢㈷扦愱㉦捦ㄵ戶晡㜳㙡㈳㐳㙦㠶㔳㤸つ㠰㈹挹散㔱㔸㠵搹戳㐶㘶㑦ㅢ㤹㍤愶昳っ㐶㈸㌰晢㉢挶摣㈲㡦敢捥ㄶ摤搹敡㜴搴㔳攸〸戳愷摣捣づ攳昲づ㐷ㄳ㡥昰ㄶ㔷㈰戳愷戵昳㜴愴㤱〷ㅡ㕢挵㥣摡㠸愱㝡ㄶ㑥㘱㌶ち愶㈴戳㙤戰ち戳㠷㡤捣ㅥ㌴㌲㝢ㅥ㤳㘴ㄱ攳㄰ち捣㕥挰㤸㕢㠴㌷慤愴昳㤲敥晣摤改愸㔷搱ㄱ㘶昷扢㤹㑤攰昲㈶愲〹㐷㜸晦㈹㤰搹㙢摡戹ㄲ攱攵戹挹㔶㈹愷㌶㘲愸摥㠰㔳㤸捤㠰㈹挹散㉤㔸㠵搹慤㐶㘶㌷ㅢ㤹扤慤昳捣㐱㈸㌰㝢〷㘳㙥ㄱ摥㔱㤲捥㍦㜴攷㍤愷愳㍥㐴㐷㤸慤㜷㌳㍢㥡换㥢㡢㈶ㅣ㘹〴㈰㤰搹㍦戵㤳㕦㤶㤷〷㌶㕢攵㥣摡㠸愱晡〸㑥㘱ㄶ㠳㈹挹散ㄳ㔸㠵搹㤵㐶㘶㤷ㅢ㤹㝤慡昳㔴㈱ㄴ㤸㝤㠶㌱户挸攷扡昳㠵敥㝣改㜴搴搷攸〸戳㑢摤捣ㄶ㜱㜹搵㘸挲㤱㙦〰〸㘴昶慤㜶昲㕢昰昲愴㘸㉢挱愹㡤ㄸ慡敦攱ㄴ㘶つ㌰㈵㤹晤ㅢ㔶㘱戶搲挸散㙣㈳戳ㅦ㜵㥥攵〸〵㘶㍦㘱捣㉤昲戳敥晣愲㍢㍢㥤㡥晡ㅤㅤ㘱㜶愶㥢搹㠹㕣摥㐹㘸挲ㄱ晥ㅡ〸㘴㐶㡦㌸慦㐵ㅡ敢㍡㌶愷㜳㙡㈳㝡㑡㙥㤱搰戴〲愶㈴㌳摥㈲ㄱ㘶㈷ㄸ㤹㉤㌳㌲换搲㜹捥㐱㈸㌰攳㑤ㄱ㙥ㄱ摥ㄸ㤱づ敦㠲㐸挷㜲㍡㉡ㄷㅤ㘱戶挴捤㙣ㄵ㤷户ㅡ㑤㌸挲㝢ㅣ〴ㅢ晦昲攴扤て㜱慥㈷㠲摦㌹户㉥攲㔴㘱㈶昷㉦㘸扡〴愶㈴㌳摥扦㄰㘶ぢ㡤捣ㄶㄸ㤹㜵搴㜹慥㐰㈸㌰攳ㅤぢ㙥㤱㑥扡挳㕢ㄴ㘲攱㙤ち㙥㡡㜷ㅦ㠴㔹愵㥢搹㔵㕣摥ㅡ㌴攱㐸㘷〰〸㌶㌲摢㔷㍢昹㠵㜴㜹搶戶㜵〳愷ち戳㉥㜰捡搱戸づ愶㈴戳㙥戰ち戳愳㡣捣㘶ㅢ㤹昱ㄶ〳㕥㘹搶㉤〸〵㘶扣㥤挰㉤戲扦敥昰晥㠱㔸昲㥣㡥攲慤〱㘱㌶搳捤散㌶㉥㙦〳㥡㜰愴ㄷ〰〴ㅢ㤹昱慥㠱㌸敦㈳㘲㈳㥢㝢㌹㔵㤸昵㠱㐷㤸㙤㠴㈹挹㡣㔷晥㠵搹㜸㈳戳戱㐶㘶扣晥㉦㜹ㅥ㐲㈸㌰攳戵㝥㙥ㄱ㕥敦㤷づ㉦敥㑢愷扦搳㔱扣㙥㉦捣㐶扢㤹㙤攲昲㌶愳〹㐷㜸改㥥㘰㈳㌳㕥搲ㄷ㈷扦㐲㉥てㄶ户戶㜲慡㌰㤳换昲戴㍦〹㔳㤲搹攱挰ぢ戳㈱㐶㘶㠳㡣捣㠶敡㍣捦㈰ㄴ㤸ㅤ挱愴搸㈲扣ㄸ㉦㥤攱扡挳慢敦摣ㄴ㉦慡ぢ戳㠱㙥㘶捦㜱㜹摢搰㠴㈳愳〰㈰搸挸㡣搷摢挵戹㠵㠸慤㙣㕥攱㔴㘱㈶搷捣㘹摡づ㔳㤲ㄹ慦㤹ぢ戳㠳㡤捣㝡ㅡ㤹㑤搰㜹摥㐴㈸㌰㥢挸愴搸㈲扣㔲㉥ㅤ㕥ㄶ㤷づ㉦㡤㜳㔳扣攲㉤捣づ㜴㌳㝢㥢换㝢〷㑤㌸㔲ち〰挱㐶㘶扣ㄸ㉥㑥㝥改㕢ㅥ愰㙥㌵㜲㉡㤹㐵㘶㘸攷づ㔹㑥搶ㅣ㡣て昳㕣㝢㌵㝦攵戳户昷攱摢愳昰㌰㙤摥㍢挶攳昸㘳换敤㙦㠸㘵愶て昹捦㘲昱敡㉥扦㈰捡㥦慣㝤挰晡晦㄰㠷晢㙢搷ㄵ㜴㐶散㡡ㅦ敢㘳㄰㙥㝦㌴攸攲晦昸㠲㔹捡昶昵㌰㘷㌸摣晥㝦戶昳晦挸昰昶㜳昵㡣㘳㔴昷ぢ㐷㘴扤㝦捡戵摦摣㝡㔸摥搵㜷晥攱晣晦㤴㔷㕥收戶㘵搸㠳㕤㔶㝣㝥攴㠳攷つ㔳攵㤸㤱㠷㌸搶〷㙣㍥㘴㈳〷㔵㈷搰㝡ぢ㕦㔹昳㍤捣㜶㜷挷攱㝤㤸㙤㈴㠶㐸㜸愱摥㐳㜶㤶慡挲㠰㍢㑣㜵挰っ慡㈴挴扥㈲戱㐵㌰户㡥㔸戵㥥ㄱ㐴㙣攲晡昰攸扣㠶㉤挳晥昲愷㥤㐳ㄶ扦昰攰㌰㤵挰っㄳ戱戶捥晡㝤挴㜲ㅤ㠷昷㈱戵㤱〶㐴挲㉢捤晡挱㈶戶ㅣ〳㈱ㄶ㜶ㄳ晢㤱挴㑥㠴慢㜵挴㑥搲㌳㠲㠸㈱戱㙣㕤扦慦㥥㜹昲ㅤ敢㠷愹搳㌱挳㐴㉣㉢㠸㔸愶攳昰㍥㝣㌶戲〲㤱昰挲㜷㌲㙤㘲攷㘰㈰挴搲摤挴晥㈰戱㔵㜰戵㡥搸㙡㍤㈳㠸㤸㙦㡦㕤㠴ㄹ㈶㘲扦晤ㅣ㜰㈸晥敡㌸扣て㤵㡤㕣㠲㐸㜸攱㕦扦挳愹搳㌶㐳㕤㠱㠱㄰晢〵㌳㤲㠷㘲ㅢ㌸摢㕦〵㔷敢㠸慤搱㌳㠲㠸攵ㄴ㙤敦㌰㝢捥摢扢づ挵ㅢ㌰挳㐴散㠷㈰㘲摦㍢づ敦挳㘲㈳敢㄰〹㉦㝣㘷搲㈶㜶ぢ〶㐲散㕢㌷戱昶㈴㜶ㅢ㕣慤㈳戶㐱捦〸㈲收摢㘳昷㘲㠶㠹搸㤷㐱挴扥㜰ㅣ摥㠷挰㐶㌶㈲ㄲ㕥㈸㐳戱㠹㍤㠴㠱㄰晢捣㑤㙣㑦ㄲ摢〴㔷敢㠸㙤搶㌳㠲㠸㘵ㄴ慣散戰㙣搱搶㘱㈵慢慡㍦摥㜹换昵挳搴㔶捣㌰ㄱ摢ㄱ㐴散㥦㡥挳晢㜰搷挸㤳㠸㠴ㄷㅥ搸㘶ㄳ㝢〶〳㈱昶愱㥢㔸㔷ㄲ㝢づ慥搶ㄱ摢愶㘷〴ㄱ㐳㘲搹㤲㙦ㅥ慦㘰㠶㠹搸扢㐱挴摥㜱ㅣ㉢㍣晦〶㔷㘴㍢㈲攱㠵搲ㄶ㥢搸㥢ㄸ〸戱户摣挴づ㈲戱户攱㙡ㅤ戱㜷昴㡣ㄶㄳ㙢挴っㄳ戱敤㐱挴㕥㜵ㅣ摥㠷戱㐶㜶㈰ㄲ㕥㘹搶㈱㌶戱㑦㌱㄰㘲㉦扢㠹ㅤ㑡㘲㥦挳搵㍡㘲㕦攸ㄹ㐱挴㝣攷搸㜷㤸㘱㈲昶㝣㄰戱㙤㡥挳晢㤰搵挸て㠸㠴ㄷ扥摡㘹ㄳ晢ㄹ〳㈱昶慣㥢㔸ㄱ㠹敤㠴慢㜵挴㝥搵㌳㠲㠸挹㜱㠸㈶㜹㈸㘶㈰㠱㠹搸㤳㐱挴㥥㜰ㅣ摥㠷愷㐶戲㄰㐹㠸つ戵㠹㔹ㄸぢ戱㉤㙥㘲挳㐸㉣〷㉥扣㕡昱㤱㉡㔷捦〸㈲收摢㘳ㅤ㌱㈳㡦㍡㝢㍥㔲㍤ㄲ㐴㙣戳㜶㜸ㅥ㡡ㅡ改㠴㐸㐲㙣㤴㑤㙣㙦㡣㠵搸挳㙥㘲㘳㐸慣㌳㕣㜸戵㠲搸扥㝡㐶㡢㠹敤㡦ㄹ㜹〶㘲ㅢ昵晡扤て㍢扤捦㜱㜸ㅦ㜶ㅡ挹㐳㈴㈱㌶挹㈶搶ぢ㘳㈱㜶㡦㥢搸ㄴㄲ敢つㄷ㕥慤㈰搶㐷捦〸㈲㠶㘸戲㈵て挵晥㤸㤱〷㤳㜷㡦摤ㅥ㐴㙣㠳攳昰㍥挴㌴㌲〰㤱㠴搸っ㥢搸㘰㡣㠵搸慤㙥㘲戳㐸散㌰戸昰㙡〵戱挳昵㡣ㄶㄳ㉢挶㡣㍣〳戱㜵㐱挴㙥㜴ㅣ摥㠷㤳㐶㐶㈱㤲㄰㍢挶㈶㌶づ㘳㈱戶搶㑤慣㡣挴㈶挰㠵㔷㉢㠸㑤搴㌳㠲㠸昹㝥㐱㤷㘲㐶㥥㠱搸搵㐱挴搶㌸づ敦㐳㐷㈳㌳㄰㐹㠸挵㙣㘲㜳㌰ㄶ㘲㔷扡㠹捤㈷戱愳攱挲慢ㄵ挴收敡ㄹ㐱挴㄰㑤戶攴愱㔸㡥ㄹ㜹㌰㜹て挵㑢㠲㠸㕤散㌸扣てㄳ㡤挴㄰㐹㠸搵搸挴慡㌰ㄶ㘲ㄷ扡㠹搵㤱搸㈲戸昰㙡〵戱㙡㍤愳挵挴ㄲ㤸㤱㘷㈰㜶㙥㄰戱搵㡥挳晢㤰搰㐸〳㈲〹戱〶㥢搸㜲㡣㠵搸㑡㌷戱愵㈴㜶㈲㕣㜸戵㠲搸㐹㝡㐶㄰戱㙦搶㥣晤挹㠹㤹㌷㍦㤶摣㘳愷㘳㐶㥥㠱搸㡡㈰㘲㘷㌸づ敦挳㍦㈳㉢㄰㐹㠸㥤㙣ㄳ㍢〷㘳㈱㜶㥡㥢搸㈹㈴戶ち㉥扣㕡㐱㙣戵㥥ㄱ㐴捣昷㝢散㈲捣挸㌳㄰㍢㌹㠸搸㐹㡥挳晢㔰捦挸㈵㠸㈴挴㔶搸挴慥挰㔸㠸㥤攰㈶㜶ㄶ㠹㕤〵ㄷ㕥慤㈰戶㐶捦〸㈲㠶㘸戲㈵昷搸つ㤸㤱〷㤳昷ㅣ㙢〸㈲㔶敦㌸扣て敢㡣慣㐳㈴㈱㜶慥㑤散ㄶ㡣㠵㔸摣㑤散㝣ㄲ扢つ㉥扣㕡㐱㙣㠳㥥ㄱ㐴捣户挷敥挵㡣㍣〳戱㥡㈰㘲搵㡥挳晢㄰捥挸㐶㐴ㄲ㘲㤷搸挴ㅥ挲㔸㠸㉤㜴ㄳ扢㡣挴㌶挱㠵㔷㉢㠸㙤搶㌳㠲㠸㈱㥡㙣挹㍤戶ㄵ㌳昲㘰昲敥戱㔸㄰戱ち挷攱㝤戸㘶攴㐹㐴ㄲ㘲㔷摢挴㥥挱㔸㠸捤㜳ㄳ扢㤶挴㥥㠳ぢ慦㔶㄰摢愶㘷〴ㄱ昳敤戱㔷㌰㈳捦㐰散㤸㈰㘲㜳ㅤ㠷昷愱㤹㤱敤㠸㈴挴搶搹挴摥挴㔸㠸ㅤ攵㈶㜶ㄳ㠹扤つㄷ㕥慤㈰昶㡥㥥搱㘲㘲㡤㤸㤱㘷㈰㌶㈳㠸搸㜴挷攱㝢ㄸ收づ㐴㙡敥㘱㤸慥㝦㑤戲㍤㤲㘶㔵戲㤶㌵愷搲㌶昳㜲㉤ち愲慢慡慢愵㤶㌸ㄷ捦慥㡢攳摦㜳㥣㠸㐷㌴攲㠹㜵昸㈷攴㥤搲㔸㍣扡㤱㡦〲搳㑦㐷戳㘴挴挹愱捡㈹㜱㍣㉥慤㑤攵戸〴ㅥ慤㔹㤱㡤㝦㡦慥扥ㅥ晦散晣晦挲㠳敤㔰摤捤㙦晥㘲戳ㅦ㘹㘷㉣慣㘶挵㜴ㄳ捦ㅣ摣愵㠷晥㘷ㅡ搳昹挸扢晦散㈹㥢愱摢㜱㠸改挲晦ち搷㐳ㅣ㌳搵㌴散㘲扢ち攷搴戴㍦㘴捤㘹改昸攷㍣㠰㤷ぢ捦㜲敦〲㑤搸扡㥢㈶ㄶ搷㑢㤳㤶挵慢攱㕥㘲㉣㜳攷㤷㈷搳㍣晦搰㘲㑥づ搹敡㑤昱㘲㌴㡦愰搰扤㠱换㥡㘸㕣搶㐶晦戲ㅥ㐸㕤㤶攲戵㙣㉥㑤㙦敡〷㥤散愱挰㘴愳㡤挹㌶昹㤳㍤攲㐹挶敢换㈹挹㜸搱㔶㤸㍤ㄶ㤸㙣戸㌱搹攳晥㘴㕢㍤挹㜸捤㌷㈵㔹ㄶ〰㤲散挹挰㘴㐳㡣挹晥收㑦昶㡣㈷㔹ㅢ㡣㔳㤲戵㠵㐱㤲㍤㠷㡥昹㔰㉡㌴㈶㝢㥥㤱㜹て㘳搷愱昴㈲㑤扢づ㈵搵ㅥ攳㤴㘴㥤㘰㤰㘴㝦㐷挷㥣㉣摦㤸散ㄵ㐶㑥㑤戶㥤㈶㔷戲㍤㌱㑥㐹戶ㅦっ㤲散㜵㜴捣挹㝡ㅡ㤳扤挹挸愹挹摥愶挹㤵慣㉢挶㈹挹昲㘰㤰㘴敦愲㘳㑥搶挳㤸散㍤㐶㑥㑤昶〱㑤慥㘴〷㘱㥣㤲散㄰ㄸ㈴㔹㈳㍡收㘴晢ㅡ㤳敤㘰攴搴㘴ㅦ搳攴㑡㜶㈸挶㈹挹〶挰㈰挹㍥㐵挷㥣㙣て㘳戲捦ㄹ㌹㌵搹㤷㌴戹㤲ㄵ㘱㥣㤲㙣㈸っ㤲散㉢㜴捣挹㈲挶㘴摦㌰㜲㙡戲敦㘸㜲㈵ㅢ㠶㜱㑡戲㔱㌰㐸戲ㅦ搰㌱㈷ぢㅢ㤳晤挸挸愹挹㝥愶挹㤵㙣っ挶㈹挹㈶挱㈰挹㜶愲㘳㑥㤶㘹㑣昶ㅢ㈳愷㈶晢㠳㈶㔷戲㈹ㄸ愷㈴㥢〱㠳㈴㔳㜸挲愵㌹搹敦㍦㤹㝥㍦㘴〰敦㐹㤶㐵㤳㉢搹㉣㙦戲㘳㜴戲㌶㠱挹㝥㌲㈶戳晣挹㜲㍣挹捡扣挹㘲㍡㔹摢挰㘴摦ㅡ㤳戵昷㈷摢捤㤳㙣扥㌷㔹㡤㑥搶㌱㌰搹ㄷ挶㘴㥤晣挹昶昴㈴慢昳㈶㙢搰挹昶づ㑣昶㤱㌱㔹㘷㝦戲晤㍣挹㤶㝡㤳㥤慣㤳㜵つ㑣昶扥㌱㔹㜷㝦戲晤㍤挹㑥昱㈶㕢愱㤳攵〵㈶㝢换㤸散㈰㝦戲㕥㥥㘴㘷㜹㤳㥤慢㤳昵づ㑣昶慡㌱搹㈱晥㘴㠷㝡㤲㥤敦㑤㜶㠹㑥搶㉦㌰搹ぢ挶㘴晤晤挹〶㜸㤲㕤收㑤㜶戵㑥㔶ㄴ㤸散㘹㘳戲挱晥㘴㠷㜹㤲㕤敢㑤戶㑥㈷ㅢㅡ㤸㙣㡢㌱搹㌰㝦戲ㄱ㥥㘴㌷㜹㤲㘵摤〹㐳㡢㍦㌲戳㠸愳㈳晥戸攰㍦㄰㡦挷㤵昳愱搷扤慢昱搱户〵捦ㄸ㉦挶㐲ㄴ㍦敦㌲㠶㔵挲㤱昳昱㐵㙤㠴㤵换戰㐶搱晡㠰挶㡣㜶㘳昸挱㔱㌰㘳㘸㝤㐴㘳挶扡㌱晣扣㈷㤸㜱戴昲愳㥥攴ㅡ敦挶晣㑤㘳㈶搰捡㑦㘸㠲㤹攸挶㍣慦㌱㤳㘸㝤㔱㘳㈶扢㌱晣㔰㈴戹愶搰扡㕤㘳愶扡㌱晣㉣㈳㤸㈳㘹攵挷ㄸ挹㌵捤㡤㜹㑦㘳㑡㘹攵愷て挱㑣㜷㘳㜶㘸捣っ㕡㍦搶㤸㤹㙥っ㝦攱㑢慥㔹戴㝥愹㌱戳摤ㄸ晥㥥ㄶ捣ㅣ㕡昹㉢㕡㜲ㅤ攵挶晣愸㌱㐷搳捡摦慣㠲㤹敢挶晣愶㌱挷搰晡㠷挶ㅣ敢挶昰㤷㤹攴㉡愳㤵扦挷㈴捥㜱㙥っ㝦〷〹㈶㑡㉢㝦晤〸㘶㥥ㅢ挳㕦ㅤ㠲㈹愷㤵扦㌵〴㔳攱挶昰ㅤ㕦㌰㌱㕡昹㘶㉦㤸㑡㌷㠶㙦搴㠲㤹㑦㉢摦愳〵戳挰㡤攱晢慢㘰慡㘸攵㕢慢㘰ㄶ扡㌱㝣㕢ㄴ捣㈲㕡昹㡥㈸㤸㙡㌷㠶敦㘶㠲愹愱㤵㙦㘴㠲愹㜵㘳昸㈶㈴㤸㍡㕡昹晥㈳㤸挵㙥っ摦㍢〴㜳㍣慤㝣摢㄰㑣摣㡤攱㈹㉦㤸〴慤㍣摢〵㔳敦挶挸愹挷戳慥〱㔶扤㐵㜸ち捡㜵㤴㈵攸愰㜶㐴㑥㍥ㅦ㡡㈷愱愰㤶搹㈸㌹晤㝣㈸㥥㠶㠲㍡挱㐶挹〹攸㐳昱㐴ㄴ搴㐹㌶㑡㑥㐱ㅦ㡡愷愲愰晥㘴愳攴㈴昴愱㜸㌲ち敡㔴ㅢ㈵愷愱て挵搳㔱㔰愷搹㈸㌹ㄱ㝤㈸㥥㤰㠲㍡挳㐶挹愹攸㐳昱㤴ㄴ搴㤹㌶㑡㑥㐶ㅦ㡡㈷愵愰捥戶㔱㜲㍡晡㔰㍣㉤〵戵搲㐶挹〹改㐳昱挴ㄴ搴㙡ㅢ㈵愷愴て挵㔳㔳㔰攷搹㈸㌹㈹㝤㈸㥥㥣㠲扡挰㐶挹㘹改㐳昱昴ㄴ搴㠵㌶㑡㑥㑣ㅦ㡡㈷愸愰㉥戶㔱㜲㙡晡㔰㍣㐵〵㜵愹㡤㤲㤳搳㠷攲㐹㉡愸换㙤㤴㥣㥥㍥ㄴ㑦㔳㐱㕤㘹愳攴〴昵愱㜸愲ち㙡㡤㡤㤲㔳搴㠷攲愹㉡愸㙢㙣㤴㥣愴㍥ㄴ㑦㔶㐱㕤㘷愳攴㌴昵愱㜸扡ち㙡慤㡤㤲ㄳ搵㠷攲〹㉢愸ㅢ㙤㤴㥣慡㍥ㄴ㑦㔹㐱慤ㄷ㔴㐴㥦慣㡡攷愷㕣攰㥣㠳㕦晡㉣敡ㅡ㠹戹搹㜸㌴㍢㑦㐹㜱捣昶㌸㜸ㄶ㡡㘳㤶挷挱ㄳ㑦ㅣ㌳㍤づ㥥㙢攲㤸攱㜱昰昴ㄲ挷㜴㡦㠳㘷㤴㌸㑡㍤づ㥥㐴攲㤸收㜱昰扣ㄱ挷㤱ㅥ〷㑦ㄵ㜱㑣昵㌸㜸㜶㠸㘳㡡挷挱ㄳ㐲ㅣ㤳㍤づ㥥〳攲㤸攴㜱昰戰ㄷ挷㐴㡦㠳㐷扡㌸㈶㜸ㅣ㍣戸挵㌱摥攳攰昱㉣㡥㜱ㅥ〷て㘱㜱㡣昵㌸㜸搴㡡㘳㡣挷挱〳㔵ㅣ愳㍤づㅥ㥢攲ㄸ攵㜱昰㜰ㄴ㐷㠹挷挱㈳㔰ㅣ挵ㅥ〷て㍡㜱㡣昴㌸㜸㥣㠹㘳㐴慡㈳攷晦〱㔶っㅥ挳</t>
  </si>
  <si>
    <t>㜸〱捤㝤〹㜸ㄴ㔵昶㝤㕥㤶㈶搵㘱㘹㐵㔴ㄶ㤱㐴愳㈰ㄸ㐹〲㈴愰挸㤲〴〸扢㠴㐵ㄴ㡣㑤搲㠱㐰ㄶ㑣㈷㙣㉥戸攱〲敡㌸ち㉡㡡捡愸愰攲㉥愲㈸攸愸㠸㈳㡡㍡㡡㡥敢㡣㑢挴㙤㜰㜴摣ㄵ㤷晦㌹户敡㜵慡㙢挹㌲扦昹㝦摦ㄴ摤㌷敦摤㝢摦扤敦㥣㕡扡扢敡㔶㤱愰ㄲㄲㄲ㝥挷挲扦㕣㤲搹攸㔱戲㌴㕡ㅦ愹捥㉡愸慤慡㡡㤴搵㔷搶搶㐴戳㐶搴搵㠵㤷㡥慦㡣搶㈷挱㈱㔰㕡〹㝢㌴愵㌴㕡戹㉣㤲㕡扡㈸㔲ㄷ㠵㔳㑡㐲㐲㙡慡㤱〸㝢㔷敢ㅤ搲ㅤ㠳愳㡣㘴ち㜸㈵ㄸ〱㡡㜶ㄴ愹ㄴ〶㐵㤰㈲㡤愲㍤㐵〷㡡㡥ㄴ㥤㈸㐲ㄴ〷㔰ㅣ㐸搱㤹攲㈰㡡㉥ㄴ〷㔳ㅣ㐲㜱㈸〵昳ㅢ摤㈸扡㐳戴敦〱㌱戵㘰攴愴㌹昳㠱愶愴扥戶㉥搲慦搷㜴㜳捥㐳戳戳戳戲戳㜲昳晡攷㘷昵敦搷慢愰愱慡扥愱㉥㌲戴㈶搲㔰㕦ㄷ慥敡搷㙢㜲挳㥣慡捡戲㜱㤱愵㔳㙢ㄷ㐴㙡㠶㐶收昴捦㥤ㄳㅥ㤰㥦㍤㘰攰挰㡡挱㠳昳摢ㅦ㠶挸ㄳぢ㐶㑥慥㡢㔴㐴晦㕢㌱㝢㌲收愴㠲㤱㔹ㄳ㈳昵晦慤㤸㠷㈳㈶㐲ㄶ搶㔶㠷㉢㙢晥㑢㐱㔳戸㑥〷ㄶ㐶捡㉡戹昲㈳㤱扡捡㥡戹㔹㤸㜶ㅣ搱攸攵㘵㡤㠸㐶ㅢ慡ㄷ㜲㍢㉡㠸㔴㔵㑤㠹㔴挸㑡慦㉥㡣搶㑦づ搷㔵㐷摢㔷㤳扦㐸㕤愴愶㉣ㄲ敤㔸㕤戴愴㉣㔲㘵㌹㐶㔳慢愷㠷敢㈶㠶慢㈳挹㙣㜴慡㌶搷㘱㜱㜹愴愶扥戲㝥㘹㠷敡㘹搱挸㤴㜰捤摣〸㕤㔲慡㐷㌷㔴㤶慢攴㘴扣ㄲ㤲㡥昶㥡㤹慣㈸捣愷扡㘰㕥戸慥㕥㝡㕣㠵搹㕥扥戶捤㐵㔰挴捤㡢㥢㔴㉦挷㈸慥戳㤲捡敡㜱㤱扡㥡㐸ㄵ㤳㜰㑤昶㜵㌸〹㐱收㝡㠸㌱愵攱㜰㉤愹㌴㙢攷㈳ㄶ㘶〹昴㠲㌸㜶㘲㙤㕤㌵㌶挸〹㤱㜰捤搰晥㔹晤晢てㅣ㤴搷㍦㉦扦晦㠰晣〱㠳㜲㜳昳㜳晢㤵搴㤷ㄷ㐶ㄶ㠹㈹㌷摢㐸挷㄰㈳㠳㠳㡦㠰㐸ㅡ㥦㤳㘳ㅣ㐹㔵㈶㠴㑡㝥ㅢ晢扢㍤ぢ昷戹挴搲㜰㘲改㥣挴搲戲挴搲昲挴搲㐸㘲㘹㐵㘲改摣挴搲㜹㠹愵㤵㠹愵昳ㄳ㑢ㄷ挰㐷㉦愹敤摡㈵㕡换摣㔷㐶㜶㝥改扢㥣〹㡦㥤㜲挰攰搳晥戴㝥㤵攲㉥㉥㐷㠸愳搱攸ㄶ㌷㙢摢ㅣ〷攵ㄹ扤㘱㌷晡㐰〴㡥攱㤰挲摣ㅣ愳㉦㔵晤㈰㤴摡㠳㈹㜲㥡㤳搷摦㍥㜹敥㠶搵㘳㉥㝥敦扥㡦㡦搹㕣戶㔳昱攸㈱昱戳搰㘸㈳㉢挷㌱㝥㝦㠸㐰㌶愳㡣〵㉢㌹㔴攵㐲㈸戵摢㑡戹㍦攳挸ㄷ摥㐸晥㘵攴搵㐳㥥㝣㈰㙦㜸捤户㡡挷㉡㐹㌹㄰㡤攳攲㈰㘱㐵昴捦ㅥ㍣㘰挰攰㐱㘸攴㘳㥤攴つㅣ㘰㠳搹㍦㈷捦ㄸ挴っ㜹㄰㠱㝣挶㈹捣ㄹ㘰っ愶㙡〸㠴㔲㍢慤愴ㅦ㑤扥戹㘳㐵改搶攱摢㌷收㙦㍡敦摢㝤㙢ㄵ㡦㡤㤲昴〴㌴ㅣ㌸〷攴攴っ挸挹捤换换捦捤ㅦ㡣㠳㔰㜶㥥㉤㘵昶攰挱挶㔰挶㍦ㄱ㈲㌰㡣㔱挶㘷て㌶㠶㔳㌵〲㐲愹㈷慣㤴㘷捦搹昶捤敤挷ㅥ㍤敡攱㍤摤㉥㕣户㜹晡㈱㡡㍢愵愴㉣㐰挳㤱戲愵つ慥㤰昱㡢㈰〲愳ㄸ㘵ㄴ愸ㅤ㑤搵ㄸ〸愵ㅥ戱㔲㥥㜸晥㜳てㅣ㔵㜷㙥挱㤵戳〷㉤㥢戴敥戹搹㡡挷㝤㐹㌹ㄶつ㐷捡散㐱戹〳戳昳㜲〷㘱㌳捦ㄹ㤴㤷㥢㥦㘳㐳㤹㤳㥦㙦㡣㘳晣昱㄰㠱〹㡣㔲っ慥㈷㔲㌵〹㐲愹晢慤㤴挷晦搴㄰㑣㍣晦昶戱㔷攷晥昴攴搵愷㡥㥡愷昸㈹㈳㈹㑦㐲愳㡤㈹愷㌰㝥〹㐴㘰㉡愳ㄴ㈰攵㌴慡愶㐳㈸㜵愷㤵戲愸㙦收㤱慦慤㝤扦攰晥㈱晢㡥扦㘲昳㍢㝦㔴㘹㜴挶㍢㜰㌲㐴㥢㌷愰㤹ㄸ㘴㥣挲攱愷㐲㈴㡤挱〶㌴㡢慡搹㄰㑡摤㘲㈵㑤㔸昱㜶搲攷㙢㉥ㅦ㜷捦慤㑦㜵搹晢㙤昵〳㡡㥦愱㤲戴ㄴ㡤敥㜱㕢慤㡤㐸㙥愱愷挳挱〸㐳〴收㐰攰㘰㌱挰㈸愳慡ㅣ㐲愹ㅢ慣〴摢挷摣㕡晤昸戳㍦㑥摡㜶㑥㐶搱昷愱扡〲挵捦㘷㐹㔰㠱㠶㠳㐸挷ㄶ㥡㘳㍦㍥㜱ぢ㥤换昸昳㈰〲㤵㡣㌲ㄶ㕢攸㝣慡ㄶ㐰㈸戵摡㑡昹㤷㑢扢ㅦ㔳㜴捥㝢ㄳ㙥㐹摦晥戹昱㙥扦てㄴ扦つ㐸捡㙡㌴晡挶㘱捡捡捥挹ㅢ㌴㜰搰攰挱晤戳〷㘵てㅣ㌰搰㠶㤱ㅢ㑢つ愳搷㐲〴ㄶ㐲愴㘵昶慡慤攸㔵㌴戲㜸㙡攱〸攳っ㥡敡㈰㤴扡摣㑡摣㘱挵㠰㠲㕤㘷つ㤸㜸攳㠶㌱扤㑦㑢㥦㌳㐴昱ㅢ㠸㈴慥㐷挳㠱戵愵㕤愳㠱昱ㄷ㐱〴ㄶ㌳㑡ㄱ㜶㡤㈵㔴㉤㠵㔰敡㈲㉢㘵昲㈵慦摦昴慦㉤㤷㡦扢晣㤵㤵㕦扥戰㜴攳㔳㡡摦㜷㈴攵㤹㘸㌴㜷㈰㍤㡢挱捥㠶〸㥣挳㈱〵㌸㤰㉥愷敡㕣〸愵㤶㕢昱昳㝥扣昳散挸昲慥ㄳ敥㑦㍢㜵搹㥥扢ㄷ㤴㉢㝥㤵㤲昸攷愳搱收㡤昲〲っ㌲㉥㠴〸慣㘰㥣戱搸㘶㉥愲敡㘲〸愵㤶㔸㐹ㅦ晦㜲㝤㘰挶㜵ぢ㠶慦㔴〷散换ㄸ㝣敤㐵㡡㕦摤㈴改愵㘸戴㤱挷㤵㡣扦ち㈲㜰ㄹ愳㡣〳㡦㤷㔳㜵〵㠴㔲㘷㔸㈹㝢づ慣㥣昹㐸㤷㌳㐶㕣㌰㜲㔴㘶㜹㠷昳㘷㉢㝥㔱㤴㤴㔷愲搱挶㤴㝦㘴晣慢㈰〲㔷㌳㑡㌱㔲慥愶㙡つ㠴㔲昳慤㤴㘷摦戸㜳搹㡡〷㝥㤹㜸换搷搳㘷搶㝦戶愰㔴昱㙢愹愴扣ㄶ㡤收㔶摤㜵っ戶ㄶ㈲㜰㍤㠷ㄴ㘳搵摤㐰搵㍡〸愵捡慣昸昷捣㈹晦㙥㘱昷㜱ㄳ敥扢㌴㌹昱昹㐱戳扥㔵㕤攸㡣㜷攰㈶㠸收攲摦っ扢戱㥥㥥㝦㠲㐸ㅡ㡤昸户㔰㜵㉢㠴㔲戳慣昸ㄵ昷ㄹ〷捤㝡晥户㌱慢户㡥㉣㕥搴戹攷搳㡡㕦愶㈵晥〶㌴摡扣㘹㙣㘴㠶摢㈱〲㜷㌰㑥ㄱ㌶㡤㍢愹摡〴愱搴㌴㉢改晡㈳晦㜱攰㥢摢扡ㄶ㕣㤳㜸㐵挱摢搹て㝥愴昸攵㕤㤲摥㡤㐶㜳愰敥㘱戰㝢㈱〲昷㜱挸㌸㠰扡㥦慡〷㈰㤴㥡㘸挵晦㜹搸搲㈳㌳㠲晦㈸扥敦㡤㌹㈳ㅥ㌹㘱搱搷敡㔰㍡攳ㅤ搸っ攱搸づㅣ㠷慢㙣晢㐷つて㔷て㘱㠸戱㠵㠳ㅦ㠶㐸ㅡ㠳挳搵㈳㔴㙤㠵㔰㙡戴㤵㜲捡㍤㥢扡慤㍦慣㘶摣㑤摢晡ㅥ㝣晣㠵㍤㝥㔷㕤改㡣㜷攰㌱㠸收㈰㙤㠳摤搸㑥捦挷㈱㤲挶〰搲ㄳ㔴晤ㄹ㐲愹攱㔶晣搷づ搸㜰㕥敥愴挵愳㔷㙦扡㝥㙢摡晤て㉥㔶摤攸㡣㜷攰㈹㠸收攲㍦つ扢戱㠳㥥捦㐰㈴㡤㐲晣㥤㔴㍤ぢ愱搴㘰㉢㝥昴㤳挹晢扥㑦㕥㔵㜴捤㤶㉢㡡づ㍤㜷昵㝢慡㍢㥤昱づ㍣〷搱㍣㘵慥㈳晣㉥っ㌱㥥攷攰ㄷ㈰㤲㡡㐱搹㙥慡㕥㠴㔰㉡挷㑡㔹㝡㑦晢摢てㄹ㜲昶挴昳㍡㔷㥤㍢昴搹㤲㥥敤㕦㠶昹㈴敢ぢ㜰㘱㕤㜸㌱㝥㔲㌴晤㕡挹挹挲㌷摦搶晣㑣挳慦戴㡡㠱ㄵ㜹ㄵ搹搹攵〳晢㠷㜳挳㈹改〸摢摡摦〳㍣昰戶慦㤸㔱㔹㔳㕥扢㔸㝥㈰昴ㄸㄹ㡥㐶㥡㝥㉦昴戵㙣㈳㙢ㅢ㙡捡愳摤扤㡤㈵昵攱晡㐸㌷愷慤㈹㠸㙢㔸〹㝥㍥㐵愲㤲慦愷㜳搸昴㜰㔵㐳㘴挴㤲㑡搳㝣㤸挳㡣ㅦ㑦戵㜳晣慤愳敡㈲㘷挴慣慥ㄹ㡤挰慦晢㐵ㄲ摢㠵搲㌴㤹昳敡㔵㌰慦㌶ㅡ愹㤱改昵慤㥥㕣㔹戶㈰㔲㔷ㄲ攱戹㠱㐸戹㐰敤㐲㤳昵ぢ慥敦愴ㅡ〰挵㙦戲昲っ扢戶愲㘸㐹㝤愴愶㍣㔲㡥昹㉥㡣搴搵㉦㥤ㅡ㥥㔳ㄵ㌹㌸捥挵捣〹㐳搷㌸昵愸摡戲㠶㘸㐱㙤㑤㝤㕤㙤㔵扣㘵㐴昹愲㌰㝥㌵㤶㑦愸㉤㡦攰㐷㕦㌲㤷〴㤵㤰㤴愴㔴挲㌱㕥扦扣ㄸ㌷㥡㈵㉢挲戶㡡て挳㍡㍦㌴㝥戳换㥡〲㜴㐰㔱ㄵ攱㌶㤹㜸㘴ぢ挱㈴㉥挳昴昱㜷戴㘱攲㠹ㄴ㝡昷昶昷㤶㌹挶搶摣晦㕦攷挴挴捥ㄶ晡愲㐵昸㘵㍤㈶㕣㔳㕥ㄵ愹㙢昶㌴㤰攲㡣㡣扦㐲愴ㅣ㠷扤搹㤷扤㘴㜸愸㈵㙡㘹捡攲捡昲晡㜹㠱㜹㤱捡戹昳昸㉤ち愷㡡㔲㔳㐹慤㙢㌱㕥㠵捡搸㐳昱ㅡ㐴㌰㤸㄰㜸㥤㑥㠱愰昱㌷戳㥦㤲㠱扦㙤晦捤㥥㠸㔱㠶㥣㈳挰〹㥤㘸㑡昵愸摡扡㘸㔲㤲ㄷ捡㌱攱攸扣㝡㙥㥥捤ㅢㄹ敦つ㡡㌷㈱㔲㡥㠴㘸昱㤴㐰㈷㌸㈵昳捣㐷㠷敡挲㐸㐵ㄸ攷㥢㘴敦㔶攱㤴㙡昳ㄴ㐶㘱㈴㕡㘶昰㕣㐷㌱昶㤵㈵〱戴戰昳户慦收搶ㅦ㔹㔲㕦ㄸ慥て户慢挶㔹ㄳ慣㈵〳㑥㝤㘵㤴搹攲挸づ愲搳愳㠳㔶てㄱ㐲搲戴㐵㐹ㄳ㠵ㄹ〹㍢づ昶㤷㠴㈴㑢㌶て〲㜳敦〹㄰〱攷㠶ㅥ㝦昶〳㈷㘵捡㐷㐷㙡愶㉥㕤ㄸ㠹搲㍤㌵搰㉣㤵捥摤㡢挱㈶㤵捤㤹㔶㕦㔹ㄵ捤挲㑣㐷搷搵㌶㉣晣㙦挶㘱㉣攳㉤〸扤愴ㅣ㠵慤戸昵㤸㐰㔷㐲扢㐵㕣㌷愵愵〹愹㡣㐶㡤㜱〴〵户㔶〴晢ㅤ㝦㘴㌱晥㡥㍦挱收㙣㈹㤹昰㘸换㤹愲ㄴ昸户慦〶㐳㔳敢㈲㜲敥㉢㔵㍡㘰扢㐳昵㡣摡扡〵㜳㙡㙢ㄷ㜰㝢敡㈸扤攸扣㐸愴㥥攷㤳搲慣昳㘷㜲㥥㑣愹愴愴戸搳㐰戶ㄳ㑦㠷㈳㝥攰〳㠸づ㈳慡慡㝡改㠸搱挰㠷㔰㈵攱捣㔶愰ㄱ㡤㝥〵戵ぢ㤷昲㤷㔴㌱戶捤慡㘳㈷ㄴ㘴攵㘴㘵て捡捡挱㑦戰㕥挷昶ㅡ㡢昴搱㕥㈵昳㉡㙢戲㤶㔴㐵㤷愸ㅥ㘰㠴愷㜴ㄲ晡慦㥤㜴搲㝢ㅦ㑦戸愲昷㕤搷〶㉥摥㝦慤敡㙥ㄹ㕣攷㤲㝡㈳㐷㍡摥挶挷㄰慡㉢摣㜸愴㐱㍢㝥㌱㍥㐵摦昸㡣攲㜳〸ㅣ㉦㘴つ攰㜰戱捦散慡㍥昸换㐳㠶昱〵挵扦㈰㔴㕦〸敥戰挶㤷㄰㝡㔱㈱挴攷㜶㈰敢昲ㄸ愸摤敢昲ㅢ㘸㠳㐶㌳㌶搵てㅥ㕣㥦〶昹㌳挸㤸㐱戶㔴〰㠱㍤〹㐸戱っ慥㤳㕤挷㘱㤸㄰昰ぢ挷㈷挱捤㥢㠰摦㤸㠳挴ㄸ摣ち㙤〴㈴㥡㕤搵ㅦ㌶㈱㈰〹ち㠳攷昸㔵づ㔴㐲㐰ち㝡㝡㔱㍦晦㘶㈳㈰ㅢ㙡㌷〱〶㘳ㅡ捤搸㔴㉥挶㜹ㄱ昰ㄵ㠲㝢ㄲ昰愵㘵㜰㥤㝡ㅢ㠴㐸改㥣挵㠱㥣昲ㄷ㜰昳㈶攰㈰㤸㡤㉥ㄴ〷㐳搸〸㌸搴散慡㍣〴ㄱ〲扡搲愹ㅢ㠴ㅡっ㤵㄰搰ㅤ㍤扤愸㡦散〴攴㐳敤㈶攰㜰挶㌴㥡戱愹㈱ㄸ攷㐵挰摢㝥〴扣㘵ㄹ㕣愷〱㠷㈲㔲㍡㘷搱㥢㔳㝥挳㤷㠰㘳㘰㌶晡㔲昴㠳戰ㄱ㤰㘵㜶搵㠹〸㈲〴ㅣ㐷愷晥㄰㙡㌸㔴㐲㐰㌶㝡㝡㔱㉦搹〹ㄸ〶戵㥢㠰㠱㡣㘹㌴㘳㔳㈳㌰捥㡢㠰㘷晣〸搸㘱ㄹ㕣㈷㈵ぢㄱ㈹㥤戳㌸ㄱ㐹搵㔳扥〴っ㠷搹ㄸ㐱㌱ㄲ挲㐶㐰愱搹㔵㐵〸㈲〴ㄴ搱㘹ㄴ㠴攲ㄹ㑡㈱㘰㌴㝡㝡㔱㕢敤〴㡣㠲摡㑤挰㌸挶㌴㥡戱愹㌱ㄸ攷㐵挰扤㝥〴摣㘳ㄹ㕣愷㐸挷㈱㔲㍡㘷㌱㤵㔳扥换㤷㠰改㌰ㅢ㌳㈸㑥㠶戰ㄱ㜰㡡搹㔵攳ㄱ㐴〸㌸㤵㑥戳㈰搴㐴愸㠴㠰搹攸改㐵摤㘲㈷㘰〲搴㙥〲挲㡣㘹㌴㘳㔳㤳㌰捥㡢㠰敢晣〸戸搶㌲戸㑥搸㑥㐱愴㜴捥㘲㍥愷扣挶㤷㠰㉡㤸㡤㙡㡡ㅡ〸ㅢ〱ぢ捤慥㉡㐱㄰㈱攰っ㍡搵㐱愸㘹㔰〹〱㔱昴昴愲㉥戳ㄳ㌰ㄵ㙡㌷〱㡢ㄹ搳㘸挶愶愶㘳㥣ㄷ〱攷晢ㄱ㜰㥥㘵㜰㥤㍥㥥㠹㐸改㥣挵戹㥣昲㜲㕦〲捥㠷搹戸㠰攲㐲〸ㅢ〱ㄷ㤹㕤㜵ち㠲〸〱ㄷ搳改ㄲ〸㌵ぢ㉡㈱攰㔲昴昴愲ㄶ搹〹㌸ㄵ㙡㌷〱㤷㌳愶搱㡣㑤捤挶㌸㉦〲慡晣〸㔸愰つ捥㔳搹愷㈳㔲㍡㘷㜱つ愷㕣改㑢挰㜵㌰ㅢ㙢㈹慥㠷戰ㄱ戰捥散慡㌰㠲〸〱㌷搲改㈶〸㔵〶㤵㄰㜰㌳㝡㝡㔱愷摢〹㤸〳戵㥢㠰㕢攱ㅦ㌴㥡戱愹㜲㡣昳㈲㘰扡挶改晣㈲㌴捤㌲戸㑥戵昳㜴㜹㍡㘷㜱㌷愷㕣攲㑢挰扤㌰ㅢ昷㔱摣て㘱㈳攰㐱戳慢收㈱㠸㄰戰㤹㑥て㐱愸昹㔰〹〱㕢搰搳㡢ㅡ㙢㈷愰ㄲ㙡㌷〱㡦㌲愶搱㡣㑤㉤挰㌸㉦〲㠶晢ㄱ㌰捣㌲戸㑥晣搷㈰㔲㍡㘷昱㌴愷㍣搴㤷㠰㘷㘰㌶㜶㔲㍣ぢ㘱㈳攰㌹戳慢㙡ㄱ㐴〸搸㐵愷攷㈱搴ㄹ㔰〹〱㉦愰愷ㄷ㌵挰㑥挰㐲愸摤〴扣捣㤸㐶㌳㌶㔵㠷㜱㕥〴ㅣ攳㐷㐰ㅦ换攰扡〰搱㠰㐸改㥣挵㥢㥣昲搱扥〴扣つ戳昱づ挵扢㄰㌶〲晥㘱㜶搵㈲〴ㄱ〲摥愳搳晢㄰㙡〹㔴㐲挰〷攸改㐵昵戴ㄳ戰ㄸ㙡㌷〱㝢ㄹ搳㘸挶愶㤶㘲㥣ㄷ〱〷昹ㄱ搰搹㌲戸㉥㠷㥣㠵㐸改㥣挵扦㌸攵〳㝣〹昸ち㘶攳摦ㄴ㕦㐳搸〸昸搶散慡戳ㄱ㐴〸昸㡥㑥摦㐳愸攵㔰〹〱㍦愰愷ㄷ㤵㙡㈷攰ㅣ愸摤〴散㘷㑣愳ㄹ㥢㍡ㄷ攳扣〸昸敤㔷㥦慦挲扦㕡〶搷昵㥡ぢ㄰㈹㥤戳㐸㑥挴㤴昷挳捤晢慢㜰〰㘶愳ㅤ㐵㉡㠴㡤㠰愰搹㔵ㄷ㈲㐸〶〳愵搱愹㍤㠴扡〸㕤㈱愰〳㝡㝡㔱㕦㈳㐷散挷搰ち愸摤〴ㅣ〰晦愰搱㡣㑤昱㠲㤰ㄷ〱㥦晡ㄱ昰㠹㘵㜰㕤㍢㕡㠹㐸㐲㐰㌷㑥㜹慦㉦〱㍤㘰㌶づ愳攸挹搹㌵晤ㅡ散㘵㜶搵㉡〴捡㈰㥣㜴㍡㘵㐰愸换搱ㄵ〲㡥㐰㑦㉦敡㕤㍢〱㤷㐱敤㈶攰㘸昸〷㡤㘶㙣敡ち㡣昳㈲攰㔵㍦〲㕥戱っ慥㉢㔹㝦㐴㈴㈱愰㍦愷晣戲㉦〱㌹㌰ㅢ戹ㄴ〳㌸扢㈶〲〶㤹㕤㜵ㄵ〲㘵㄰㑥ㅥ㥤昲㈱搴㙡㜴㠵㠰挱攸改㐵㍤㙢㈷攰㙡愸摤〴っ㠵㝦搰㘸挶愶搶㘰㥣ㄷ〱摢晤〸搸㘶ㄹ㕣搷搵慥㐳㈴㈱㘰ㄴ愷晣愸㉦〱㘳㘰㌶㡡㈹挶㜲㜶㑤〴㡣㌷扢㙡㉤〲㘵㄰捥〴㍡㑤㠴㔰㌷愰㉢〴㑣㐲㑦㉦敡㝥㍢〱搷㐳敤㈶愰〴晥㐱愳ㄹ㥢㕡㠷㜱㕥〴㙣昴㈳㘰㠳㘵㜰㕤昸扢ㄹ㤱㠴㠰㔹㥣昲慤扥〴㥣〶戳㔱㑡㜱㍡㘷搷㐴挰ㅣ戳慢搶㈳㔰〶摥㐶ㄹ㥤捡㈱搴㉤攸ち〱ㄱ昴昴愲慥户ㄳ昰㈷愸摤〴㔴挲㍦㘸㌴㘳㔳户㘲㥣ㄷ〱㔷晡ㄱ昰〷换攰扡㌲戹ㄱ㤱㠴㠰㍡㑥昹㜲㕦〲敡㘱㌶ㅡ㈸ㄶ㜱㜶㑤〴㉣㌱扢㡡搷㈷㌳〸㘷㈹㥤㤶㐱愸㍢搱ㄵ〲捥㐴㑦㉦敡㐲㍢〱㜷㐰敤㈶㘰㌹晣㠳㐶㌳㌶戵〹攳扣〸㔸收㐷挰㔲换攰扡㑡㝡て㈲〹〱㤷㜰捡㡢㝤〹㔸〹戳戱㡡攲㌲捥慥㠹㠰㉢捣慥扡ㄷ㠱㌲〸攷て㜴扡ㄲ㐲摤㡦慥㄰昰㐷昴昴愲㙡散〴摣〷戵㥢㠰㌵昰てㅡ捤搸搴〳ㄸ攷㐵㐰戹ㅦ〱㘵㤶挱㜵ㄹ昷㈱㐴ㄲ〲㙥攲㤴挳扥〴慣㠷搹昸ㄳ挵㉤㥣㕤ㄳ〱户㤹㕤戵〵㠱㌲〸㘷〳㥤㌶㐲愸㐷搰ㄵ〲㙥㐷㑦㉦敡㘴㍢〱て㐳敤㈶攰㉥昸〷㡤㘶㙣㙡㉢挶㜹ㄱ㌰搱㡦㠰〹㤶挱㜵㔱㜹ㅢ㈲〹〱て㜱捡攳㝣〹㜸ㄸ㘶攳ㄱ㡡慤㥣㕤ㄳ〱㡦㤹㕤戵ㅤ㠱㌲〸㘷ㅢ㥤戶㐳愸㈷搰ㄵ〲ㅥ㐷㑦㉦㙡愴㥤㠰挷愱㜶ㄳ昰ㄴ晣㠳㐶㌳㌶昵㘷㡣昳㈲㈰摦㡦㠰㍣换攰扡敡晤㌴㈲〹〱捦㜳捡〳㝤〹搸つ戳昱㈲挵㑢㄰㌶〲晥㙡㜶搵づ〴捡㈰㥣㔷攸昴㉡㠴摡㠹慥㄰戰〷㍤扤愸㝥㜶〲㥥㠱摡㑤挰ㅢ昰てㅡ捤搸搴戳ㄸ攷㐵㐰㠶ㅦ〱改㤶挱㜵㔹㝥ㄷ㈲〹〱敦㜳捡㠷晢ㄲ昰㈱捣㐶㈳挵㐷㥣㕤搳ㄶ昰戱搹㔵捦㈳㔰〶攱㝣㐲愷㑦㈱搴㙥㜴㠵㠰捦搰搳㡢㍡搸㑥挰ぢ㔰扢〹昸〲晥㐱愳ㄹ㥢㝡ㄱ攳扣〸㘸敦㐷㐰㥡㘵㜰ㄶ〹愴晣ㄵ㤱摡㜰㜱㌷㡤ㄳ慥㤸㕥ㄹ㔹捣慢㔱ㅤ㉢㔰㌲㕣搰㄰慤慦㤵㑢㘷ㅤ㉡ち㙢㈷搶搶ㄷ㔶㐶ㄷ㔶㠵㤷㜶慥戰ㅡ㌳收㐵㙡㜰㘱扢づ搷户ㅤ扡摡㠵ぢ㈳攵㐶㐵㐹㙤㐳㕤㔹愴戸昰㝦攱挲㌷昰㘱搵挹㌵敦㐴㠵攵㍦扢㤶㡢㄰ち㕢〹㤶㠴㤴㔷ㄱ搰㜹㐹㑥ち㤷㙤㤷捦愵ㄹ㠲㘳愷㈶㐶愷㔶搶㔷㐵搲㉡攴搲戵戴㔳㉢挰㈲慡〵捡摢㔵㑣㥤㠷㑢㔵㠵ㅤ㉡㐶搷㔵㤶㔷㔵搶㐴戸㌲づ㌲㕤挷㐷收愲㌲㘰㜲㙤戴㤲㌵攲ㅤ㉡愶搶㠵㙢愲ぢ㜹㤱戳㙣改㠱㜱㍤戹ㅡ㥡㔲㌱戲戲㈶㡡㌴戲ㄶ搹敥㔴㔱㌲慦㜶㌱㙥㔷㘸愸慥ㄹㅤ㕥ㄸ晤㥦㔸㉢㡡慢㐵ㄶ㔹㌵㉡㔱㈵㈶慡搴挴搴晦㜴晤〴扥挷㍥搶搹慣㝡散㠵敤戴扥慥㜲㑥〳〹㤳ㅣ㌹㤰挹ㄴ戲づㄳ㔲昶愰攵扣㥣㘹㕢㠵㡥㕡〴捥㌵慥っ摦昳戲㜸散ㅥ㤰挳攰㙥晣㠰改戴晦ㄱ㘲散攸㘹挵㑤㔵㍡晦愷ㅢ㉡㔲㕥㐳攴㔶ㄷ㐵㜴㠱㜳㐷㜳ㄳ㘲愱〴户㈸散㤹搸ㄲ搸㜳㙥㤶挱ち昱攱ㄶ摡戱愹㌹ち搷搵摢㔷㡣て捦㠹㔴愱ㅣ愰㍡㕣摦搱散戰㉥〳〵昷㔱换㔶㔰㕢㕤ㅤ收㈶挷摢〶㑡捡挲㔵㤱搴㡡ㄱつ昵戵ㄳ㉡㙢㡣ち〸搹㉥㉤㔵㜸〹㔴攱㈵收㠵晢㡡㈹㉣ㄳ㤲㌶㘳搵捥つ搷㔵搶捦慢慥㉣㑢㘵㠷愵㍣晦ㄳ摢㉡㜶晥㘴㤰愹ㄷ㝤㉣㜱㔶〲㤸搷攳戱扡戳㔰㍣㐳敡戸晡戱㐵㈷慡〰晥愹晦戰㡡〴〷ㅥ昹㐰㌱㝥㐶戴ㄴ扣愱戰㜶㥥慦攴㔲㉣㌴㕦㉤㠷㐶づ㑥敡㙦㜴挰摢搸て㔷㌶昸㑥㝥〳愲搹ㄲ㠳㜶㜰〸㡥慦つ㤷㡦ち㤷攱ㄶ愰㜶搶つ㐰愹㔸戵㍣搴搴㠵㔸昴㔱㠰㍡㈲搴㈷㉤慡㉣㡦搴愵㔲㔱㠲ㅢ㥣㤲㔹㉥ㄲ㌰搷㈱㉥㝦㈷㈵愴愴愴愵㝡攵㉡搶戱㡥戴㉥愵摢㙦愰㉡㜶挵摦㜷㔲㍥㉦愲〱㔶ㄲ愴昱ぢ攰ㄸ扦ㄲ搳㥢攸ㄲ㡦挳攱㌷㍡晣づ㤱昲ㄶ㡣捥㜵ㄳ㕦㝦㠱㉡つ〳㑥挹㜲敢っ㉢㐳㔲㔱㐵㈱㈵㈵㈹〲㈴捤㔶ちㄲ㌰慢㐰㔲昵晤㌸㠱ㄲ㙣攵㤱昲愰㜹㝣㘵挹〹㔷㐷㘲㘲㌲㔶㜵挰㔹㐶攷㑡㡢㘰搵㈵ㄱ愹ㄱ㔱㍤㌱㠵〰㙢〸搳戸戳㈰㝥㈹㙦㐵㜹ㅤ㕡㕣换晥ㅤ㝦㘴〹〶㡤㐴㌲㄰㔴㝦㠷搴挰㌹晤㘰㤰㙢捤〰攵㌸敦〵愱㍥㐶㤷ㅦ晦㘸敡て㉢昵㈹㝡晣挰㑡〸昰㡥愴搶ㅥ㈰搵㘷ㄸ挱㠳愴ㄱ㘰攰捦搱攲戱㈷戶㉤愶㐲摢昲戶戸㡦㈳昰㌶㜸㠳㥢摥ㄶ搵ㄷ搰㘸ㄸ㘸敡ㄵ捣搵㙣愴搱昱㕦摥づ敤改搰㠱づ㕦挲㠱㉢㌹搰ㄱ扤ㄸ㜹扣㐹挶㠳扣㄰㝣㐰摥㌷戶愰㌶昲づ㘰搰〳ㄹ昴ㄷ㌸㌸挹晢つ㍡㤳扣捥㜰㘹㌵㜹㕣㜷㐲摥㐱っ㑣攴㜱攴ㅤっ㙤换攴㈵㘲㤸㤰㜷㠸〴㌱㍢㡡㈵ちㅥ攴ㅤちㅦ愳㉢ㅤ㔹扥攰攱搰㡤づ摤改挰㡡〶㈱慦〷㝡㌱昲㜸扢㡦〷㜹㍤攱〳昲㔸搵愰㠳摡挸㍢㥣㐱㝢㌱㈸㉢㄰㥣攴戱散挰㈴㉦ㅤ㉥慤㈶㡦㠵ち㐲㕥〶〳戳㘲㈱㡥扣㈳愱㙤㤹㍣㔶㌶攰㠵㝢扡ㄸ〴つ㜹戳扣㐱挳㠰㑥㙦㜹㐷挱挷㌸㥡㡥㉣㝤昰㜰攸㑤㠷㍥㜴㘰㌵㠴㤰㜷っ㝡㌱昲㜸摢㤲〷㜹晤攰〳昲づ户〵戵㤱㜷㉣㠳㘶㌱㈸慢ㄷ㥣攴戱㘴挱㈴敦㌸戸戴㥡㍣ㄶ㌹〸㜹晤ㄹ㤸搵づ㜱攴攵㐰摢㌲㜹慣㡡挰ぢ愷㐹ㄹ〴つ㜹戳㌴挲㠳㥢〱昰㌱〶搲㤱㘵ㄳㅥづ㠳攸㤰㐷〷㔶㔲〸㜹昹攸挵挸攳つ㔸ㅥ攴つ㠱て挸㘳㌵㠵づ㙡㈳敦㜸〶㍤㠱㐱㔹昹攰㈴㙦㌸㜴㈶㜹㐳攱搲㙡昲㐶㘰㤸㤰㜷㈲〳㡦㐴㉦㡥扣攱搰戶㑣ㅥ㉢㉡昰㐲戹〵㠳㘸昲㔸㔶愱㘱㐰愷户扣㤱昰㌱ち攸挸㤲ぢて㠷㐲㍡ㄴ搱㠱㔵ㄸ㐲摥㈸昴㘲攴昱㔶㌲て昲挶挰〷攴戱ㄲ㐳〷戵㤱㔷捣愰㘳ㄹ㤴㔵ㄳ㑥昲㔸㉡㘱㤲㌷づ㉥慤㈶㡦挵ㄵ㐲摥㜸〶㘶㤵㐵ㅣ㜹ㄳ愱㙤㤹㍣㔶㘳攰㠵摢搴ㄸ〴つ㜹戳㈴㐳挳㠰㑥㤳㌷ㄹ㍥挶㐹㜴㘴戹㠶㠷挳ㄴ㍡㤴搰㠱ㄵㅣ㐲摥㔴昴㘲攴昱愶㌸て昲愶挳〷攴㠵㙤㐱㙤攴捤㘰搰㤳ㄹ㤴ㄵㄷ㑥昲㔸㘶㘱㤲㌷ㄳ㉥慤㈶㡦㠵ㄹ㐲摥㈹っ捣ち㡤㌸昲㘶㐱摢㌲㜹慣攴挰ぢ昷扥㌱〸ㅡ昲㘶㌹㠷〷㌷愷挱挷㈸愵㈳㑢㍤㍣ㅣ㑥愷㐳㤸づ慣晥㄰昲收愰ㄷ㈳㡦户昷㜹㤰㔷づㅦ㤰挷ち㄰ㅤ搴㐶㕥㠴㐱㉢ㄸ昴㕣㌸㌸挹㍢ㅦ㍡㤳扣戹㜰㘹㌵㜹㉣敡㄰昲收㌱㌰慢㍢攲挸㥢て㙤换攴戱ち〴㉦摣㘴挷㈰㥡㍣㤶㠲㘸ㄸ搰改㉤慦ち㍥㐶㌵ㅤ㔹㈶攲攱㔰㐳㠷㕡㍡戰㜲㐴挸㕢㠸㕥㡣㍣摥愶攸㐱㕥ㅤ㝣㐰ㅥ慢㐷㜴㔰ㅢ㜹㔱〶攵〳〶ㄴ㉢㍤㥣攴戱扣挳㈴慦〱㉥慤㈶㡦〵㈱㐲摥㈲〶㘶㘵㐸ㅣ㜹㑢愰㙤㤹㍣㔶㤰攰㠵敢〵っ㠲㠶扣㔹㐶愲㘱㐰愷挹㕢〶ㅦ攳㑣㍡戲挴挴挳攱㉣㍡㥣㑤㠷㥢攱㈰攴㥤㠳㕥㡣㍣摥㠲改㐱摥戹昰〱㜹慣㍣搱㐱㙤攴㥤挷愰攷㌳㈸慢㐴㥣攴戱㌴挴㈴敦〲戸戴㥡㍣ㄶ㤳〸㜹ㄷ㌲㌰慢㑡攲挸扢〸摡㤶挹㘳昵〹㕥戸㍢㤰㐱搰㤰㌷㑢㔰㌴っ攸㌴㜹㤷挰挷戸㤴㡥㉣㑦昱㜰㔸㐹㠷㔵㜴㘰挵㡡㤰㜷ㄹ㝡㌱昲㜸㌳愹〷㜹㔷挰〷攴戱㙡㐵〷戵㤱昷〷〶扤㤲㐱㔹㘱㈲攴昱㌷愸㜹㍡㑣戱慣挴㈴敦㡦㜰㘹㌵㜹㉣㐴ㄱ昲慥㘲㘰㔶愴挴㤱户ㅡ摡㤶挹㘳攵ち㕥戸改㤰㐱搰㤰㌷换㔷㌴っ攸㌴㜹搷挰挷戸㤶㡥㉣㙤昱㜰戸㡥づ㙢改挰㙡ㄷ㈱敦㝡昴㍡敢㥦㘷昶ㅢ㘳㍤㐸㕣〷㕦㤰挸捡ㄷㅤ摣㐶攲㡤っ㝥ㄳ㠳戳㑡挵戹〵戲㌴挵㈴昱㘶㘶㙣攵㜹㉣挵㘲ㄶ㈱㜱㍤〳戳慡㈵㡥挴㕢愰㙤㤹㐴㔶扦攰㠵㍢ㅦㄹ〴つ㜹扦〷愹㘱㐰愷㐹扣つ㍥挶〶㍡扥敦敤戰㤱づ户搳攱〳㌸〸㠹㜷愰ㄷ摢〲㜹㡢慦〷㜹㥢攰〳昲㔸㌵愳戳摡挸扢㡢㐱敦㘶㔰㔶戸㌸挹㘳㔹㡢㐹摥㍤㜰㘹㌵㜹㉣㠴ㄱ昲敥㘵㘰㔶挴挴㤱㜷㍦戴㉤㤳挷捡ㄹ扣㜰㠷㈵㠳愰㈱㙦㤶捦㘸ㄸ搰㘹昲ㅥ㠴㡦戱㤹㡥㉣慤昱㜰㜸㠸づ㕢攸挰㙡ㅢ㈱敦㘱昴㘲攴昱晥㘵て昲戶挲〷攴戱攲㐶〷戵㤱昷㈸㠳㍥挶愰挹㌸㍤攲㈴㡦㈵㌱㈶㜹摢攰搲㙡昲㔸㐴㈳攴㙤㘷㘰㔶搳挴㤱昷〴戴㉤㤳挷慡ㅢ捣ㄹ昷㜲㌲〸ㅡ昲㘶改㡤㠶〱㥤㈶敦㐹昸ㄸ㑦搱㤱㘵㌹ㅥづ㑦搳㘱〷ㅤ㔸愹㈳攴㍤㠳㕥㡣㍣摥㠷敤㐱摥戳昰〱㜹慣搶搱㐱㙤攴晤㠵㐱㥦㘳㔰㔶搶㌸挹㘳㌹㡤㐹摥㉥戸戴㥡㍣ㄶ攰〸㜹捦㌳㌰㉢㜱攲挸摢つ㙤换攴戱㘲㐷挸㝢㤱㐱㌴㜹改搰㙡ㄸ㌶昲㕥㠲㡦昱㌲ㅤ㔹搲攳攱昰㔷㍡扣㐲〷㔶昹〸㜹慦愲ㄷ㈳㡦㜷㤴㝢㤰昷ㅡ㝣㐰ㅥ㉢㝤㜴㔰ㅢ㜹慦㌳攸摦ㄸ㤴㔵㌹㑥昲㔸㡡㘳㤲昷〶㕣㕡㑤ㅥ㡢㜷㠴扣㌷ㄹ㤸㔵㍣㜱攴扤つ㙤换攴戱摡㐷挸㝢㠷㐱㌴㜹㉣昹搱㌰㙣攴扤ぢㅦ攳敦㜴捣昷㜶昸〷ㅤ摥愳〳㉢㠴㠴扣昷搱㡢㤱挷㝢攳㍤挸晢㄰㍥㈰㡦㔵㐲㍡慢㡤扣㐶〶晤㠸㐱㔹搱攳㈴㡦㘵㍣㈶㜹㝢攱搲㙡昲㔸昸㈳攴㝤捣挰慣〰㡡㈳敦㔳㘸㕢㈶㡦㤵㐲㐲摥㘷っ愲挹㘳戹㤰㠶㘱㈳敦㜳昸ㄸ晦愴㈳㑢㠹㍣ㅣ昶搱攱ぢ㍡戰扡㐸挸晢ㄷ㝡㑤攴㜹ㅦ昳扥㠲て挸㘳㠵㤱づ㙡㈳敦摦っ晡㌵㠳戲ㅡ挸㐹ㅥ㑢㠰㑣昲扥㠱㑢慢挹㘳搱㤰㤰昷㉤〳㥦㡥㕥ㅣ㜹摦㐳摢㌲㜹慣㌲ㄲ昲㝥㘰㄰㑤ㅥ㑢㡤㌴っㅢ㜹㍦挲挷昸㠹㡥攵摥づ㍦搳㘱㍦ㅤ㈲㜰㄰昲㝥㐱㉦㐶ㅥ㥦㙡攰戱攵晤〶ㅦ㤰挷敡㈴㥤搵㐶摥敦っ㥡㠰㑢ㅥ㡡㤵㐴㑥昲㔸㍥㘴㤲挷慢㈲慤㈶㡦〵㐷㐲ㅥ捥㤴㈷㈸㔶ㅥ挵㤱㠷㍢㤳㕢㐱摥ㄲっㄳ昲㔲ㄸ㐴㤳挷㌲㈵つ挳㐶㕥〰㍥㐶㍢㍡戲㠴挹挳㈱㤵づ㝣敥㥡㘲㔵㤳㤰ㄷ㐴㉦㐶ㅥ㥦捥攰㐱㕥㝢昸㠰㍣㔶㌶改愰㌶昲㍡㌰㘸㐷〶㘵ㄵ㤲㤳㍣㤶ㅥ㤹攴㜵㠲㑢慢挹㘳戱㤲㤰ㄷ㘲㘰㔶㉤挵㤱㜷㈰戴㉤㙦㜹慣㙥ㄲ昲㍡㌳㠸㈶㡦㈵㑥ㅡ㠶㡤扣㠳攰㘳㜴愱㈳换㥦㍣ㅣづ愶挳㈱㜴㘰㐵㤴㤰㜷㈸㝡㌱昲昸攸〹て昲扡挱〷攴戱㉡㑡〷戵㤱搷㥤㐱㝢㌰㈸㉢㤸㥣攴慤㠷捥㈴敦㌰戸戴㥡扣㍦㘱㤸㤰搷㤳㠱㔹昱ㄴ㐷㕥㉦㘸㕢㈶㡦㤵㔱㐲㕥㍡㠳㘸昲㌶㐰慢㘱搸挸换㠰㡦㜱〴ㅤ㔹㍡攵攱㜰㈴ㅤ㌲改挰㙡㉡㈱敦㈸昴㘲攴昱㈱ㅡㅥ攴昵㠶て挸㘳㐵㤵づ㙡㈳慦て㠳ㅥ挳愰慣㝥㜲㤲挷㤲㈷㤳扣扥㜰㘹㌵㜹㉣㤲ㄲ昲晡㌱昰㔶昴攲挸换㠲戶㘵昲㔸㔵㈵攴ㅤ挷㈰㥡㍣㤶㔶㘹ㄸ㌶昲晡挳挷挸愶㈳换慥㍣ㅣ㜲攸㤰㑢〷㔶㘲〹㜹〳搰㙢㈲捦㝢换ㅢ〴ㅦ㤰昷㤴㉤愸㡤扣㍣〶捤㘷㔰㔶㑥㌹挹㘳戹㤴㐹摥㘰戸戴㥡㍣ㄶ㔸〹㜹㐳ㄸ㤸㤵㔶㜱攴㥤〰㙤换攴戱㈲㑢挸ㅢ捡㈰㥡㍣㤶㘵㜹㜰㜳㈲㝣㡣㘱㜴㘴挹㤶㠷挳㜰㍡㡣愰〳慢戸㠴扣㤱攸挵挸攳攳㑦㍣戶扣㐲昸㠰㍣㔶㜲改愰㌶昲㡡ㄸ㜴ㄴ㠳扥て〷㈷㜹㉣戵㌲挹ㅢつ㤷㔶㤳挷攲㉣㈱㙦っ〳戳㑡㉢㡥扣戱搰戶㑣ㅥ慢戹㠴扣㜱っ愲挹㘳㐹㤷㠶〱㥤晥㠵㌱ㅥ㍥挶〴㍡戲摣换挳㘱㈲ㅤ㈶搱㠱ㄵ㘰㐲摥㘴昴㘲攴昱㐱㉥ㅥ攴㑤㠱て挸㘳ㄵ㤸づ㙡㈳慦㠴㐱愷㌲㈸㙢㐶㘴戲搳搸挳ㄸ㝥㑡愷昰扡扦昳㜲戶慢搴㐰㌲㔴戰攸愰愴㝥㘹ㄵち㍤搸攴攵㙤戳挵ぢ昵㐱搱攱愲㝢㙤ㅤ㉥ㄲ㈶㍢㥦㐹ㄱㅢ晢㌲㤲愶ㅤ攴㜸摥㠷っ愳㠵㌵つ㈹㥢昶扢㥦㘹ㄱㅢ捦㠹㌷摤晣捦㌱㕣〲㌳㌰挵㠳㈶㔴㤶搵搵㐶㙢㉢敡㝢㤵愰㠸愹ㄷ㥦㥦㔲㤱㤰搰㝦㐴捡ㅤ㠸攸㤹㤳挰㤲㙢昸晣捡㐵㝣㥥㐰㜰㐱㑤敤攲ㅡ㤹㑤㑡㤴㡦㤱ㄱ扥摡戵㘳㥡㈰昳㜰㌹〲攴㠵㔸晦挰挱挶㑣挸づ㐹㈱ㄶ㄰㜰〹戱㠸㐰ㅡ慣ㄸ㤰〶慢〶戸愴㈴㠲昰搶㕥挲㘷㙣㌵㐷㤵愹㜲ㄵ㐹㙥搷㑥㘵㍡ㅥ㔶攲扡昴ㅦ㝢摡㐳㈰挰㉢晦㈹ㅢ〱戹㜵㠳攲ㄹ攵㘰㙥ㄸ挶愹㤸㠲㌱ぢ㈲ㄸ㑡㠲㠲ㄳち捣㠶散㔸㌰戲搴㔶挱ㄴ㌸つ扡昶搰㐹㘹〳㥥㉦ㅡつ㤴㐲㜳〰㌴昱捦ぢつ㥣づ昵㠱㔰攳ㄱ〶晡愱〶摣㠴㐲挹㔶㜴㈳㥤㘹㌳㈸捡攰㙡㌴愲愵〲㌰捡㑡㠸㐰挵〶晡㌸㈱〰挹つ㔷㕤て㤴摣㕣愰㑣〸捣㠵㡢敦㌶愰慥㠳ㅢ户㠳昸昵㘸㈰ㄲ㠶㈵ㄸ㤵㤰㔸㡦㐱挶挷ㄲ㑡搳㡤昶扡搱挱㙡愸㄰ㅡ㕣㤷敡ㅡ㠴㈳捦㌴ㄸぢ㄰挰愸㠲〸㠶づ㠰㠲㐱〳搵㤰㑥扥㙡愰㡢攷慢ㄶㅡて扥ㄶ㐲敤挵搷㠱㔶昴愶挷㜸ㅡ㔱戸㥡㝣ㅤ挴㜹㜱㍡つ㔰挵昸㍡ㄸ㕡攱㙢㈵㘶慢昹㌲戸捦㜰昷㔰㤷㐰敢愶收㄰㥤㘷㈹晣㐰捤愱攸㜳〹㜵搵㡤㙥扡搱摤㙡愸㥥㘸〸㌵ㄷ搹愹㌹㤳搳㍢ぢ㈲ㄸ㍡ㅣづ㑣㙢㜰㔳㌲戸敤ㄸ摣㕣っ㙥ㅣ愱㕥摡㜸ㅣ㍤晡㔳㕣㐰㘳㈳㕡㉡〳㐶㐱戶〲慡ㄸ戲㈳愱ㄵ㘴换㍣㤱㉤昱㐴㤶愹昳㕣㡡㔰㐰㜶ㄴ晡㕣㐲㐷敢㐶㙦摤攸㘳㌵㔴㍦㌴〴搹㈲㍢戲㔵㥣摥㘵㄰挱搰戱㜰㐰挳ㅢ㔹㤶㌶づ愲㐷ㅥ挵搵ㅣ摡㠸㤶敡て愳㈰㕢〳㔵っ㔹づ戴㠲㙣扥㈷戲㜹㥥挸㜲㜵㥥戵〸〵㘴〳搰攷ㄲㅡ愸ㅢ㠳㜴㈳捦㙡愸㈱㘸〸戲ち㍢戲ㅢ㌸扤㜵㄰挱搰昱㜰㐰挳ㅢ搹〹摡㌸㤴ㅥ㈷㔲摣捡愱㡤㘸愹ㄳ㘱ㄴ㘴ㅢ愰㡡㈱ㅢづ慤㈰㍢挵ㄳ搹挹㥥挸㐶攸㍣㜷㈲ㄴ㤰㡤㐴㥦㑢愸㐰㌷ち㜵愳挸㙡愸㌱㘸〸戲改㜶㘴㜷㜱㝡㜷㐳〴㐳挵㜰㐰挳ㅢ搹㔸㙤㉣愴㐷ㄱ挵㘶づ㙤㐴㑢㡤㠷㔱㤰㙤㠱㉡㠶㙣㈲戴㠲㙣慣ㅤㄹ㡦㑢戲㥦㡤昱㐴挶慢搱昴㌰ㅥ㠵〴戲挹攸㜳〹㥤愴ㅢ㔳㜴愳挴㙡愸改㘸〸戲㔱㜶㘴摢㄰挰搸づㄱっ捤㠰㠳〴攵㈱挸攰㌱挷攰㘱挶攰㐱㈵㜴戲㌶㡥㐳ㅡ㜹㡥慢戱㠳挶㐶㜴搵㈹㌰ち戲㥤㔰挵㤰捤㠲㔶㤰つ昱㐴㤶敦㠹㡣㤷㡡ㄱ㈴挱搸〵〹㘴愷愱捦㈵㔴慡ㅢ愷敢㐶搸㙡愸㜲㌴〴搹㈰㍢戲ㄷ㌸扤摤㄰挱㔰〴づㄲ搴ぢ㔹㠵㌶㑥㐱ㅡ㜹㕣慣戱㠷㐳ㅢ搱㔵昳㘰ㄴ㘴慦㐳ㄵ㐳㌶ㅦ㕡㐱㜶㡣ㅤ㔹散搸搸摢ㄳ搹〲㥤攷㉤㠴〲戲㉡昴戹㠴慡㜵愳㐶㌷㜸愱㤶㡢慡㐳㐳㤰ㅤ㘵㐷昶づ愷昷㉥㐴㌰ㄴ㠵〳ㅡ摥㕢㘳扤㌶捥愴〷ㅦ㈷㘰㌴㜲㘸㈳㐳㉦㠲㔱㤰敤㠵㉡㠶㙣〹戴㠲慣㥢ㅤ㔹㙣㙢㍣搴ㄳ搹㔲㥤攷㌳㠴〲戲㘵攸㜳〹㥤愹ㅢ㘷改〶慦愲㜲㔱攷愲㈱挸づ戶㈳晢㈷愷户て㈲ㄸ㍡てづ㘸攰戲㌶㜵㡥慤昱㝣㙤㍣㥤ㅥ㘱㡡㙦攸搶㠸㤶扡㄰㐶㐱昶ㅤ㔴㌱㘴ㄷ㐱㉢挸㠲㜶㘴戱㜵㤶敡㠹㡣㔷㐰㘵ㄲ㍦㐱〲搹㈵攸㜳〹㕤慡ㅢ㉢㜵㘳㤵搵㔰㔷愰㈱挸〲㜶㘴晢㌹扤㕦㈰㠲㈱㕥扣㤴愰㕥㥦㘷㔷㙡攳㕣愴㤱㘷敥ㅡ㐹㈹ㅡ搹㔵㌰ち戲ㄴ愸㘲挸㔶㐳㉢挸㝥晥搹昶㐹ㅤ㕢㘷㍦㐲㝢〷愶ㄲ晦㈵㠶㤷㈷㘵ㄲ㝣挰㍦㤰㕤㠳㍥㤷搰戵扡㜱㥤㙥慣戵ㅡ㙡ㅤㅡ㠲散㝢㠴摣㠸㤰㌴ㄸ㘹㥣㕥㝢㠸㘰㠸㔷ㄴ㈵愸搷㍡扢㐹ㅢ㔹〰㉦て昷㌵㍡㜳㘸㈳扡㙡㍤㡣㠲慣ぢ㔴㌱㘴户㐰㉢挸㍥户㈳㡢慤戳㑦㍤㤱摤慡昳㜴㐵㈸㈰扢つ㝤㉥愱つ扡戱㔱㌷㜸㔱㤰㡢摡㠴㠶㈰晢搸㡥慣㍢愷搷〳㈲ㄸ扡ぢづ扥敢散㙥㙤㙣㐰㉣㜹㜶戰㜱〴㠷㌶㌲昴扤㌰ち戲㑣愸㘲挸敥㠷㔶㤰扤㙤㐷ㄶ㕢㘷㙦㝡㈲㝢㐰攷改㠳㔰㐰昶㈰晡㕣㐲㥢㜵攳㈱摤攰ㄵ㍢㉥㙡㉢ㅡ㠲散㙦㜶㘴㝤㌹扤㝥㄰挱搰愳㜰昰㕤㘷㡦㘹㈳敦攷㤷愷ㄶㅢ戹ㅣ摡挸搰摢㘱ㄴ㘴〳愱㡡㈱㝢〲㕡㐱昶扣ㅤ㔹㙣㥤㍤攷㠹散捦㍡捦㘰㠴〲戲㈷搱攷ㄲ㝡㑡㌷㥥搶㡤ㅤ㔶㐳㍤㡢㠶㈰㝢搶㡥散㜸㑥敦〴㠸㘰㠸ㄷ捡㝣搷搹㜳摡㜸〱搲ㄸㄷ㔲ㄴ㜰㘸㈳㕡敡㜹ㄸ〵㔹ㄱ㔴㌱㘴扢愱ㄵ㘴㡦㜹㈲摢敡㠹散㐵っ㤲㐹ㄴ㈳ㄴ㤰扤㠴㍥㤷㄰㉦㝤㐹攳慦扡昱㡡搵㔰慦愱㈱挸ㅥ戶㈳ㅢ挷改㡤㠷〸㠶㜸ㄵ换ㄷ搹摦戴㜱㈵挲换ㄳ㤸㡤ㄲづ㙤㐴㔷扤〹愳㈰㥢〶㔵っ搹摢搰ち戲㑤㥥挸敥昰㐴昶㡥捥㌳ㄳ愱㠰散㕤昴戹㠴㜸㕤㑡ㅡ晦搰㡤昷慣㠶晡㄰つ㐱戶搱㡥散㔴㑥㙦ㄶ㐴㌰搴〸〷㕦㘴ㅦ㘹㈳㙦慤㤷〷㍤ㅢ㘵ㅣ摡㠸慥晡ㄸ㐶㐱ㄶ㠱㉡㠶散㔳㘸〵搹昵㜶㘴戱晤散㍡㑦㘴㥦改㍣㤵〸〵㘴㥦愳捦㈵昴㑦摤搸愷ㅢ㕦㔸つ昵ㄵㅡ㠲散ㅡ㍢戲〵㥣㕥ㄵ㐴㌰昴㙦㌸〸㌲慦㘳攳搷摡挸㝢收攵ㄱ搳㐶㤴㐳ㅢ搱㔵摦挲㈸挸ㅡ愰㡡㈱晢ㅥ㕡㐱戶搲ㄳ搹㈵㥥挸㝥搰㜹㤶㈲ㄴ㤰晤㠸㍥㤷搰㑦扡昱戳㙥散户ㅡ敡㌷㌴〴搹㐵㜶㘴㘷㜲㝡㘷㐱〴㐳晣ㄸ昰㐵㐶㡢ㄸ㙦㐶ㅡ㘳㍤挵〵ㅣ摡㠸㤶㤲ぢ㉦㔴慤㠰㉡㠶㡣ㄷ㕥〴搹㌲㍢戲搸ㄱ㘴㠹㈷戲ㄴ㥤攷㔲㠴〲㌲㕥㙡攱ㄲ㙡愷ㅢ扣戶㈲ㅡ挳㙡愸昶㘸〸戲㐵㜶㘴慢㌸扤换㈰㠲愱づ㜰愰戳攷㉦捦㡥摡挸扢摣攵〹摡挶搵ㅣ㉡挸㐲㌰捡㍡㕢〳㔵っㄹ慦㡡〸戲昹㜶㘴戱慤㜱㥥㈷戲捥㍡捦㕡㠴〲㌲㕥〷攱ㄲ敡愲ㅢ扣昰㈱㥡㐳慣㠶攲㌵つ㐱㔶㘱㐷㜶〳愷户づ㈲ㄸ敡づ〷㍡㝢㝥扢敡愱㡤扣㝤㕤㥥摤㙤摣捡愱㠲㑣㉥㔹㔰扦〱慡ㄸ戲㕥ㄸ㈲挸㑥戱㈳㡢慤戳㤳㍤㤱昱挲㠵㑣攲㑥㠴〲㌲㕥愴攰ㄲ㍡㐲㌷㜸㔵㐲㌴㤹㔶㐳昱㠲㠳㈰㥢㙥㐷㜶ㄷ愷㜷㌷㐴㌰搴〷づ㜴昶㕣㘷扣ㄶ㈱挶㠷攸戱㠵㘲㌳㠷ち戲㝥戰挸㍡摢〲㔵っ㔹ㄶ戴㠲㙣慣ㅤ㔹㙣㥤㡤昱㐴挶慢ち㤲攷㔱㠴〲戲晥散㘰〹昱㉡㠲㌴㜸挹㐰ㅡ戹㔶㐳昱㙡㠰㈰ㅢ㘵㐷戶㡤搳摢づㄱっ攵挱㠱捥㥥敢㡣ㄷち挴挸ㅢ捥攵攱攴挶づづㄵ㘴㜲戲㥦晡㥤㔰挵㤰㥤〰㝦㐱㌶挴ㄳ㔹扥㈷㌲㥥昲㤷㍣扢㄰ち挸㜸㝡㥦㑢㠸愷昸愵㌱㕣㌷㜸㑥㥦㡢攲愹㝡㐱㌶挸㡥散〵㑥㙦㌷㐴㌰㔴〴〷㍡㝢㈲攳㔹㝣㌱㍥㑤㡦ㅤㄴ㝢㌸㔴㤰挹㤹㜸慡㕥㠷㉡㠶㡣㘷攲〵搹㌱㜶㘴戱慤戱户㈷戲㜱㍡捦㕢〸〵㘴攳㤹ㄴ㑢㘸㠲㙥㑣搴つ㥥㜰攷愲㜸ㅥ㕤㤰ㅤ㘵㐷昶づ愷昷㉥㐴㌰㔴〲〷㍡㝢㙥㡤㍣挵㉥挶㕤昴㜸㥥愲㤱㐳㠹㉣㌴㑤ㅢ昷捡㜴㔲㘶愲㝦扣攳㡣慥昷つ愲㝤㥤㑦敥㉥挲㤳戸㜹㐵ㅡ㑦摦㡦㉣㌵敦㈷㑢㑥ㅣ昲㥦挵攲㌹㘳摥㑥捡㜷㑡㌷愰晥㍦挴攱晡㙡㍡㉦捦㠸㠷攳㙤㝣〲挰㥤㑥〵㕣晣挵敤㘸㜱换㔷挳慣敥㜰昳㙦慡昵㌷㌴扣搳㉣㍤㘲戶㑡扦㙡㐴捡晢换㙦晥昷愶攳㌳㙦扣敦㜷敢敦昲摤㕢慦㔹㜵攲㤰挵挳㍡㠷㜷散改ㅢ愹ㅣ愶捡㌰㈲ㄳ㜱㡣て㈸㍥愴㤰㡤慡ぢ㘰扤㡤ㅢ摥㙥㍥愱散㠷戲㥢敥㉦扥㙤㝦㜸搷㑤㈷ㅦ㝡㠵㍡挸㌲㌸ㅦ㝤ㅢ㡡㈰ㄲ㕥愸ㅡ㤱㤵愵㉡搱攱ち㔳〷㘲〴㔹ㄲ㘰㕦ㄲ搸〲愸摢〶慣㑡㡦昰〳㠶挴戲㝣晢敢㙢㑢㍥㍢敡㠱㘱㉡㡡ㄱ㕥挰㍡㔸昳㜷〱㙢㙦ㄹ㥣㡦戴つ㌵㈰ㄲ㕥〹挶㜷㈶戰愵攸〸戰愰ㅤ搸て〴㜶㈶㑣㙤〳㜶㤶ㅥ攱〷捣戵挶㉥挰〸㉦㘰㈹㝥挰㤲㉤㠳昳㔱戵愱ㄵ㠸㠴ㄷ敥攰㌴㠱㕤㡡㡥〰㑢戴〳晢㥤挰㔶挱搴㌶㘰㤷改ㄱ㝥挰㤲扥晤㙤㕦敥㌹㝤㠶摤晢㘶改愲㐹㍤㉢㠶愹慢㌱挲ぢ搸慦㍦昹㙣㡡扦㔸〶攷㈳㘸㐳㙢㄰〹㉦晣挷㝤搸㜵㍡㈴愹戵攸〸戰㥦㌱㈲戶㈹戶㠳戱搳つ㌰戵つ搸㍡㍤挲ㄷ㔸晥愴㈷㝥㑤㝤㘷㔸晥㡦㑦㤷㙦㍡㝤昵㌰㜵㉢㐶㜸〱晢捥て搸户㤶挱昹㘸搹搰〶㐴挲ぢ㜷㕣㥡挰敥㐴㐷㠰㝤㙤〷搶㠹挰敥㠲愹㙤挰敥搶㈳晣㠰戹㌶挵捤ㄸ攱〵散ぢ㍦㘰晢㉣㠳昳㤱戱愱㉤㠸㠴ㄷ㡡㕢㑣㘰㡦愲㈳挰㍥户〳㍢㠴挰戶挱搴㌶㘰摢昵〸㍦㘰ㄷ敤㍤㈳㜸挴扦㥥ㄹ㜶搵ぢ换挷晣昹散ㅢ㠷愹ㅤㄸ攱〵㙣慦ㅦ戰㡦㉣㠳昳㔱戰愱㥤㠸㠴ㄷㅥ敦㘶〲摢㠵㡥〰晢搰づ散㜰〲㝢〱愶戶〱摢慤㐷戴ㅡ搸ㅥ㡣昰〲昶㜷㍦㘰敦㕡〶攷㈳㕥㐳慦㈳ㄲ㕥㈸㤸㌱㠱扤㠵㡥〰㝢摢づ散㘸〲㝢〷愶戶〱㝢㔷㡦昰〳收㍡㜸㌴㘲㠴ㄷ戰搷晤㠰扤㘶ㄹ㥣晦ぢ㔹㘸㉦㈲攱㤵㘰ㅣ㙢〲晢っㅤ〱昶慡ㅤ搸㜱〴昶㑦㤸摡〶㙣㥦ㅥ攱〷っ㠹㘵㠹ㅤㄵ扦挱〸㉦㘰㉦晡〱摢㙤ㄹ㥣㡦㘴つ㝤㠷㐸㜸攱挶㔰ㄳ搸㑦攸〸戰攷敤挰昲〸㙣㍦㑣㙤〳昶㡢ㅥ攱〷㉣搹㜹㔴㑣㐲〲㉦㘰㍢晤㠰㍤㘳ㄹ㥣㡦㕡つ愵㈰㤲〰ㅢ㙡〲㌳搰ㄷ㘰㑦摢㠱つ㈳戰㌴㤸昰㙡挳㔷慡昶㝡㠴ㅦ戰㍢㥦摣㔷ㄷ㥡昱㘴搳挱愳㌳㐶㘴㤲㘷挷㔷慡挷晤㠰㙤户っ捥㐷愸㠶扡㈰㤲〰㉢㌲㠱㜵㐵㕦㠰㍤㘶〷㌶㥡挰扡挳㠴㔷ㅢ㠰昵搰㈳晣㠰戹づ昷㐷㘰㐴愶〷戰㉤㝥挰ㅥ戲っ捥㐷愳㠶㌲ㄱ㐹㠰㑤㌰㠱昵㐱㕦㠰㍤㘸〷㌶㠹挰晡挲㠴㔷ㅢ㠰昵搳㈳晣㠰㈱㥡㉣戱敦㡡戹ㄸ㤱〹㤵㜳㡤摤攳〷散㙥换攰㝣攴㘹㘸㈰㈲〹戰㘹㈶戰挱攸ぢ戰㑤㜶㘰㌳〸散㜸㤸昰㙡〳戰ㄳ昴〸㍦㘰慥愳㘲〱㐶㘴㝡〰摢攰〷散㌶换攰㝣㤴㘹愸〸㤱〴搸㙣ㄳ㔸㌱晡〲散ㄶ㍢戰㔲〲ㅢ〷ㄳ㕥㙤〰㌶㕥㡦昰〳收摡ㄴ㑢㌰㈲搳〳搸㡤㝥挰搶㔹〶攷㈳㑡㐳搳㄰㐹㠰㐵㑣㘰㌳搱ㄷ㘰搷摢㠱捤㈵戰㔳㘱挲慢つ挰㘶改ㄱ慤〶㔶㠶ㄱ㤹ㅥ挰搶昸〱㕢㙤ㄹ㥣㡦ㅥつ㐵㄰㐹㠰㔵㥢挰㉡搱ㄷ㘰㔷搹㠱搵ㄲ搸〲㤸昰㙡〳戰㉡㍤挲てㄸ愲挹ㄲ摢挷愲ㄸ㤱〹㤵㜳ㅦ扢摣て搸㘵㤶挱昹㐸搱㔰〳㈲〹戰〶ㄳ搸㔲昴〵搸㑡㍢戰挵〴㜶㈶㑣㜸戵〱搸㔹㝡㐴慢㠱㕤㠰ㄱ㤹ㅥ挰㔶昸〱扢搰㌲㌸ㅦㄵㅡ㕡㠱㐸〲散㙣ㄳ搸愵攸ぢ戰昳敤挰㤶ㄳ搸㉡㤸昰㙡〳戰换昴〸㍦㘰慥㠳挷搵ㄸ㤱改〱散㙣㍦㘰㘷㔹〶攷㈳㐰㐳㙢㄰㐹㠰慤㌰㠱慤㐵㕦㠰㉤戳〳扢㤸挰㙥㠰〹慦㌶〰㕢愷㐷昸〱㐳㌴㔹㘲㥢攲慤ㄸ㤱〹㤵㜳㔳㙣昰〳㔶㙦ㄹ㥣㡦昶っ㙤㐰㈴〱㜶戹〹散㑥昴〵㔸㥤ㅤ搸ㅦ〸散㉥㤸昰㙡〳戰扢昵〸㍦㘰㠹捥慦㔴㥢㌱㈲搳〳㔸戵ㅦ戰㉡换攰㝣㘴㘷㘸ぢ㈲〹戰㌵㈶戰㐷搱ㄷ㘰昳敤挰慥㈵戰㙤㌰攱搵〶㘰摢昵〸㍦㘰㠸㈶㑢㙣㡤敤挰㠸㑣愸㥣㙢㉣攲〷慣摣㌲㌸ㅦ挵ㄹ摡㠹㐸〲散㐶ㄳ搸㉥昴〵搸ㅣ㍢戰㥢〹散〵㤸昰㙡〳戰摤㝡㐴慢㠱敤挱㠸㑣て㘰戳晤㠰捤戲っ捥㐷㙣㠶㕥㐷㈴〱戶挱〴昶ㄶ晡〲散ㄴ㍢戰摢〹散ㅤ㤸昰㙡〳戰㜷昵〸㍦㘰慥㙦昷㡤ㄸ㤱改〱㙣㥡ㅦ戰愹㤶挱昵攸捣扤㠸搴搲愳㌳㙤晦ㄵ㘵㈷㈴㑤愹㘰㠵㙣㕡㠵愹收改㕡㤴㔹㔷㔶㔵㐹㠵㜲㝢㍣改慥づ晦ㄹ攴㜸㍣搰ㄱ捦户㉢愹戴晥㠳戱㘲㍣攸㤱てづ搳捦㔲㌳愴挷挱㠱㡡㐹㜵㜸戸㕡扢㡡攲㈸ㅥ挴㔹㥥㡡晦捣慥扥㍥㔲㔷昳扦昰ㄸ㍣搴㡣昳晥㘱㉣收〳昰㍣换戵㔹㠷摤捣ㄳち㥢昸搰晦挷㘳㈲ㅦ㤰昷㥦㍤㤳㌳㜰て㌶㌱㝤㍢㐱戹敤㤱㡦挹㙡ち㔶戱㔹㠵㜳㙥挲敦㌲攷㠴㐴晣攷ㅦ昰㤷ㄳ捦㜲敤〲㈲㘸㍣㐰ㄵ㑢昶㐵㈴愴昰㙣戸ㄳㄸ㡢攷㜹ぢ㘶㠲攳㝦㘹㑣㑢㈳㕡扤㈸㥥㡣收ㄶㄴ搸散㍢慤昱㥥搳摡攲㥥搶㈳昱搳㔲㍣㤷捤愹改㐵㝤愷㤳㍤敡㥢㙣㤴㘷戲㙤敥㘴㡦㍢㤲昱晣㜲㕣㌲㥥戴ㄵ㘴㝦昶㑤㌶摣㌳搹㔳敥㘴㍢ㅣ挹㜸捥㌷㉥㔹ちㅣ㈴搹㑥摦㘴㐳㍣㤳晤〵晥㠱攷㈰昸㕦昰㌵慤攱㕤搰搸搶戰㙡㠷㝥㕣挲づ㔰㐸挲ㄷ搰昰摥㥣〶㜸㈶㝣㤱㤱㜹ㅤ愳㈹搹换㔴㌵㙤㑥慡ㄳ晡㜱挹扡㐰㈱挹㕥㐱挳㍢㔹㤶㘷戲㍤㡣ㅣ㥦散㜵慡㙣挹づ㐱㍦㉥搹㘱㔰㐸戲㌷搰昰㑥搶摢㌳搹㕢㡣ㅣ㥦散ㅤ慡㙣挹づ㐷㍦㉥㔹㈶ㄴ㤲散敦㘸㜸㈷换昰㑣昶ㅥ㈳挷㈷晢㠰㉡㕢戲愳搱㡦㑢㜶㉣ㄴ㤲慣ㄱつ敦㘴㍤㍣㤳敤㘵攴昸㘴㥦㔰㘵㑢㜶ㅣ晡㜱挹〶㐲㈱挹㍥㐳挳㍢搹挱㥥挹晥挹挸摣㈲㥢㌶㤰㉦愸戲㈵换㐳㍦㉥搹㔰㈸㈴搹㤷㘸㜸㈷ぢ㜹㈶晢㌷㈳挷㈳晢㠶㉡㕢戲㘱攸挷㈵㉢㠲㐲㤲㝤㠷㠶㜷戲愰㘷戲ㅦㄸ㌹㍥搹㑦㔴搹㤲㡤㐶㍦㉥搹〴㈸㈴搹㝥㌴扣㤳㈵㝢㈶晢㤵㤱攳㤳晤㑥㤵㉤搹㈴昴攳㤲㑤㠳㐲㤲㈹㍣㈳搳㍢搹㙦㍦㝡㝤㐶㈴挱摦㤱㉣㠵㉡㕢戲ㄹ捥㘴戳㜵戲㜶扥挹㝥昴㑣㘶戸㤳愵㌹㤲㤵㍡㤳㐵㜴戲づ扥挹扥昶㑣搶挹㥤散〰㐷戲戹捥㘴搵㍡㔹㘷摦㘴晢㍣㤳㜵㜱㈷㍢挴㤱慣搶㤹慣㐱㈷敢敡㥢散㘳捦㘴摤摤挹づ㜳㈴㕢散㑣㜶戶㑥㜶戸㙦戲昷㍤㤳愵扢㤳ㅤ攱㐸戶摣㤹㙣㠵㑥㤶改㥢散㙤捦㘴㐷扢㤳昵㜱㈴扢搸㤹散㜲㥤慣慦㙦戲搷㍣㤳ㅤ换挸昱㠷慢攳ㅣ挹晥攰㑣戶㐶㈷换昶㑤昶㤲㘷戲㕣㐶㡥摦愹〷㍡㤲㕤敢㑣㜶愳㑥㤶攷㥢散㌹捦㘴㠳摤挹㡥㜷㈴扢搹㤹㙣㠳㑥㌶搴㌷搹搳㥥挹㠶㌱㜲㍣㡤㈳ㅣ挹㙥㜷㈴㑢戹て㡡㔶㝦㙤㘶㈱㐷㘷晣挰攰晦㌰㡦〷㥣昳㌱搹㝤慢昰昵户ㄵ㑦㈵㉦挰㐴ㄴ扦昳㌲㠶㔱挸㥥昵改愴戶㐰换㘹ㄸ㐵搴㍥愲㝤㐶搹㝤昸攵㔱㝣㐶㔳晢戸昶ㄹ㘳昷攱㜷㍥昱㈹愶㤶㕦昷㈴搷㔸扢捦㕦戴捦㌸㙡昹つ㑤㝣挶摢㝤㕥搴㍥ㄳ愸㝤㔹晢㑣戴晢昰㑢㤱攴㥡㐴敤敢摡㘷戲摤㠷摦㘵挴攷㈴㙡昹㌵㐶㜲㑤戱晢扣愷㝤㑡愸攵户て昱㤹㙡昷搹慢㝤愶㔱晢㠹昶㤹㙥昷攱〷扥攴㥡㐱敤ㄷ摡攷㘴扢て㍦愷挵㘷㈶戵晣㠸㤶㕣愷搸㝤㝥搰㍥愷㔲换㑦㔶昱㤹㘵昷昹㔵晢捣愶昶㜷敤㜳㥡摤㠷ㅦ㘶㤲慢㤴㕡㝥㡥㐹㥣搳敤㍥晣っㄲ㥦㌰戵晣昸ㄱ㥦㌹㜶ㅦ㝥㜴㠸㑦ㄹ戵晣搴㄰㥦㜲扢て㡦昸攲ㄳ愱㤶〷㝢昱愹戰晢昰㐰㉤㍥㜳愹攵㌱㕡㝣收搹㝤㜸㝣ㄵ㥦㑡㙡㜹㘸ㄵ㥦昹㜶ㅦㅥㄶ挵㘷〱戵㍣㈲㡡㑦㤵摤㠷㐷㌳昱愹愶㤶〷㌲昱愹戱晢昰㈰㈴㍥戵搴昲昸㈳㍥ぢ敤㍥㍣㜶㠸捦ㄹ搴昲戰㈱㍥㜵㜶ㅦ敥昲攲ㄳ愵㤶㝢扢昸搴摢㝤㘴搷攳㕥搷〰慤㕥㐲摣〵攵㕣捡㈲㌴㔰㍦㈲㍢ㅦ扤ㄶ摢扤戸ㄳ㡡搷ㄲ搳㑢㜶㍦㝡挵挵攲㙥㈸㕥换㑣㉦搹〱㕤㕥摣ㄱ挵敢㉣搳㑢㜶㐱㤷ㄷ㜷㐵昱㍡挷昴㤲㥤搰攵挵㥤㔱扣捥㌵扤㘴㌷愴㔷摣散戹㍢㡡搷昹愶㤷散㠸㉥㉦敥㤰攲㜵愱改㈵扢愲㉢㈳㜷㐹昱扡挸昴㥡㠶㍦挲㜵㕣㐶敥㤴攲㜵㠹改㌵㐳㝢挵昱挵摤㔲扣㔶㥡㕥戲㐳扡收挵ㅤ㔳扣㉥㌳扤㘴㤷㜴捤㡢扢愶㜸㕤㘱㝡挹㑥改㡡挵㥤㔳扣慥㌴扤㘴户㜴挵攲敥㈹㕥㔷㤹㕥戲㘳扡扣戸㠳㡡搷㙡搳㑢㜶㑤㤷ㄷ㜷㔱昱扡挶昴㤲㥤搳㌵㉦敥愴攲㜵㥤改㈵扢愷换㡢扢愹㜸㕤㙦㝡挹づ敡捡挸ㅤ㔵扣搶㤹㕥戲㡢扡㘲㜱㔷ㄵ慦㥢㑣㉦搹㐹㕤戱戸戳㡡搷㝡搳㑢㜶㔳㔷㉣敥慥攲㜵㡢改㈵㍢慡换㡢㍢慣㜸摤㘶㝡挹慥敡捡挸㕤㔶扣㌶㡡㔷㐸㙦㌰㡡晢愷㥣攴㥣㠹て㝤ㄶ㜶㡤挴搸㔴㍣㘷㐰㙦㜸㡡晢愶㜸㥣ㅣ敦愱戸㍢㡡㘱㠶挳挰㍤㔰っ搳ㅤ〶敥㜴㘲㤸收㌰㜰㍦ㄳ挳㔴㠷㠱扢㤶ㄸ㑡ㅣ〶敥㑤㘲㤸攲㌰㜰〷ㄲ挳㐹づ〳昷ㄹ㌱㑣㜶ㄸ戸㥢㠸㘱㤲挳挰㍤㐳っㄳㅤ〶敥っ㘲㤸攰㌰㜰晢ㄷ挳㜸㠷㠱㥢扣ㄸ挶㌹っ摣捡挵㌰搶㘱攰㠶㉤㠶㘲㠷㠱摢戲ㄸ挶㌸っ摣㝣挵㌰摡㘱攰ㄶ㉢㠶㔱づ〳㌷㔲㌱ㄴ㌹っ摣㉥挵㔰攸㌰㜰㔳ㄴ㐳㠱挳挰慤㑦っ㈳ㅤ〶㙥㜰㘲ㄸㄱ㙦㐸晢㝦㈵㐶㘰摦</t>
  </si>
  <si>
    <t>㜸〱敤㕣㜹㝣ㅣ挵戱摥㕥㘹㐷摢㙢挹㕡㙣㙥㙣㄰㠷㠳挱戶戰㝣㘰ㅢ㌰㍥㈴ㅦ戲攵㔳扥㌸挵㑡㍢㙢㉤摥挳摥㕤搹ㄲ㌱收〸㐷㈰摣㘰〸〱ㄲ挰㄰㌰㌹㠸㤳ㄷっ㠴㘰㈰㄰㤲㍣ㄳㄲ㈰㄰㜸㉦㉦㥣㜱〸㈴㜱ㅥ㐹挸〱昱晢扥摡ㄹ㘹㜶㜶㔶㠷㐳㝥捦㝦㘴愴慤慤愹慡慥敥慡敥改改慡㥥㔹㥦昲昹㝣㝢㜰昰㥢㐷㌹㤱㘱捤㕤搹㥣㤹慣慤㑦㈷ㄲ㘶㕢㉥㥥㑥㘵㙢㘷㘴㌲㤱慥愶㜸㌶㔷〶〱愳㈵づ㝥㌶搰㤲㡤㥦㘷〶㕢搶㥢㤹㉣㠴〲㍥㕦㌰愸晤攰て戲㍥㘱晢㐴戳㤴㉥㈷㠰㤴㑦ㅢ〴ㄵ〴㐱〲㑤㄰㈲㘰㐹㕤㐹㔰〵㔰㌹ㄸ㘰㔹晤捣㐵慤攷愲ㅤ捤戹㜴挶ㅣ㕤戳㈲㕦摢搴扡扡摡扡摡昱㤳挶㑥慥ㅤ㍢扡愶扥㈳㤱敢挸㤸㔳㔳㘶㐷㉥ㄳ㐹㡣慥㔹摣搱㥡㠸户捤㌷扢㤶愵搷㤸愹愹㘶敢搸昱慤㤱〹㤳敢㈶㑣㥣ㄸ㥢㌲㘵㜲㘵㌵㌴㉦慣㥦戹㌸㘳挶戲㥦㤴捥㌰㜵㉥慡㥦㔹扢搰捣㝤㔲㍡昷㠳㑥愸㙣㐸㈷㈳昱搴㈷愴㌴挰摥㤸搸㘰戶挵搹㙤愶㤹㠹愷㔶搷愲搹〵㡥挶搹愴摡ㄹ搹㙣㐷㜲㉤㐷㐰扤㤹㐸㉣㌵㘳搲㕤挹㠶㙣㙥㜱㈴㤳捣㔶㈶改㍦㌳㘳愶摡捣散攰攴慣捥㌶㌳㘱〹㘶㠳挹ㄵ㤱捣挲㐸搲㉣㈷㔲㥤捣昷㘱㘳搴㑣攵攲戹慥慡攴昲慣戹㌴㤲㕡㙤㔲㈴㤰㥣搳ㄱ㡦慡昲㜲晣晢捡㡥昵㙡㤹㜴ㄴ摡㤳慣㙦㡦㘴㜲㜲挶㉥慣昳㤲㜵っㄷ戱愲愰㕤ㅣ㔲㌵慥㔲散戳收㜸㜲扥㤹㐹㤹〹㔶挲㥥ㅣ攵ㄲㄲ〷攵晢愱摢㔳戶㌹散㈵㌵挸扡㙣㘸ぢ㙢㌱㠶〰㡣㕥㤸捥㈴㌱㈰ㄷ㤸㤱搴搴戱戵㜵ㄳ挶㑦㥥㌸愹㙥捡愴昱ㄳ㈶㑤㤹㔲㌷愵㙥㜴㜳㉥摡㘰慥〷㙢㙣摤㐴㍤ㄴ㈵昴晥㉣㝢〰㐰搹慣昱㤳昴㠱㈴ㅤ〴愰捡㝦㡤ぢ搵㔹〹㉦ㄶ㝦㑢挴摦搲敡㙦㘹昳户㐴晤㉤愶扦㈵收㙦㔹敤㙦㘹昷户挴晤㉤攷晡㕢搶㐰挶㍥㠲ㄵㄵ㝥敢昸攳扤摢㕥搸㌴晣挶戹搷㕤㍦收㡣昲挹㥤㤷㈸㕥㥢㜲㘹ㅦ〲㘴㘰㡤㍥ㄴ㈵昴㘱〰挶㌰㉡愹㐷愳㠷㤳㜴㌸㠰㔲㙦愰搱㙣昸搹て㕣昸攰㔱㘷摥搵昸昰改昷㥦㝣㥢㍥昹ㅥ挵㠹㐰㙡慣〱㌲戰ㅡ㡦㐴〹㝤ㄴ㠰㜱㌴㐰搹㙣搴㜸っ㐹㈳〰㤴㝡捤慡昱㑢晢晦㘸摢挹攱ㄱ㑤㥢㙦扢愹愹改戸戲昳ㄴ㘷ㅤ愹昱㔸㈰〳慢㜱㈴搵ㅦ〷㘰ㅣ㑦㈵㜳㔰攳㈸㤲㐶〳㈸昵愲㔵攳捡㕢ㄶ㥣昰攵晤㍦㙥搸㍣㝡搳户㥦摣戲敥㙢㡡㔳㥣搴㔸ぢ㘴㘰㌵㥥㐰昵㘳〱㡣㍡㉡㤹㠷ㅡ挷㤱㌴ㅥ㐰愹㥤㔶㡤摢㝣慢㝥㍣敤挴收愶换ㄷ㝥㙦戰扦散挳捤㡡ㄷ愸搴㌸ㄱ挸挰㙡㍣㤱敡㈷〱ㄸ㤳愹愴〹㌵㑥㈱改㈴〰愵㥥戱㙡ㅣ㜳摢敢㍢敡户愵㘷㙤扤㙥换㝤昳摦昳扦愱㌸㜹㑢㡤愷〰ㄹ㔸㡤㔳愹晥㔴〰㘳ㅡ㤵捣㐷㡤搳㐹㥡〱愰搴攳㔶㡤ㄷ昸敥㥢㌴㘶㐸㜲摥㜷㤳㘷扣㜶攴搷㌷㝤㐶昱㑥㈱㌵搶〳ㄹ㔸㡤つ㔴㍦ぢ挰㤸㑤㈵つ愸㜱づ㐹㜳〱㤴摡㙥搵戸昵慥㍢㡦摥㜱昵㑦攷㕥搶昸攸㈳㘳㝥㤲㍤㔵昱㑡㤳ㅡ攷〱ㄹ㔸㡤昳愹扥〹挰㔸㐰㈵㜳㔱攳㐲㤲ㄶ〱㈸昵つ慢挶㤱挳捣捡㜳摦敦㥡扦㘵㐹戸昹慥摣㜵ㄵ〱摥〳挷㝢捤㐰敥挹㙤㌶㙥㡡㙤㤱㙣捥㥡㜷㌹攲㍥搹㘹戹敦㔹㜹㜶愶敤㕦㍦㉢愳㤲㑦㘴㔶搶㑢攸晤愵〰㐶㌳挰挱戳戲戹摡㥡㔸挶㌴㙢攰挵昶㥡戵㘶愶㈶㡢㕢㡣愹㤷㔱㙥㌹㠰㔲て㔸扤昴搸ㅤ㝦昷扦戲攴慤㠵ㄷㅤ㜹㔵敡攲〵ㅦ㉥㔴㕣愴挸戸㔸〹㘴㘰攳㘲ㄵ搵㥦〶㘰㥣㑥㈵㡤ㄸㄷ㘷㤰㜴㈶㠰㔲㕢慣ㅡ㠳挳㍦晣㜶攳慡敢攷摤昹晥㉢摦㍣㘸㐹搵收捡戳挱㕥㘲摤㘸ㅡ㌲㤱つ戸㜵昷慣ち挶搵攲㌶搲㥦攵㄰㔶㐳戱㠹戱㐹戱扡扡攸挴戱㤱昱㤱〰㙦㍣晤扤敦戲ㅢ㉡㘳㉢攳愹㘸㝡㠳摣㠸㠷捤㡣㘴捤㥥ㄱ㌰捡攲捤㑣㜷愴愲搹挳扣㤹捤戹㐸捥㍣搴捤敢㔱㔲㔴慣ㄹ换ㄴ㌳㉢昵ㅤ敥㉥戶㈲㤲攸㌰㘷㜴挶昳散攱㉥㌶ㄶ㈹改搶搲摣搹ㄹ㜳㕤㌷户愸㐵㌳戰晥㕤㉦扡㡢慣捣戳昲敤慡愹㙦㑦㘷捤㤴㌴㙦㔴㜲㜱扣㙤㡤㤹㘹㌶戹㝡㌶愳㘲敡〱㘴㔹㉢愵㔱㡢㔲㌰ㄴ㙢㥦攸㔱㑥㙡㙣㔶㘷捥㑣㐵捤㈸摡㡢㘱㤸敢㕡ㄶ㘹㑤㤸〷ㄶ㠸攴敢〴攳㤰〲昲散㜴㕢㐷戶㍥㥤捡㘵搲㠹㐲捥㡣攸晡〸㔶㘷搱〵改愸㠹挵㔵㌹て㥦昲㤵㤵㈹攵㍢摥㙢㝥愱摥㙣慤㜴㠴愳㡢戹搶㍡戸㜰搸搵㉥㠵㜵戰㈲㘱㜲㑣晡㡦改㐳㤹攸愵㥡攳㑡ぢ㍡㙣㘲愸㐱改㤱愵愵愵㡤摤㍤昷慦ㄵ昶晢㠷㕡搶捦㕡㡦ㄵ散摣㐸㉡㥡㌰㌳扤〶㑡㡡㉤搲㉤〰㠱㍢㜱㌵㤷昴ㅥ㔷㕥慡㔳㜵〵㌶挴愳戹㜶愳摤㡣慦㙥捦㠱㠶㘰㉡ㄸ愴㙢㡢づㅤ〱㐹户ㄲ戴〱㠴㐲㍥㈳㑡㈱㈳愴捤晣㜹㠰㙢挸㠱慦㡤ㄹ慥㘹㔹㡢㈳㜰捡〶㤲戸户㘴换捡扣慣㥣㡢戹㌲挷攱搹㉢㤳慢㘰ㅤ㈳㔸つ㄰攰㔲戶捦愵㌷扤㔶捥〸愳㉡搹㘰挶㈲㠸敢攴敡㔶㤱㐰㌲ㅦ㉡㌴㤸搹㌶捤㤸愲ㄱ搷㑡愷〱っㄷ㝦㘵㤲愳摦散捣㌵㐴㜲㤱㡡㈴愲ㄳ昴㤲㠶搰㈸㈹㤵挷㔸戲㑡㘸㜶改㤰㜵〶つ㘱㐱ㅤ㕡〶〹㈱慦〹ㄷづ慥ㄷ㕦㤹〵㝢㌷〲㙤攷ㄴ㘹戸〷㝡㘱㤴㠱攰㈷㍡挷㑣㉤敢㕡㙢㘶㈹ㅥ㌴㝡㜵愵晢昲愲戲㐵㙤慤换㜳昱㐴戶ㄶ㉤㥤㤳㐹㜷慣晤㈴昵㔰㤷㙥〷戰㡦挰㉤ㄸ挵晤户〹敥昲㔵慣㘷摦戴戴昸㠲搴㐶㡡㘶㕣愳㌹㕡愱㙣て扥攴搰〹㝣㠵㝡攳〵ㄸ〱つ㈴㈲㘳㜴㔱㤹㠴㠷㤶攱搶捥㠱ㄳ㤴ㄳ㜸扢㉡戹㌲㥤㔹搳㥡㑥慦㈱㜹戰㥣㘵摢㑤㌳挷戸㙤㤰ㄵ愷㑡㍣慡㔴㔹㔹㐱扣攵〸昰ㄸ昱ㄹ㙢〱慡㘶㈴ㄲ㌵戶挶慣戱づ愴㌲㐴㤰㐶〶挸昰昹ㅤ挹㐸愶戶ㄱ㈳㌳㌱㘶㐱㝤敤挴㕡㈴㉤挶㡤慤㍢戱戶㌳㤱敤㔴㔷挳〵っ㡤㥥㥣㜹挸㠷捦㉤晡㕥挳搷㐶晥昸愴㝢敥㕥ㄵ㔴㔷㔹㡣愲㈸㡤愱㤶挴㠸ㅤ㐰搴㤵㄰攳搴〲扣昰搰ㅢ㜰慥㍢〹扡〰㌰㐱㠸换㌱㍦㝣㍡㝦慡ㄸ慥㜱㡥搰ㅢ〹捥〷㔰㡣搹㈴搸摣〴挴㍥搴㐵搰捦㡥㤷捥㘳㝣㔷摣㜹ㄷ㠳ㅡ搲扤昰搴攱㤰㘰〷㙡㍡㑣搳㐵㥡敥㔱ㅢ愰搸搳〱敢㉤㐶㔱搰㜸㈴㡡㠹〳㍥挷昲㌹㠸㜹㍢攰㙡搶㜱つ挱戵〰づ〷㕣㥦㍦㔵㡣ㅥ挵〱㌷㔰攸㐶〰㜵っ㠰㌸攰㈶㈰昶愱搶愰㡥㙥〷ㅣつ㜲戱〳㍥て㙡㐸昷挲㔳っ㑣扤ㅣ㄰㈹攵㠰㜳㉣㐶㔱っ换㐰㔴ㅣ㜰ㄷ㄰㜵㜶㐹〷㙣〱㕢摦㐳㜰㉦㠰挳〱昷攵㑦ㄵ㠳㔹㜱挰晤ㄴ摡ち愰㐶〱㠸〳ㅥ〰㘲ㅦ㙡戹搳〱㡣㝥㡢ㅤ昰㜵㔰㐳扡ㄷ㥥㘲㥣散攵㠰昹愵ㅣ㌰捦㘲ㄴ㠵搴㈷㐰㤳㌸㘰㍢㄰㌵户愴〳ㅥ〱㕢㍦㑡昰ㅤ〰㠷〳扥㥢㍦㔵㘳昱㉤づ㜸㥣㐲㍢〰搴㌸〰㜱挰ㄳ㐰散㐳㑤㐳ㅤ摤㈳愰づ攴㘲〷㍣つ㙡㐸昷挲㔳攳㈱攱攵㠰㠹㤶㥤㐵㜳挰〴㡢㔱ㄴ攱㥦〸㑤攲㠰攷㠰愸㜱㄰昳扥〴㥥〷㕢晦㠴攰愷〰づ〷扣㤸㍦㔵㤳昰㉤づ㜸㠹㐲㍦〳㔰㡣昷挵〱㉦〳戱て㜵㥣搳〱捣つㄴ㍢攰㌵㔰㐳扡ㄷ㥥㍡〹ㄲ㕥づ㌸挲戲戳挸〱㠷㕢㡣愲㠴〳戳〶攲㠰户㠰愸㘱㄰昳㜶挰㍢㘰敢㕦ㄱ散〲㜰㌸攰摤晣愹㍡ㄵ摦攲㠰摦㔰攸㍤〰㌵ㅤ㐰ㅣ昰㍥㄰晢㔰㐳㔱㐷昷〸㤸〶㜲戱〳㜶㠳ㅡ搲扤昰搴っ㐸㜸㌹㐰㤷㜲㐰搰㘲ㄴ攵㍦ㅡ愰㐹ㅣ昰㔷㈰捡㈸改㠰扦㠳慤㍦㈲昸ㄸ挰攱〰摥㌱㜰慡㘶攱㕢ㅣ挰㝢戳收ち㐷捤〱㐹ㅣ攰挷㤹㝤愸㡦晦攱㜰〰㌳㈷挵づ㌰㈰ㅦ搲扤昰ㄴ㜳㉣㕥づ昸〰捡㍤敦〲晦㙢㌱㡡搲㌱捣愹㠸〳慡搹攴摤㄰昳ㅥ〱晢㠱慤㠷㄰っ㘵敢㝡㙥㠳〷攴㑦㔵ㄳㄴ㠹〳づ愴搰㐱〰㡡挹ㄹ㜱挰挱㌸戳て戵换改〰㈶㜲㡡ㅤ㌰㡣㍡㜵㉦㍣戵〸攵扣ㅣ昰㡢㔲づ昸㙦㡢㔱㤴ㅤ㕡〲㑤扤㠴敢〵〹ㄹ摡㔷㄰慥㔷挶㘶挷ㄳ㌹㌳㤳㡦挸㘲昸捡㙦〴挸㜹ㄵ愳搰㑣愴㉤㥦㘲摦㍦㔶㡦㐰ㄴ㍢て戹慥㥥搰扣㈸㄰捥挷㠹晦づ昷昷戹㜰㕦㠲晤㠲㤰扦㤷㜰ㅡ㠳挶ㄵ昰昷㉥散ㅣ㐴ㄸ㘲㥥㡢㜳ㄹ㔲戵搰㕣㌸挸慡㈱敦㡥㈴㘴㝢愵㕢摥㌹〸㈹㍤戶㜴ㅡ㠰㠳扤㜸㤰戲㔰挹㤰晢㙣㌰晦㥤戰㜰敦散收ㄳㄶ㈳㌸ㄳ㝥㡡攰㔸㠲㤱〴挷〱愸㤷慤㘹昶敡㠰捦昷〲ㅣ戸扤捣攷㝢ぢっ㥦ㅥ㐵㤹搱〴㘳〰ㅣ搳散〹㌸㌵挶〲㔴摢㔹敡㥡晣㄰挳扤㘷㈹㑡捡搴㕢挷㠲攳〰㉡挷〳㉣㥣㙢㈶㤰晣晡愴昶㘴〳换㔰㑤敦攱㍡挶捦㄰〸ㅤ㤸㙣敥㑡戵戵㘷搲㈹散㘹㌳㡢㌰愳つ㥢㥡㔹ㄵ㌱㤲㑤改晡㡥㥣㤱㥣ㅢ挷㔷㘵㜲愹戹搶㡣攴敡㤱摣㐴㡡愲〹㤹㜷㐹㐰㌴㐶㍢晦㍦ㄳㄴ扥㜲㤸㠰扣㜱㑦㡥㐲戹慦摥㝣慡挰㜲㙦㙤㐳ㅡㅢ攴愶散敡搳敤㠶㠱㘴搳㍥㤸㠱昰改〹㘸摤㤷晥昰挰挹㈳敥㜸㜰㡦昵㝤〱㔶㍣㜲攸㘶ㄸ㕤㝣㈷㥥㠴㈲愱摥㜸㡡㘹晤敥㍢戱㜱ち摤㠶㘱㤰て㑡㥦㉡㜵㌷㝥搲㘲ㄴ敤〲慣㠲㌶㔹㡥㑣㠷㈲戵挳扡㑥㐰㉣㍣昴㑣戰㜵㍤㐱〳㠰攳㍡㤹㥤㍦㔵愷愱㠰㕣ㄳ㜳㈸㌴ㄷ㐰㥤〱㤲㉣㐷ㅡ㜱㘶ㅦ敡㈱搴搱扤㈰㍤ㅤ攴㘲㈷㉣愰㑥摤ぢ㑦㥤㠹㜲摤㑥㜰㐴攵㕦㉤攵㠰慦㔸っ昷愶㐴愰〵㥡〶㤰㑣ㅥ挴〶挷㔶挴捤つ捣㝥つ㡥攱㔱㠰晡㡥㙣㉥㉤愹扡慡㔸㐳㝡㘱㍡搷㄰捦慥㑤㐴扡㠶挶㉣㘴㘵扢㤹㐲㈲㍤㠳㝣扡㡢㤶㕥扢搶㡣敡㔸㜳扡㈳搳㘶㌶㌶散ぢ㠹㜶搸㠷慥㤳ㅣ扢㕦攱搸扢摣戱㕣捦㈱ㅥ扥㐰〴ち摤㈹㐰挷ㅤ戳㘷㜱ㄶ㠶㘰㜵㡦㐷㤷挵㜳〹㜳㔰㑣昸㠲〷㘳昰㈲㜶㈷愲ㄵ戱㘵敤㐸㡤㌵㔴挵收㘴攲搱㐴㍣㘵戲㌳戰攰攳昳ㄵ㑤收㙡散㐴㉣㑥㘷攳㝣昶愳㉡戶㉣ㄳ㐹㘵搷㌲愹摡搶㌵愴攰㑣㈶扦㐰㙣㘶㍣㤵㐵㌵搲㡢挴慢㘳捤敤改つ㜸㠰愸㈳㤹㥡ㄳ㔹㥢摤㈷㝡愵攷ち㤲慥㔱㝥攵昷慢愰㍦戸户晤㘳慣㠰挶愱昹〷㍣㙡㌰㑥㜳㤹㜸㙢〷ㅤ挶敥昷㌱㤹㔰㑥㠰㉢㥤㕤挸㝣㝤㉦㡢ㅥ㉥㝤慣晤㈱敥㝤戰慤〵晢戸㥥㘹昸敥愷戲戸摣搱㉢㔱愸㜲ㄵ挰扣㌹换ㅢ㝢㜶〵晦愹〷愵〲㙤搰散扥㤵戸㐷㕥昷㈶っ戳扢㠳昳㐳㠸㌴㡥㈸㕣㤹ㄸ〹㍣㜳て换㔰㑣㘴㌸㐲〷昷愰戳㤱挷慦㡣㌵㐵㕡捤〴ㄶつ挹㐸㙥㜰晥㠴ぢ㐰㍣㐸㤳戵㜸昵改㘴㌲挲㈱挷攱摡摣ㄶ㐹㤸挱搸㡣㡥㕣㝡㐱㍣愵㘳〰㌲㉥㉤㔲愴ㄳ愴㐸愷㤰㉡㘳㑢戹㉤㈹㌸㜵愵㔷㐷㌲昱㕣㝢㌲摥ㄶ攴〹户づ昷㠹戱㡡㡢㕦㙥改㜰㈸て㝢㉥㜱㉦㘵昲㌷㜵㜴㜷㉤ㄶ㔶㜴ㅤ扢ㅦ㈳摡慦っ晣愹扤摣戵挲㐲㐲㙥㈸晡㜴㘸ぢ㜰㔷〸㤳㤸戴挳户摢㝥㔴㜰昷〵愰挸挸㔶㈶〵昰搱㘷〰ㄲ攱愷㥣晢㍥扤㙥㘹㔴㐰㈰搴㤴㡥㐴㘷㈳摣㑣㘷㉡慣〷晢㠲攸㕡㑥㌵㤹㌰㌷㤹敡戱㙦㠹晤搰昵昱愸㤹〹㤲搰㡣攵㔹㌹户愷㡣㝣ㅦ搲㌷扥㐰㘰㔰搰慢慥㐶㕢搷㌱㔶敡摥昹㐸㘳㘳㤱晥昷㤷㑣㘶〶〷㘶㘱㙤㡢慤㜸搸愱捦愲㑤慢㜱㑡㝢㕣〲㘷㔳愰〵㈰挰㡤ㄲ㜷摦ㄴ敥昷㘰㔷㠸㑦捡㤴㜳搳愱㥣㍢㔱㐱散摡挸ㄶ㔶㐰っㄹ攴搸㝡㌲昲扢㑥㐱晢㌹㍢愳㤹㑦㈴㐴㐳昹昹㤵㡢㔳㜶㠷摦㕦㡥慥㌶摣㜹㠰愲㙡愱㉣搹㙣捡㥥㤴攲敤挱㌸〷㠵〷昱㘲㠱晥ㄶ㍥㘳ㄶ〵㤵ぢ㉡㝣挹ㄱち改㔶挸昸㐲㡡ㅢ㌳戶攱〶㈹㈱昶㥡㙥〳㔷㐷〱ㄴ㌷㈲㜸晢〷慡㘴㌸㘰㘹扦〱㘷ㄱ㤲っㄳ㈲晤㥤㈰㔵㈷㑡㜰㤲搴㌱㉡敥〲挶戹愷㝢㉣戶㠳摡昷㔸晣㌴㑢攰愳攳㔴㘲㥤愸㡤㐰㙣㌳㠰摡ㅤ㝣㉥〴昴ㅡち㥥敦㉤㤰愰㐰㤲〲㥢㈰挰㑥㌶㔲㌸敢㜶ㅥ㥦㜵昳㜰摥㕡挸挰㜹ㄷ㍢㤴㍡㥣户㡥㑡㌳㔴晡㌹〸戸㥤挷㥤㡢〸㍥㍥㈳ぢ㤱㝥㍢㡦㝢ㅤ攲㍣摥㌹搴戵㌸㉢㜰摥㝡㔰晢㜶摥昵㈸〶㐱㥦摥㐰㈵搶㠹扡〱㠸㠷昳㍡㈱愰扢㈸㜸愳户挰㜹ㄴ昸㌴〵㙥㠲㠰㌸㙦㈳捥扡㥤挷挷昶㍣㥣户〹㌲㜰摥攷ㅤ㑡ㅤ捥攳慣愳㉦愴搲扢㈰攰㜶摥ㄶ搰㈲昸昸㡣㡢㈰搲㙦攷摤㠳ㄲ攲扣㡢愹昸㕥㥣ㄵ㌸敦ㄲ㔰晢㜶摥㝤㈸〶㐱㥦扥㤴㑡慣ㄳ㜵㍦㄰て攷㕤〶〱㝤㌹〵戹昳攲㈱昰㔹ち㕣㐱〱㙥挶㠸昳慥挴㔹户昳昸〴愲㠷昳慥㠲っ㥣挷つㄹ㕢愹挳㜹㔷㔳改㌵㔴扡ㅤ〲㙥攷㍤〲㕡〴ㅦ㥦㜱㉤㐴晡敤扣㐷㔱㐲㥣㜷ㅤㄵ㜳戳愵挰㜹㌷㠰摡户昳戸㈹〳㐱散挴㔱㠹㜵愲戸㌳㘳㥢〱搴扥㙣㙦㠲㠰摥㑣挱ㅤ摥〲㌷㔳攰ㄶち㍣〱〱㜱摥攷㜱搶敤㍣㍥㑣改攱扣㉦㐰〶捥㝢摡愱搴攱扣摢愸昴㜶㉡攵挶㡢摢㜹捦㠳ㄶ挱挷㘷摣〱㤱㝥㍢㡦晢㌳攲扣㉦㔲㌱㌷㙡ち㥣㜷㈷愸㝤㍢敦㐵ㄴ㠳愰㑦摦㐵㈵搶㠹㝡〹㠸㠷昳敥㠶㠰摥㐲㐱敥昸㜸〸摣㐳㠱㝢㈹昰㌲〴挴㜹㕦挶㔹户昳昸㕣愸㠷昳敥㠷っ㥣昷㥡㐳愹挳㜹㕢愹昴〱㉡㝤ぢ〲㙥攷扤〳㕡〴ㅦ㥦昱ㄵ㠸昴摢㜹扦㐲〹㜱摥㔷愹㜸ㄷ捥ち㥣昷㜵㔰晢㜶ㅥ㌷㠳㈰攸搳て㔲㠹㜵愲戸㈳攴攱㥢㙦㐰㐰㙦愳㈰㜷㡢㍣〴扥㐹㠱㙦㔱㠰ㅢ㐸攲扣晦挰㔹户昳昸㠸慢㠷昳ㅥ㠲っ㥣挷㑤㈴㕢愹㐱㑡晥㙥扢㥤㑡ㅦ愶㔲㙥昸戸㥤挷㕤㥥〸㍥㍥攳ㄱ㠸昴摢㜹摣ㄷㄲ攷㍤㑡挵摣㈰㉡㜰摥㘳愰昶敤扣㍤㈸〶㐱㥦晥㉥㤵㔸㈷㡡㤸㙤〶㘸昶㘵晢㌸挸㝡〷〵戹㝡昱㄰㜸㠲〲㑦㔲挰て㈰捥㝢ち㐸户昳昸戴慥㠷昳㥥㠶っ㥣㘷攰换㔶敡㜰摥㌳㈰敢敦〳㈸㙥ㄶ戹㥤挷ㅤ愲〸摢㘸㍣ぢ慣摦捥ㅢ〲㘱㜱摥て㠰愸愱〰〵捥晢ㄱ〸㝤㍢㡦㥢㔰昸昷改晦戴㄰㥥愸〳〱㙤㌳搸㌰㙢㉤扡ㄳ㘴晤ㅣ〵て昲ㄶ昸㌱〵㥥愷挰挱〰攲扣㥦〰改㜶ㅥㅦ㍣昶㜰摥ぢ㤰㠱昳㠶攱换慥搵攱扣ㄷ㐱搶㉦〱〴㐶〰昴ㄲ〶㈲㝢收搸㍣ㄸっ㥤㐶㙣㜹㉡㥥㐳㠴挶㠵收散㜸づ㙢捤捡ㄸ〰㔰挹昲ㅦ㉡㤱㥢愳搰愸敥㡣搰ㄱ挵慣㠲ㄴ搱攱挵㝣㘷捥攸ㄸて㜶㍥㥢攴㐸㈲昵㈵㈴㔹㈵㡦㌶敥㑢㘹㈶㤵捦晡㕡㤹㈶㌵愲昴ㅥ㠹挳敦捣ㄴ晣ㄳ㐹㈹攳㘷ㄸ〸晢㉤㌵ㄳㄱ㍥ㄷ㡢昷慥㌲㤲ㄴ昲改㤷㐱挷㜰㘶㄰愰㕦〱捥㤴挷愷晡ㅣ㌴㡥㑤㈴㘶〵㐳捣㕣攵㘹㔵搶㉥㘵㘳㉡㡢搸㉦㘴㥤㈱戲ㅦ㙣愱㡢㍡㜲〵㥣㐸攷㔰㡢㠳㈷戲ㄶ愵㤰㡦㘹㡢㘴愲晢㐸㌰て摢昲㌹㈷㠹换昷㌶ㅦ〸㉤㌸ㅣ㈱㌸㌲扣㍦户㝣捤摤㥡㠱敥挱㔵搱摤戸ㅡ昳晢扦㐱㥥昱㍤㈵改㠵晣㝢㐹㤲㥣㕤㙣㈲戳㡡搷戶ㄲ收㔰㈹搰㝤㉡㠱慢㡥捤㘸捤㈲搱㤷㘳ㄶ挷挲攴搲搷㌱㝢㤸㈰改㘲つ㤸挵㙤戹敡㔸㡦㍥㍥ㅡ扤敦昴㄰㝣㕢㙥昵㤲㤲㝥㌲㝡㤹昱ち㡤攰㔵戵㤷扤㡡㝥㡢挹昱扢㘹敡ぢ户昲搸㍡捤㘷㈳㑣戰攰㐲ㅡ〹愱㕥㜲㠷㤸㝤㥤ㅢ愶扣㤲㠶摡晢昸昹㌹㑦愶戳㑡㥢挶〴㘳ㄵㄳ挱㤹ㅣ摥ㅦ攰㥢㈳搵扣㜴ㄲ挸挰攴攲挸愵㈵扡〶挷ㅡ㔳㙤㠹㡥愸㈹㠹㌸㝢ㄶ㤷㝣摣㍥搱㕦攵㜰㠸㜵㐵昵攲ㄷ换㈹㡤㜸㔹搵㝥㥥㝣敦戳昱晡㔵搴㈹户㔰攸〸改晦挲ㄹ扢收㌸㝣て㜸㜷㍡㠴搶て改㜹戶㐲㕥㠴挴搴㔶㐴攲㥣挶㉤挶敥つ㙥戹攲ㅣ㘲㑤改愶㌴戳昹づ搲摣㜸㥥戴㑦昴ㄳ散捣㜷㤳㘱㈰ㅤ戹㜷㔷挸戵㑦晤㘹攴㤹搵愷㑥愷㉥捣㝥ㄷ㜴㙥㔸搶㍡㜹昳慥㘹昹㝣㤳㑦㜱晢㌹㐲㤶㙣昹昱㈶㈴戹㜷㝦㑦敥㕤㡤〶㑤搶㙢扦〰愲挶〰攴搷㙢㜸散つ戸晥㈵㐰摦敢戵ㄳ㔸㤶搵扣㙥㈱㍣㔱摣扥戶㔷㑥㙣㠴戵㕥㝢〳㘴晤㈶〵挷㜹ぢ扣㐵㠱户〱〲ㄳ〰摣ㄳ㑤挹捤摡㌲㔴ㄱ㐸㌲〵ㄸ㑣㌲ㄵ㡡换搴挰戳敦搸㡣㐶㘲捥ㄸㄴㅣ㑦戵敦〰㍣户㜳攷㔴戶㐷㑤挲㠹摤㐰㙣摤愳㠱㤰挴㠳㜱ㄴ摣〵愰愶〳戸搷挵㌳㐱㡢戰戸昱㙢㘰晤㕥ㄷ搷㐳㔸晣晣㉥㄰搵〰㔰戰㉥㝥て㠴扥晤㍣㥢㘵搹挴昷㉤㠴㈷㙡づ愰㙤〶ㅢ㘶昹昹户㈰敢摦㔱㜰慥户挰敦㈹戰㥢〲㡤〰戲㉥晥〳㤰敥㜵㌱㕦扣昲㔸ㄷ㝦〰ㄹ慣㡢ㄷ攰换慥搵㤰㕡挵㜹㝦〴㔹晦〹㐰慤㈴〰㐳晦搹㐲愴㠳㤸㌷㜷愷㠳㡢㔲昵攵搴ㄷ㘳搲扥㌹搷㤵挰㐶〹㔱愶㠷昳ㄸ㝢㌷捦㐶搲㍡㥤挱㡣㔷敥㝥愰愵扢㉣ㅦ㘸ㄹ戴扦敢晤ㅣ㈹㐶捥㉡戴㈶愰戱㜹㕢戲㍣㉤攸㜹㔸㥦㘵㜸ㄸ㝦〱㝤晦〵昱戶㑣㍡㥢㡥攵㙡㥡戱〹㔸挳昷㥤攰㤱戱㌳〲ㄵ搰攸㔹㈷つ㉢㑦挱㤰挰㝡㍥晦ㅦ㕡㤳㑡㙦㐸㐹㙢〲㔹扥昶挵摡㜴㐵〵慢攱㐴㈸挷搱昰㘲㤸晢〷㉣慣晦〶愴慡㉣㝣㈶㈵㜱㠴㤹㠴ㄷ㠴ㄹ㜷㐱㕡㉣㈴搰ち愴扦㈹㜰敡㔶慤慡㑤㐵㤵㔹㕥㔱㔱戴㘲㉥㑡㥤㜷扦㥤㘱ㄸ捣㥣〷〲㌰搹扤捣昶㉥挴收昵㜸㤴㠵㌹㌰昴㐷愰敢㡦〱㐲攱㌶㐰㌶挸昸〷㤰挱昵㌳㕢ㅣ㍢㠰挶ㅥ搰㉡㐱㤳昹㝥㈹摥挸㌲㝣㝥慣扢㐱㈹㝣㡦摥㔰㈰て〱ㄹ慦ㅣ搸㉦㈱㜰〸㠵愳㤶昶㥥㔷捡㜵㌹㐴昳㡦㌸挴挰挴㍦㝥㠷〱㈴㈲㙣㥢㙡〷挶㠱慢晥晡昱㥥㍤ㅣ㉥㈰晡㌴挷〰扢㕢㝤〸㉡扢扣戰换攲㘰㑢㤷㠵愰ち㕤挶㤴㍡㡦昰ㅡㅢ㐹搸㐸搲㐲搴㕡㈰散㌶昵㈷愸愴㑢挵㌵㤵㙣㕥ㄵ㐰㈸扣づ㑣㔱㑡搷㘸晡㐲搳㝣㑤㘳挳ㄹ㥢㜹㈸慡㤱昷捥昵晥㘴㘶㜰慡㜲㘰攲摦愷て〴㠹㠸㔸戶ㅥ㤸㔸昶慥愷㘵扢㍣㉤摢㠰㐲搲㠸㐳愱ち㤶㜵㔲ㅤ㡥㌰㜳摥㠲㥣㘷㈳㑣㜲昳㔰㥢㠰㠸㘵敦㌸㉤ㅢ挶收つ〷〸㠵㉦㠰㐰㐹换㉥戴㤹㐷㐲㤷扣摦慥㡦㘱㔱戱散㘲㌰昱㡦㘷戳㐰㈲㈲㤶㕤〲㑣㉣㝢搵搳戲㔷㍣㉤扢ㄴ㠵愴ㄱ挷㐳ㄵ㉣扢㡣敡㜰㠴㉦户㤱捦摡挸ㄵㄶ愲慥〲㈲㤶晤捣㘹搹㘸㌶㙦っ㐰㈸㝣㌵〴㑡㕡挶㥣戳㌰㐷愲ㅡ㜹㡦㕥㑦㘰㔱戱散㍡㌰昱敦搳㈷㠲㐴㐴㉣扢〱㤸㔸昶㐳㑦换㥥昵戴散㐶ㄴ㤲㝡㑥㠲㉡㔸㜶ㄳ搵攱〸㙦戶㤱㥢㙤攴ㄶぢ㔱㕦〰㈲㤶㍤攳戴散ㄴ㌶㙦㉡㐰㈸捣挴㙦㐹换㙥户㤹㈷愰ㅡ㜹㕦㕦㌷戰愸㔸昶㐵㌰昱敦搳戳㐱㈲㈲㤶摤〹㑣㉣㝢挴搳戲敤㥥㤶㌱戵㉢㡤㤸〷㔵戰散㙥慡挳ㄱ摥㘲㈳昷搸挸扤ㄶ愲敥〷㈲㤶㝤摢㘹㔹ㄳ㥢户〰㈰ㄴ摥ち㠱㤲㤶㌱㕢㉢捣ㄳ㔱㡤晣㉥㠰㕥挶愲㘲搹㔷挱挴扦㑦慦〰㠹㠸㔸挶㡣慢㔸戶搵搳戲晢㍣㉤㝢㄰㠵愴㥥搳愱ち㤶㝤㠳敡㜰㠴户搹挸㌷㙤攴㕢ㄶ愲ㅥ〲㈲㤶摤敢戴散㑣㌶敦㉣㠰㔰㜸㍢〴㑡㕡昶戰捤攴〲㐹㝥㝦㐰㐷㔹㔴㉣㝢ㄴ㑣晣㘳ㄷㄲ㈴㈲㘲搹㘳挰挴戲㕢㍤㉤扢挵搳㌲㈶㐵愵ㄱ攷㐲ㄵ㉣㝢㥣敡㜰㠴㜷搸挸ㄳ㌶挲慣㈷て昵㌴㄰戱㙣戳搳戲〴㥢㤷〴〸㠵㥦㠱㐰㐹换扥㙦㌳ㅢ愰㑢㝥攷㐰攷㔸㔴㉣晢〱㤸昸昷改昵㈰ㄱㄱ换㤸慢ㄴ换慥昰戴散㜲㑦换㤸戱㤴㐶㥣〷㔵戰㙣㈷搵攱〸㍦㘷㈳㑣㐷ち㠵㈹㐹ㅥ敡〵㈰㘲搹愵㑥换㌶戲㜹攷〳㠴挲㉦㐲愰愴㘵㉦搹捣昹搰㈵扦愷愰㉦㘱㔱㕡ㄶ㜸ㄹ㑣昷㙤搹昱㡣㡡㈳晢挵搵㕢搸㤱㤲㤴ㅢ晣㝥戱㈵ㅤ㤱〴㝥㤵㘶ㄱ愲攰ㅣ㐹晢㐲散㔴㥥捦㐵昴戹戶ㄱㄳ捥㌸㡢㑢っ户てち㤷㈶㤶㙤昲戶改摥㐵㘲愱挰㜹攸扢晥搵㠲㉥昱㔸〰㠵昴攵散㙢㍣㈴昰ち〴㈸愳㍦ぢ〲晥攵愳㝥㙥㔳慦㈰挹㍡〲㡣扣晢ㅦ收㔳敢搰㥥〷㍤昸㐸捦愸〴㌲ㅥ晤㜸㠲敡㑡搴慡ㄸ搹㔳㠷㜶戶㐱㐹攴㐸敡㔵㤴〱㈲㔷捦㉦㠱挹搵㤳㜵㕣㍤挶㌵㄰㈹戹㙥㔶敢㍣㉦愹搷愱㐹㐶晦㜵㈸㡣㑢㡡〱㈴㡦昰㥢㌶昲㤶㡤扣㙤㈱搵敦〰攱㜲㡣㤱挹㈷㝡㠴㝦〵捤㌴㔰ㄷ慥挰挲っㄸ㠵捥㌷㔰攴㔷㌴昴捤昴挷扢愰攳ㅦ扢慥㑥敦㌰摥ㄳ敦戴㍢扣搳戳愲㡣㜹㍡攲㝤ㄴㄲ㐷摣㤶㜷挴㙦愹ㄷ㐷㤸㔱㥥㈰っ改〴㘱㔸挷㐳㌱㕡㤳戹㈵ち㤵摤㉢捡㍢愰㐰㝦ㄱ㈰ㄴ㘶挰㔶㜲㙥㘱㈰㈷㑣㍥挸㉢扦挹愱敦㘵㔱捥㉤攱㍦摢捣晢愴㌹㠱扦攱晣攴搲㤹㜶挷㈲㝥ㄴ搲㑦〵扦攷㌰ぢ扦捦搰〵㉤昸愵ㅢ戳㉢晦搴㑦戹晦愴扤搳挵慢㥥㐹㐷㝥〲慢㘰昵㍦愱〷ㄶ㌹㉥㔵㙡㍣〲ㅦ扤ㄵ㑤慤㘶挰挲慣㠱㙢㠸敤㥥〶ㅡ㡦改〲㝤㐱敢㍢㍣扤㥡搱㡤㤴㌸㑢ㅤ㜹挳㡣挰敢ㄷ戸㥦摥㍥㙡摢〷㜷扦ㅢ㝦㙡摡挳㠷㕦晡摥㤲㠷慦㤹愶捡㔱㤱搷㠳挸捤㌰换昳挵戰愵ㄶ挳晤㝥㜴㤸昱㡣昴攴㠳㐰慡捡㔴〸㕦散㌰戵ㄸ㈵攸㈵㌱㙣ㅢ愸搵㤵〰〳㌳㡣戱挹挰っ㘳㕣攲㘵搸晣㔲㠶捤戳ㄸ敥昷㥥挳〷㐲㤳ㄸ戶ㅤ〸っ㘳㑣㈲㠶捤㜵ㅡ昶〸愸搵㡣㌶〶㘶搸㜰扢㐴扦㝢散ㄸ㤴昰㌲慣扥㤴㘱㌳㉤㠶晢㝤收㌰愳ㄹ㌱㙣〷㄰ㄸ㜶㍣扥挴戰改㑥挳㥥〴戵㝡㌴挰挰っ㘳㘴㌲戰ㅥ㘳㔴攲㘵搸挹愵っ㍢挹㘲戸摦㔳づ㥦〸㑤㘲搸戳㐰㘰ㄸ㈳ㄲ㌱㙣戲搳戰ㅦ㠲㕡捤㔸㘳㘰㠶㑤戵㑢昴扢挷ㅡ㔰挲换戰昱愵っㅢ㘷㌱摣敦ㅦ㠷ㄹ换㠸㘱捦〳㠱㘱昳昰㈵㠶㡤㜵ㅡ昶㔳㔰慢㥢〰〶㘶ㄸ攳㤲㠱昵ㄸ㘳ㄲ㉦挳㐶㤵㌲散㜸㡢攱㝥慦㌸扣〲㥡挴戰㔷㠰挰㌰挶㈳㘲搸㐸愷㘱慦㠲㕡捤㐸㘳㘰㠶㥤㘵㤷攸㜷㡦㐵㔱挲换戰愳㑢ㄹ㜶㤴挵㜰扦㉦ㅣ㘶㈴㈳㠶晤ㄲ〸っ㍢ㄷ㕦㘲㔸㡤搳戰㌷㐰慤㑥〰っ捣㌰㐶㈵〳敢㌱㐶㈴㕥㠶ㅤ㔶捡戰㐳㉤㠶晢㍤攰昰㝡㘸ㄲ挳㜶〱㠱㘱㡣㐶挴戰㠳㥤㠶扤ぢ㙡㌵攳㡣㠱ㄹ㜶扥㕤愲摦㍤㜶〹㑡㜸ㄹ㌶戴㤴㘱㐳㉣㠶晢晤㕥挵㐵㌲敦捡晡昷㐰戸摥攲㈷捣㤵戲㤸扢ㅢ㠸晥〳㐰㤵㍦㙣㉦㔲搵㤵㌸㤷㌲㌶㐵捡㕣㘵㤷昹㠰攲㘵㡡慢㑢㜱㔱愵搳㐵㝦㘲搹㥢〱㝡㥡㝦ち㜴攵攳挶㡡㔲捤㌷㉣㠶晢㠵愸㌰ㄷ㠱搲搰扦〳㐱愵㕣挹㐹愵攵捥㑡㍦〶戵晡づ㠰㠱昵ぢㄷ㜴〳ㅢ㜰㕣捣昵ㄸ戶㡥㝥㤵㠰㜸捦㐷㈵搶ㄷ晦戰ㄸ㐵㉦㍡㜱つ搸搷㡢㑥㡥ㅦ㉡㤳挵㔹㡣昹搸㐱戱㍣㤹换㌶㜹㤶㈱㈱昹昰㑡扣㤷㤰挱㑦㠵㌵攱昵ㅢ扣㡤㠰摦㈰戵搲扢㜸㉤㠷㝢㍣昶㤳敦㕡捥㔸搸㠸㉤捡攰㔱昸㡡㔸㘳ㄶ扢昵搱㈰㝥敡㈸㠷㜷戹㔳晢㐲挴㡡ㅤ㡡㜲㌸〸㐷晥㜵〵捦捤〱㘶晤摤扢㕤㡥㔸扤挷ㅦ昶㡥慤㥦慦㌳散㕤扣㙡㤴攱ㅡ戰㌷慦愲㡥ㄷ㜴捡搵㐷攸攲㝣㌶晢㐲㥦㈴扡ㄹ㠰㙡晥㌲慥扣〹㈷㔷ㄲ㐰㐸㔷㤰ㄴ㐵愳〵昸〲㕢㘱愱摢㌰㙥搵昰戶攸㜳晤㠶搷愰㐱昶㔶ち㜸㍥挵㐵㈹㐷㤰挱㥦㐳昶㙥搶㥦㍤㥢㌵愸戸㔹㔵㠵捤㔲㕣搳戲㘹昶愱戸㔰㤴捡慡㑢㔶戶摢戳戲晤㡡㉢ㅢ敡慡㡣敢捣㠲捡戸㜸㤳捡づ㈸㔹搹㙦㍣㉢㍢愸戸戲㐳㕣㤵㜱敤㔷㔰搹戳㜶㘵㠷㤵慣散㙤捦捡㠶ㄷ㔷㜶㠴慢戲ㅦ扡㉢攳㈲㐷㉣㍢戲㘴㘵晦攳㔹搹搱挵㤵㡤㜰㔵挶㌵㔲㠱㘵㕣㜸㐸㘵挷㤶慣散攷㥥㤵ㅤ㔷㕣搹㈸㔷㘵㕣户ㄴ㔴挶挵㠰㔴㌶愶㘴㘵㉦㜸㔶㜶㐲㜱㘵㜵慥捡戸㤶㈸愸㙣㤷㕤搹昸㤲㤵敤昴慣㙣㘲㜱㘵㤳㕣㤵扤敢慡㉣捣㥢愶摣㝥愶㔰昲㈴㠲㤳〱昰㝣㉤ㄸ㜲ㅦ㝡ㅡ㜵㌱ㅣ摣て㤷㑢搰㕦愶㜸㉦ㄵ挶昷㉣〶昷㈹㠲㜸捥㠳㜷㑤㜱搲愹㔰搰昳ㄶ扢散㙢㘶晤敡㐹扢捤敦㡤㍢愴㘷ㄶ㤹捥ㅡ㜹晦㔴㈸捤㥢㜲㐸捦㈴愹㘷ㄶ㔱扣攱搲㐱换㙥㝤㜴晡挷攳捦㥡愱㜸愷㤴㡡ㅡ㈰改㍤㌷㝣挷慥捣攷㥣戲㘶㔳㌳敦㘹㍤㔳搶㕣㔷㘵扣搱㍡㝢㈳挰㘹慥摦㜳㌰搷ㄴ㝢㤹㑥㥢㠷㝡ㄴ㈷㔰㔹㤷捣户㄰㥥㈸㑥㘹㌲摢㌶㤱捡搹㑣㘴ㄶ㌸㘵㌸ㄳ㠹捣㐲㔲㌹〹㠹捣㈲愷っ㈷㄰㤱㔹㑣㉡攷づ㤱㔹攲㤴攱㜵㉦㌲㑢㐹攵㈵㉦㌲捤㑥ㄹ㕥慥㈲戳㡣搴ㄱ戶捣㜲愷っ慦㌲㤱㔹㐱㉡㉦㌰搱戳搲㈹挳㡢㐳㘴㔶㤱捡敢㐲㘴㑥㜳捡㜰㑣㡢捣改愴㜲㌸㡢捣ㄹ㑥ㄹづ㕤ㄹ㤱昷㔸㈳昲ㄴ㜸㉤攸㌷ㄴ㠷戳㌰戶㔸っ㙥㘲〴昱㐴㈷㠷戸㌰敥戶ㄸ㑣搱攸ㄶ㉡攵㠰㤴ち捦攱ㄹ挷愲㔴ㄸ戱㄰㥥㈸㡥㈳㤱㘹㈵㤵㐳㐸㘴摡㥣㌲搲㥦搴㝡〵㐶㤴㝤㠴搹慦㜲戹㤹㐰戰摡㤳ㅥ㉤㤲㘲捦㡡搴敡扣㤴昴㘹㤱ㄴ晢㔶愴攲㜹㈹改搵㈲㈹昶慥㐸慤挹㑢㐹扦ㄶ㐹戱㝦㐵㉡㤹㤷㤲㥥㉤㤲㘲て㡢㔴㍡㉦㈵㝤㕢㈴挵㍥ㄶ愹㜵㜹㈹改摤㈲㈹昶戲㐸㘵昳㔲搲扦㐵㔲散㘷㤱敡㄰愹㙡㜶搱㑡㐸昹㍢㔵摢㌹搱㜳捥昹㑢㜵㜹捤愱攵慢愶㔷摥晡晡㡦摥扣攱愵㌳愷敥晡攸昶摢㕦㝡晢㠶㥤ㅦ㍤搶㍡昵搹扢敦㝥㝡摥㤷㜶扥㌹㈴㜶愷晦愱扦㌴摤戹戱㙥捤挶㜵戱攵挷捦搹㜸摡戹㑢敡ㄶ敦㌷慡慣慣愲攲搸愱㍦㌸㜸㘴昸挲㜵て慢㈷㕦㍤㈸愵愴搷㡢㥡挱摥㤷㘶㙣㤰㘶㈸改昷㈲㈹昶扦㐸㜵攵愵搸挷㌲捡㉥戳㐶搹㑣ㄴ〹攲戹㕦㜶慢㌰㉥㜵㌱搸㤳挲戸挴挵㘰攷〹攳㌳㉥〶晢㑢ㄸㄷ扢ㄸ散㈲㘱㕣攴㘲戰㔷㠴㜱愱㡢挱㡥㄰挶〵㉥〶㝤㉦㡣㑤㉥〶扤㈱㡣昳㕤っ㍡㐰ㄸㅢぢㄹ㠳晥て㠶㡡㌵搰</t>
  </si>
  <si>
    <t>㜸〱敤㝤㜹㝣ㄴ㔵搶㜶㙥㤲㙥㔲㑤㠰〶㐱〵㤱㈵㡡ぢ㑢㑣挲慥㈰〴挲ㄲ搹㜷ㄷ㌴㌴㐹㌷㠹㈴摤搰摤㘱㜱㔰摣㜷㕣㔰挷つ㐵㄰挷㜱摦㜰ㄹ㠷搱㔱㜱㘷摣㥤㔱挷㔱㘴搴搱㜱ㄹ㜵搴昱㜵挱敦㜹㑥搵敤㔴搷㤲挵昱晤㝤晥昱ㄶ㥤换扤攷㥣㝢捥㝤㥥慡㕢㕤㕤㜵慡㉡㐷攵攴攴晣㠸㠵晦㜳挹㘷愵攷㥣搵愹㜴戴愱㜸㝣愲扥㍥㕡㥤慥㑢挴㔳挵攵挹㘴㘴昵搴扡㔴㍡て〶挱慡㍡攸㔳㠱慡㔴摤〹搱㠲慡ㄵ搱㘴ち㐶㠱㥣㥣㠲〲㈳ㄷ晡敥搶㕦㔸㌷っ昶㌲昲㔹挰㉡挷〸戲㘸挷愲㠰㠵挱㈲挴愲㍤㡢㐲ㄶㅤ㔸㜴㘴搱㠹㐵㤸㐵㘷ㄶ㕤㔸散挱愲㉢㡢㙥㉣昶㘴戱ㄷ㡢扤㔹㌰扥搱㠳挵㍥㈸ち㝢愲㤸㍢㝥摣㡣挵挷〳捤㥣㜴㈲ㄹㅤ搸㘷扥㌹收搱愵愵挵愵挵㠳㠷㤷㡣㈸㉥ㄹ搸㘷㝣㘳㝤扡㌱ㄹㅤㅤ㡦㌶愶㤳㤱晡㠱㝤㘶㌶㉥慥慦慢㥥ㄲ㕤㍤㌷戱㌴ㅡㅦㅤ㕤㕣㌲㜸㜱㘴挸㠸搲㈱㐳㠷挶㐶㡥ㅣ㔱戸㉦㍣㑦ㅦ㍦㙥㘶㌲ㅡ㑢晤㕣㍥㝢搱攷㡣昱攳㡡愷㐷搳㍦㤷捦摥昰〹㤷ㄵ㠹㠶㐸㕤晣㘷㜲ㅡ攰㍡ㅤ㕡ㄱ慤慥攳捡㡦㐶㤳㜵昱㈵挵ㄸ㜶ㄶ搱㘸つ㉦㉥㑦愵ㅡㅢ㤶㜱㍢ㅡㅦ慤慦㥦ㅤ㡤挹㑡㙦愸㐸愵㘷㐶㤲つ愹挲〶昲ㄷ㑤㐶攳搵搱㔴挷㠶〹慢慡愳昵㤶㘱慡愰㘱㝥㈴㌹㍤搲㄰捤㘷愵㔳㠳戹づ㉢㙢愲昱㜴㕤㝡㜵㠷㠶㜹愹攸散㐸㝣㐹㤴㈶㠱㠶㐹㡤㜵㌵㉡㍦ㅦ㥦㥣扣〳扤㐶㈶㉢ち攳㘹ㄸ㕦ㅢ㐹愶愵挵㔵㔸敡㘵㙢摢㕣〴㐵搶戸戸㐹昵㜱昴攲㍡㥢㔳搷㌰㈵㥡㡣㐷敢ㄹ㠴㙢㜲㠰挳㐸〸㌲搷㐳㠶㈹つ㠷㙢㐹戵户㈶ㅦ戱㌰㑡戰て㡡㐱搳ㄳ挹〶㙣㤰搳愲㤱昸攸㤲攲㤲㤱㈵㈳㑢㑢捡㑡㠷㡣ㄸ㔱㌲㜲昰昰㘱挳〷て㥣㤳慥愹㠸慥愰㙥搸㜰愳㉦扡ㄸ㐵散扣ㅦ㡡㍤晡昵㐹挴晡挴愳改㍥挹攸㡡㘸扣㌱㝡攸昰㐳㡤晤㘹搲て㠵捡㝦〳昳摦ㅥ㤵㜳㌰户㉡㤲㕢戵㌸户慡㍡户慡㈶户㉡㥡㕢ㄵ换慤㕡㤲㕢㔵㥢㕢㔵㤷㕢㜵㝣㙥搵㔲搸攸愵愰㕤扢㕣㙢㜹敡敡挳㍦摣昷慣敥攳㙥㉣㝣戰昲㤴愷摢慦㔱㥣昲戲挷㌸㄰㤵摥搹㈸㑡㠷㤴摡㠶㍤㝣攸㌰攳㈰ㄸㄹ〷愳〸昶㘷扦挹㠳㠷ㄸ〳㈸ㅡ㠸㐲愹㤷㌱㑥㡥㜵搹㈳㡢㜶挷㠳㥦㡤㕤晦捣㤷ㄳ㝦戵捦㔷㍤ㄴ㜷㈹ㄲ愴ㄸㄵ〷㔵愵挳〶て㉤ㅤ㍥㜸㔸挹昰ㄱ㘵攰㘹㐴㤹㉤㘴搹㠸ㄱ挶㈱昴㕦㠲㈲㔸㑡㉦ㄵ㘵挳㡤㌲㡡〶愳㔰㙡㠷ㄵ㜲㜶摦㔵㡦㜷晦攲敢〹㘷收捣㤸㜵改攴摢晥㐷㜱〷㈶㈱㠷愲搲㈲慥㘱昴㌸ㅣ㐵㜰〴晢㡤〷慥㤱ㄴㅤ㡡㐲愹挷慤㈰搵摦㡤扤㘴搰愹㝢㑥扡㘵㘶昷摢㘶捦㝥㝦愱攲づ㔲㠲㡣㐲愵㐷ㄶ㜹㌶ㄴ㔸摦愳改散㜰ㄴ挱㌱散㌲㘱㜰㤹㌱㤶愲㜲ㄴ㑡㍤㘴昹㍦㉣搰昵挷〵㡢㌶㔴㕣昷㕡搷摡㘵㕦㝦㜵㠴攲㌴ㄴ晦攳㔱㌹㈴换㝦㜱㐹㐹㐹改挸㈱㐳㐶づ㐳㘵挴搰㘱挳㠷てㅤ㘲㡢㔹〲㥡㉡ㄸ㘱〲㡡攰㐴晡㤹㔲㌶挴㤸㐴搱㘴ㄴ㑡摤㙦〵摤昰昰昵㘳㌷㥥ㄲㄸ㝢㜶散㠴愷㙦摡昲摣搵㡡晢㝡〹㝡〴㉡㙤㕣㔹㔳攸㝦㉡㡡攰㌴㝡㤹㠸㔱㑣愷㘸〶ち愵敥戴㐲ㄶ摣㜲昳戰慦敥㝦㘶晡㐳户挴㑦㝢昳㠳扢㕥㔴晣㘶㤱㤰戳㔰㘹㜱㘵捤愶挷㌹㈸㠲㜳搹㙦㉡㔶搶㍣㡡收愳㔰敡㈶㉢挸㔳ㄷ㕤㜴摥晡攷慦慡戸户挷㈹慦㙦㑤㡣㍡㔶戵愷㌱晥㠲㐷愲㘸㈳慥愳搰挵㌸㥡㥤㡦㐱㤱㌷ㄵ戸ㄶ㔲㜴㉣ち愵㌶㕢㈱敦㌱㑥㝢㘲晦扦㕦㌷攱慡搱敡㠹ㅤ㥦攵㙣㔵晣㥥㤴㤰㔵愸戴㠸㙢ㄱ㡣㡣〸㡡攰㘲ㄴ㜹㔳㠰慢㥡愲ㅡㄴ㑡㕤㙤〵㤹扤昱挶昹愷㐶㐶㔴㥣㝡换ㅥ捦ㄵ摥㔹戸㐹昱㝢㔸㠲挴㔰㜱攲㉡ㅢ㌱ㄴ戳㙡㐸搹戰㘱搸ㄹ㡤ㅣ㍥挲戶㠹㜰㍥㉦愱晦㕡ㄴ挱㍡ㄴ敥晤搰㠸㐳㡤攳㘹戲ㄴ㠵㔲㤷㕡㐳愸㝦戱㘸㥦搸㔹㡢捡敦晥搷㌵ㅦ㜶愹㉣改愸㜸ㄴ㈰㐳㘸㐰愵㐵㥣㜱㝡㑣愰〸㉥㘳扦〹挰戹㥣愲㈴ち愵搶㔹㐱ㅥ扦攱㤱㤹敢换〷㔵㕥戳敥敦挵扤扦㥤晤㌷挵愳っ〹㤲㐶愵挵㈰㡤昴戸〲㐵㜰㈵晢ㅤ㠱㈰慢㈸㕡㡤㐲愹㌳慤㈰挷㝣昱㜰㘰㑤捥㜷ㄳ敦㕢㔸㌶攱挶挸昳㜹㡡㐷㌱ㄲ攴㔷愸㌸挹㙣㘱㑦戵㠶晥㑦㐴ㄱ㍣㠹㕥㈶㘰㈳㔹㑢搱挹㈸㤴㕡㙢㠵㙣晦㘴户㐱㐷㙦搸㍣攱挲愵ㅦ㕤扥敤攴㝤㜷㈸ㅥ㌳㐹挸㔳㔱㘹㘳挸搳搰挵㌸ㅤ㐵昰っ㝡㤹㡣㤰㘷㔲㜴ㄶち愵㔶㔹㈱㝦扢㈳㜱攱㔳ㄷ㑤㥥扡㘵㑢晦㠷捦敥昴攷㜵㡡㐷㘸ㄲ昲ㅣ㔴㕡愴昲㕣㝡㍣て㐵昰㝣昶慢〴㤵敢㈸扡〰㠵㔲换慤㈰昹㙢㝡ㅦ㜰敢㥥ㅢ愷摥㝣挹㡥攰㔷㤷慤㤸愵㜸〴㈸㐱㉥㐲愵戹㥤攳挵㜴戶ㅥ㐵昰ㄲ㜶㤹㡡㥤攳愵ㄴ㕤㠶㐲愹攳㉤晦昱换ㄷ㑤㕤㌶戰㕢昹攵扦㥥㍦攲晥㐳扥戹㐸昱攰㔲晣㕦㡥㑡ㅢ㜹扢㠲晥慦㐴ㄱ扣㡡㕥㡥〰㙦㔷㔳戴〱㠵㔲搵㔶挸扣扥㉦㑦敥昰晥ぢ㤳捦扢㌲㕡晢搸愲㕤捦愸㙥㌴挶㕦昰㕡ㄴ㙤っ戹ㄱ㕤㡣敢搸㜹ㄳ㡡扣㐹〸戹㤹愲敢㔱㈸戵搰ち㜹㘷挵つ㈷㍣㜶攳攸捡〷㈷敤摢攷戳㉤㐵换ㄴて㥣㈵攴つ愸戴戸慡㝥㐳㡦㌷愲〸晥㤶晤㈶㘲㔵摤㐴搱捤㈸㤴㥡㘷〵昹㌰攷挳晦㜴㝡慢晦㤴㠷ち晢㝦摢晤敤ぢ㉦㔰㍣㌰㤷㈰户愲搲㐶㕣户搱晦敤㈸㠲㜷搰换ㄴ攰扡㤳愲扢㔰㈸㌵摤ち昹搱敢慢敦㕡晢挸昸㘹敢捥ㅦ㜱昸敡㕥㑢ㅥ㔴㝢搳ㄸ㝦挱㝢㔰㌴户㜵㙣㠵摥戸㤷㤶昷愱挰㐴㉥㌳敥愷攸〱ㄴ㑡㑤戲晣㥦晦搲㔹㘳㘷㥦㜸㔰昹㙤㐷ㅡ扢㌷摤昰昸㉤慡㍢㡤昱ㄷ㝣㄰㐵㡢扣晤ㅥ㐶挶㌶㥡晦〱㐵㕥〵㜸㝢㠸愲㠷㔱㈸㌵搶ち㔲晤㜵挳㤱ㅤ敡ぢ㡥㌸攷㡣㤳㑦㔸昴挰㥢挵慡〷㡤昱ㄷ㝣〴㐵㡢㐱ㅥ㠵㤱昱ㄸ捤户愳挸㥢㠴㈰㡦㔳昴〴ち愵㐶㕡㐱搶扥晡㜰昱㠱㙦捣㥤㜲㔳捦戳㙦搸㕤㌰慡㕢㘰ㅦ愸〷㝢ㅤ愴㍡㡦㝦㈷攲㜷㔳㜵㈴㤵戶づ捤摢愱摦捦㝢攴摥昲㠱晢挴㘴昵晦晥㠱㍢㠲昴〲戶晦晡挰摤㜸ち㕥㡣愷㔱〴㥦㐱搱㙤㐲㉡㕤搷㄰㐹㐷㙢晡捣挱㡦㡦㘸㥦㤹挹扡敡愸昱㉣㡤㜶愰㔰㙡戰戵㡡愶㜷㥡ㄳ㉢晥散戸昲晢挶摥晣挶捥㙢㡢て㈹㝣づ敡㔹搶捦㠲㡡㘴㘴㈵㝥㘸㌵晤㠶㉢㉢挶㌱㝦㙢㝥扣攲户㙢㙣㘸㙣㜸慣戴戴㘶㘸㐹㘴㜰㈴搰ㄷ㙥㕢晢㉢㠹㕦㕣㠵戱〵㜵昱㥡挴㑡昹搹搴㜳㕣㈴ㄵ㙤㕡ㄹ〳㉣摤戸㐴㘳扣㈶戵㡦户㜲㑥ㅡ昰㝢㌸㜵㑤㑥㕣摤收攰㐷㘵㌴㈵昱㝡㌹扢捤㡦搴㌷㐶换㔷搵㤹敡㝤ㅤ㙡晣愴㑣㉣昶搷㑥㑣㐶㤷㘷戴慥ㄱ㤵攳㥣挷ち昱敤㐲㘹慡捣㜱昵ㄹ㕦㥢㐸㐵攳㌲扣〱つ㌳敢慡㤷㐶㤳㜳愲㍣㘳ㄲ慤ㄱ愸摤愸戲㝥搷づ㤸ㄱ〷㔰晣㔲慤㈹戲㑢㘳ㄳ㔶愵愳昱㥡㘸つ挶扢㉣㥡㑣慦㥥ㅢ㔹㕣ㅦ摤㌳换挴㡣〹㐵昷㉣昱挴㐴㜵㘳㙡㝣㈲㥥㑥㈶敡戳㌵攵㌵㉢㈲昸㉤㕤㌳㉤㔱ㄳ挵㑦攱㝣㉥㌹㉡㈷㉦㑦愹㥣晥㕥㔳㥤㝥㔳挵戲㈲㙣慢㜸㕦慣昳扤戳㌷扢攲搹㐰〷ㄴ昵㔱㙥㤳戹晢户攰㑣晣搲捤挱晥㠶㌶㑣㍣扤㐴敢㠳晣慤㘵㡣㤹㌵昷扦㙢㥣㥢扢㠷㠵㝥〲㝥㌶愷㈷㐷攲㌵昵搱㘴戳㈷挷ㄴ㐷㘴㍣㡦㈲㔰㠲搹散换㕥㍥㉣搴㉡戵㍡戰戲慥㈶㕤ㅢ慣㡤搶㉤愹攵㜱㈷㑥愰ㄵㄴ㤰㕡搷㘲扣〸㤱昱ㄲ㡢㤷㔱㠴㐲㌹挱㔷㘸ㄴっㄹ慦㥡敤㐰ㄱ晥㙦晢㤹㡣㕣昴㌲攴捣〹㑥㜳愵〲つ搸捤愷昲昲扣㔰㑥㡥愴㙡搳摣㍣㥢㔷搲摦㥦㔹晣〵㐵㘰㝦ㄴ㉤㥥㈸攱戱㜷㍥捦〷㜵㘸愸㠸挶㈲㌸ぢ㈷戳㕢㐵〲つ收㠹㥤㡡㘸慡摡攰ㄹ愰㑡捣㤵㔵㐱搴㌰昹ぢㅢ戸昵㐷㔷愵㉢㈲改㐸扢〶㥣㑢挲㕡㌲㘰㌴㐰㝡㤹㌵昶散㈰㌲摤㍢㘴戵攰㈱㉣㔵㥢㤷昶㈲㌰㍤㘱攲㘰扥攴攴㔹㘵昳㈰㌰㜶㝥㘹〴㥤ㅢ㝡昶㌹㈱㥣慡慡㤹ㄴ㡤捦㕤扤㉣㥡愲㜹㐱戰㔹㉡㥤搳㡢捥㘶㔴㉦㥥㤷慥慢㑦ㄵ㘳愴㤳㤲㠹挶㘵㍦愷ㅦ晡㌲㕥㐳愱㤷挰㠱搸㡡㕢㡦〹㜴攵戴㕢挱㜵㔳㔵㤵㔳㐰㙦㤴ㄸ晢戱攰搶ち㘷㍦攲㍦㔹㡣㌷昱㕦愸㌹㕤愰ㅦ㉣摡昲㌵ㅣ㠰㝤㘱〳ㄸ㥡㥢㡣捡ㄹ挱〲㘹㠰敤づつぢㄲ挹愵㡢ㄳ㠹愵摣㥥㍡㑡㉢㔵ㅢ㡤愶㜹㤶慤扤㜵㔶㔱捥ㅥ㉡㤵㤷㤷㜵㌲捣㜶㍡慥㌷晣〷㜷愲攸㔰㕥㕦摦㐷㝢㑣〵摦㠱㈸て攷晢㠲扢㔰ㄹ㌸㍥戱㙣㌵㑦戸㔵㘲摢慣ㅦ㌴㙤㝣㜱㔹㜱改戰攲戲㤲搲㘱㝤〶昵㌹〲攱㔳㌸〰愸㡢ㄷ慦慡㑦慤㔲晢㠲ㄱ㥥搳捡㈹戹㜲挶慣户摦㥦㜶挱㐱户㕣ㅥ㍣敢扢换㔵㑦㑢攱㍡愳㜶㄰㘲昴挵㥦昱ㅥち搵〳㘶摣搳愰㥥扤ㄸ晦㐰摢昸㠰挵㠷㈸戰扦㤰㌵㠰摤挵㐷㘶㔳ㅤ㡣晦戹换㌰㍥㘶昱〹ち㌵〰〵㈷慣昱㈹ち扤愸捥昰捦敤㐰搶㘵㝦㠸摤敢昲ぢ㐸㐳㐶㌳㍡㌵㄰ㄶ㕣㥦挶㑥ㄶ㘴捣㈰㕢慡ㅤㅣ㝢ㄲ㄰戴ㄴ慥戳㝤㠷愰㥢㄰昰ㅤ晢攷挳捣㥢㠰ㅦㄸ㘳㌷ぢ戲㘳㈳㠰戳ㅡ㑤㔵〲戱㄰㤰ぢ㠱㤱㠷㐲㤵㐱㈴〴挸㜵㄰㌴戸愸敦㜶摢〸㈸㠵挴㑤㐰〱㝤ㅡ捤攸搴㘰昴昳㈲攰㜳㌸昷㈴攰㌳㑢攱㍡昷㌸っ㥥晡㜲ㄴ㥤㌹攴㑦㘱收㑤挰ㅥ㔰ㅢ㕤㔹㜴㐳㘱㈳㘰㉦戳愹㠶挳㠹㄰戰㌷㡤扡愳㔰㈳㈱ㄲ〲㝡愰愵ㄷ昵㥥㥤㠰ㄱ㄰扢〹攸㐵㥦㐶㌳㍡㜵㈸晡㜹ㄱ昰㔷㍦〲摥戰ㄴ慥昳愲愳攱愹㉦㐷㜱㈰㠷晣㥡㉦〱〷㐳㙤昴㘷㌱〰㠵㡤㠰㐱㘶㔳ㅤづ㈷㐲㐰㌱㡤づ㐱愱挶㐲㈴〴㤴愰愵ㄷ昵扣㥤㠰㌱㄰扢〹ㄸ㐲㥦㐶㌳㍡㔵㡥㝥㕥〴㍣敥㐷挰㜶㑢攱㍡㜱㕢〱㑦㝤㌹㡡搱〸慡ㅥ昵㈵㘰っ搴挶㔸ㄶ攵㈸㙣〴㡣㌷㥢㙡〲㥣〸〱ㄵ㌴㥡㠰㐲㑤㠲㐸〸㤸㠸㤶㕥搴敦散〴㑣㠴搸㑤挰ㄱ昴㘹㌴愳㔳㤳搱捦㡢㠰㍢晣〸戸摤㔲戸㑥㈲㑦㠱愷扥ㅣ挵ㅣづ昹㔶㕦〲收㐱㙤捣㘷戱〰㠵㡤㠰愳捣愶㥡ち㈷㐲挰搱㌴㍡〶㠵㥡づ㤱㄰戰㄰㉤扤愸敢敤〴㑣㠳搸㑤挰㈲晡㌴㥡搱愹ㄹ攸攷㐵挰㤵㝥〴㕣㘱㈹㕣愷戴㘷挳㔳㕦㡥愲㡥㐳晥戵㉦〱㑢愱㌶敡㔹㌴愰戰ㄱ㤰㌰㥢㙡づ㥣〸〱换㘸戴ㅣ㠵㥡〷㤱㄰㤰㐴㑢㉦㙡㥤㥤㠰戹㄰扢〹㔸㐱㥦㐶㌳㍡㌵ㅦ晤扣〸㌸捤㡦㠰㔳㉤㠵敢㜴晢㔱昰搴㤷愳㔸换㈱㥦散㑢挰㈹㔰ㅢ愷戲㌸つ㠵㡤㠰㌳捣愶㍡ㅡ㑥㠴㠰㌳㘹㜴ㄶち戵㄰㈲㈱攰㙣戴昴愲㔶摡〹㌸〶㘲㌷〱攷搳愷搱㡣㑥ㅤ㡢㝥㕥〴㌴昸ㄱ㔰㙦㈹㕣㈷晦ㄷ挱㔳㕦㡥攲㌲づ昹㜸㕦〲㉥㠷摡戸㠲挵㤵㈸㙣〴㕣㙤㌶㔵〴㑥㠴㠰つ㌴扡〶㠵慡㠶㐸〸戸ㄶ㉤扤愸㠸㥤㠰挵㄰扢〹搸っ晢㤰搱㡣㑥搵愰㥦ㄷ〱ぢ晣〸㤸㙦㈹㕣ㄷ㈶㤶挰㔳㕦㡥攲ㄶづ㜹慥㉦〱户㐱㙤摣捥攲づㄴ㌶〲敥㌲㥢慡ㄶ㑥㠴㠰扢㘹㜴てち㜵㍣㐴㐲挰㔶戴昴愲愶搸〹愸㠳搸㑤挰〳昴㘹㌴愳㔳㑢搱捦㡢㠰㜲㍦〲挶㕡ち搷㘵㤱㌸㍣昵攵㈸ㅥ攱㤰て昷㈵攰㌱愸㡤敤㉣ㅥ㐷㘱㈳攰㐹戳愹ㄲ㜰㈲〴㍣㐵愳愷㔱愸攵㄰〹〱捦愰愵ㄷ㌵搴㑥挰㌲㠸摤〴㍣㐷㥦㐶㌳㍡㤵㐴㍦㉦〲〶昸ㄱ搰摦㔲戸㉥搹㌴挲㔳㕦㡥攲㉦ㅣ昲㐱扥〴扣づ戵昱〶㡢扦愲戰ㄱ昰㌷戳愹㔶挰㠹㄰昰ㄶ㡤摥㐶愱㔶㐱㈴〴散㐴㑢㉦慡户㥤㠰㤵㄰扢〹㜸㤷㍥㡤㘶㜴㙡㌵晡㜹ㄱ搰捤㡦㠰慥㤶挲㜵㌹㘹つ㍣昵攵㈸㍥攱㤰扢昸ㄲ昰㉦愸㡤捦㔸㝣㡥挲㐶挰扦捤愶㍡ㄱ㑥㠴㠰㉦㘹昴ㄵち戵ㄶ㈲㈱攰㙢戴昴愲っ㍢〱㈷㐱散㈶攰㕢晡㌴㥡搱愹㤳搱捦㡢㠰ㅦ㝦昰㌹ㄴ摥㙤㈹㕣ㄷ户㑥㠳愷扥ㅣ㐵㕥㉥㠶晣㍤捣扣て㠵〳㔰ㅢ㐱ㄶ敤㔰搸〸㘰扡ㄲ㥡敡㜴㌸㈹愲愳㄰㡤摡愳㔰㘷愲㈹〴ㄴ愲愵ㄷ昵㙦挴挸晣ㄸ㍡〳㘲㌷〱捣㝡ちㄹ捤攸搴㔹攸攷㐵挰㠷㝥〴㝣㘰㈹㕣㤷摡捥㠵㈷㈱愰㍢㠷晣扥㉦〱晢㐰㙤昴㘴戱㉦㐷搷昴㙢戰户搹㔴攷挱㔱ㄱ攱昴愱㔱㕦ㄴ㙡ㅤ㥡㐲㐰ㄱ㕡㝡㔱㝦戳ㄳ㜰㍥挴㙥〲づ㠰㝤挸㘸㐶愷㉥㐰㍦㉦〲㕥昶㈳攰㈵㑢攱扡っ㜸㌱㍣〹〱㠷㜰挸㉦昸ㄲ㔰ち戵㔱挶㘲㌰㐷搷㐴挰㔰戳愹搶挳㔱ㄱ攱っ愳搱㜰ㄴ敡㔲㌴㠵㠰ㄱ㘸改㐵㍤㘹㈷攰ㄲ㠸摤〴㡣㠲㝤挸㘸㐶愷㉥㐳㍦㉦〲晥攰㐷挰㌶㑢攱扡㑥㜹〵㍣〹〱ㄳ㌸攴〷㝤〹㤸〴戵㌱㤹㐵㈵㐷搷㐴挰ㄴ戳愹慥㠴愳㈲挲㤹㑡愳㘹㈸搴搵㘸ち〱搳搱搲㡢扡换㑥挰㔵㄰扢〹㤸つ晢㤰搱㡣㑥㙤㐰㍦㉦〲㙥昴㈳攰㌷㤶挲㜵搵㜴㈳㍣〹〱挷㜰挸㕢㝣〹㌸ㄶ㙡攳㌸ㄶ㔵ㅣ㕤ㄳ〱ㄱ戳愹慥㠳愳㈲晣ㄹ㡢㘹㔴㡤㐲㙤㐶㔳〸愸㐱㑢㉦敡㙡㍢〱㥢㈰㜶ㄳ㔰ぢ晢㤰搱㡣㑥㕤㡦㝥㕥〴㕣散㐷挰㐵㤶挲㜵つ昷㌷昰㈴〴㉣攷㤰㉦昰㈵㈰〵戵㤱㘶搱挸搱㌵ㄱ戰搲㙣慡ㅢ攱愸㠸㜰㔶搱㘸㌵ち㜵ㄳ㥡㐲挰〹㘸改㐵㥤㘱㈷攰户㄰扢〹㌸〹昶㈱愳ㄹ㥤扡ㄹ晤扣〸昸㤵ㅦ〱㈷㔸ち搷昵攵摢攰㐹〸㌸㡢㐳㕥攵㑢挰㌹㔰ㅢ攷戲㌸㡦愳㙢㈲㘰㥤搹㔴户挳㔱ㄱ攱㕣㐰愳ぢ㔱愸㍢搱ㄴ〲㉥㐲㑢㉦㉡㘱㈷攰づ㠸摤〴㕣ち晢㤰搱㡣㑥摤㠵㝥㕥〴㐴晤〸愸戱ㄴ慥慢摤㕢攱㐹〸戸㠶㐳㕥散㑢挰㐶愸㡤敢㔸㙣攲攸㥡〸戸摥㙣慡㝢攱愸㠸㜰戶搰攸〶ㄴ敡㝥㌴㠵㠰摦愰愵ㄷ㜵㤴㥤㠰晢㈰㜶ㄳ㜰㌳散㐳㐶㌳㍡昵〰晡㜹ㄱ㌰挳㡦㠰改㤶挲㜵㌹晥昷昰㈴〴摣挳㈱㑦昵㈵攰㕥愸㡤晢㔸摣捦搱㌵ㄱ昰㍢戳愹戶挱㔱ㄱ攱㍣㐸愳摦愳㔰て愱㈹〴㙣㐳㑢㉦㙡扣㥤㠰㍦㐰散㈶攰㡦戰てㄹ捤攸搴挳攸攷㐵挰㐸㍦〲㐶㔸ち㔷慡挰愳昰㈴〴㍣捤㈱て昳㈵攰㔹愸㡤ㅤ㉣晥㠴挲㐶挰昳㘶㔳㍤〶㐷㐵㠴昳〲㡤㕥㐴愱ㅥ㐷㔳〸㜸〹㉤扤愸㐱㜶〲戶㐳散㈶攰捦戰てㄹ捤攸搴ㄳ攸攷㐵挰㝥㝥〴ㄴ㔹ち㔷ㅡ挳㔳昰搴捣挵散慣捣㠱慥戰捤扡㤸㕤ㄸ㥢㔸㔷㥦㡥㈶攵㝡㘵愷ㄸ晥㌳㤳㥡愵摤㠱搷㘸㤳㤱㙡㌳㕤戸㙢㙣㍣㉥搳㈲㡢㍡扤㕡慥㐵㡡㠹敢㌲戱㜹ㄵ昵晦㉥㠶晦攲㉥㠶换愵昰慣ぢ攲捤㕣㙣挶㐶攳戸ㅣ摥扣戱㙤㈳摡ㄷ㥢㤸攷愵㉢搹㕥㡡攱㌹㝢㈳愳扤昳㍡㥢愴㡡㘷散敤ㅢ㈱慤㑢晣㉦㤲㜳㘳㜷㙦愴散攴㝢㐱晡㌹㈸晦敦㜲扥昳㕥ㄷ昳㜲晥摢摣ㄳ敥㘴昱づ㡢㕤㉣晥㡥㐲昵戴㜶戳㉦〶㜰㝦㠹捡挹搹づ㈱㝦晥攳摡ㅣ㙤摥㘷昱てㄴ搸捤〶㍦挰晦㠵㔸㌱捣㍣㘹挴㥤づ慢㜱㈵敥㐳挸㠲晦愴㠱散㑡晡昰扡㜰㐸愹愷攱愱㠸㕥㍥㠲捡昸ㄸ㐵攱㈷㈸愶㑦㡥搶㈳㐵攴攷扡捦㈴昰㉣㐲㌴㝦㔱ㅢ挳敤〲愳㍤ㅢ收慣㡥㔷搷㈶ㄳ㜱摣敤挳㙢敤攵搵戸㔱㈳愵㈲挱㠶愹㠹昱㡤改㘰挳攴㍡晣㔷搸㌰㍢扡㉣ㅡ㐹㡦㐷ち㄰㉥攴㑦㐵慡㤸㕣愶慦慣㔹昵晦昳㌲㝥㑥㍥㈰攴㈸慣ㄶ㝤㈵㕦㌹㘷戱㜹㐱摤愲户戸㈲㠱㥢㝥愲㜲扦ㄳ㘹て〶㤱㤲昱ぢ扣㑥㡦㡢戴ㄸ摤挶捦㙦㍥慣摦㌵㜷晣㘸晤扦ㄶ㔷㐳㘵㌱㥥〱㘸昷㌷昲攷攸ㄲ㙡㑥愷㜶愰㕦收ㅢ㌹昸㌵散昳戰ㄹ㤸搷㙡ぢ晣扥㤵摢㔹ち㘷收㕡攰㜹㜸㙢㐳挶㔱㝢づ㍡㌶扦㉥扡㤲㔳愱㘳っ㜷昷㡣㙦㑣愵ㄳ㤲捦搱㈱㔶㤱㤸㥥㐸㔷搴愵㤶搵㐷㔶敦ㄱ戳㉡ぢ㙡愳㜱㘴㕢㈵㤱㜴攵㤰㈵㤶㉤㡢搶ㄸ戱㌹㠹挶㘴㜵戴戲攲㤷㤰㡤〵㝣搸ㄶ㈵ㄱ㉢㔷㘱昹㘹〹㐶搸㥡ㄵ㜶㉡㔸㜲〲㉦挲愱㌳㑦挴昶挵搱㜴㡣ㄲ㠶㘱愷㈶㐶攷搶愵敢愳敤㘳愲㤷㝡㐱っ㉣㈲㠵慤愶㕤㙣㙥㉤昲㈷㉡㍡挴㈶㈵敢㙡敡敢攲㔱慥っㅣ昷昰㤶愹愹搱㈵㐸㔷㥢㤹㐸搵昱㜶慥づ戱戹挹㐸㍣戵㡣㤹㌷搵慢扢㘴戵㘴敥〷㘲攳敡攲㈹㠴㤱戵挸㝡愷搸㥣摡挴㑡摣㔹搸搸㄰㥦ㄴ㔹㤶晡㐵慣ㄵ敥戳捤㐵㔶㡤捡㔵戹戹慡㈰户攰愷慥㥦攰户㤸㌷㝢㤸㌷搴昴挱㜶㥡㑥搶㉤㙥㈴㘱ㄲ愴っ㘵㍥ぢ㔹㠷㌹㠱㤷㔰㙢收扢㥦㐷〰㔶ㄲ㈱ㄳ攴㌸搶慣扣㕢捦㕣慤捣敤㥡晣搶㌷扥挳㜰ち扦㐷㜱挴愴㜹㤵㑤愹愳晦搵扤㡦㠱㤷攱搹戹㈷㜵㙥㜹㤹㑣扤㙥㌰敥㘸㙥㐲㤴㜱㡢挲捣挴㤶挰㤶㜳戳っ挵挴㠶㕢㘸挷愶敡㐴㈴㝢ㄵ挶愶㐶ㄶ㐷敢㤱愳㠶㑣摡㡥㘶㠳挷㐱戸㌷㉥㘵改挶㈷ㅡㅡ㈲摣攴戸戹捥愹㡥搴㐷ぢ㘲攵㡤改挴戴扡戸ㄱ㐳㈱摢愵㈵㡡慣㠲㈸戲㑡㐴㠵戱搹捣㕤㤵㍡㝤㈵㤶㐴㤲㜵改摡㠶扡敡〲㌶㤸㕦晡㡢搸㔶戱晦㤰㙦㌴㄰捡㐵敦㑢㥣摦攴收㜷ㅡ㔶㜷㌱づ㘱㐹ㅤ㔷㍦戶攸㕣ㄵ挴㍦昵ㄳ㔳ㅢ戱攷㤱㉦ㄵ㘳㌷扣昱愴扡散㡡㘴㈰㥦㐹㝥㄰慡㥦昱㡡慣散㥣搴慢㌴挰㥦昱㈳㑣㔹攱㕦晥㥦㔱㌴㥢昷搶づ〶愱愹㠹㐸捤㐴晣敡㑡㈴摢㔹昷敡ㄶ㘰搵㜲㔷㤳っ㌳ㄳ㜱㍣㤲㕢㤱㌴扢愲慥㈶㥡㉣愰㘰づ㡥㑥昲㤹挳ㄸ㌴搷㈱戹挹〹〴摡ㄷ㜸挵慡搴扥昶户昲扢散昷㍡㔷扡晣㝦㍣㙢〴㌳㍢〰㉢て愵挱慣㝣㐳愱㔰㝦㐱㤳㜸ㅣ〶戹㌴㐰昸㥣挰㙢㔰㍡搷㑤㜶㔲㈰㔲〷つㄸ攵换㕤慥㑣㔷㉣㐰㙡㥦攴㌹〶〴㐸㝢㕢㝥㘲搰㑣㑤㉣搰户捥〶㈵㤵扣㈶㘴敥㕦㜹㙣挶〳㥤摣摣㝣慣敡愰昳攷戰㉢㉣㥣㌵捣㠹㑡攲愲敡㠵㈱〴昳㌱攲㝤㌸㔹攰扦捡敢慥搱㔷㘰挵攳ぢ晣㈷㑢㈸㘴〴搱㈷㈷愴摥㐴愹㠹㈰㥣㔰㠸㙢搱㘸㐷㈲ち㔰愸昷搰攴攱〰慡晡换㑢晤〳㉤㝥㠱攵〴㜹㠳㜸㙢㜷㤸敡〳昴攰㑥搳攰摡㔰ㅦ愲挶㝤㔱㘶摢㉣㠴戴攵㙤昳㈳昶挰㥦搱㠱㑥慣㠶晡ㄸㄵつ〳㔵扤挲㍢挲挶攸㐴挳㑦扣つ挲㌴攸㑣㠳㑦㘱挰㤵ㅥ散㠲㔶㝢㑤㈶㙦㘵昵㈰慦㉢㙣㐰摥ㄷ㌶愷㌶昲扡搱改㥥㜴晡ㅤっ㥣攴晤〰㤹㐹摥㕥㌰㘹㌵㜹扢搱㑤挸摢㥢㡥戹㈶戳挸敢〱㘹换攴㜱㉢ㄳ昲昶愱ㄳ昸㤰㍦收搱㜹㤰搷ㄳ㌶挶扥㌴捣昳㌶攸㐵㠳摥㌴挸㠷㠱㤰搷〷慤っ㜹扣㈹搷㠳扣㈲搸㠰㍣愶摥改愸㌶昲昶愳搳晤改㤴㘹㜲㑥昲㤸ㅢ㘷㤲搷て㈶慤㈶慦㉢扡〹㜹〷搰㌱搳敡戲挸㍢〸搲㤶挹㘳晡ㅤ㍥戸搳㤹㑥㌴㜹捣挱搳㌰㈰搳㕢㕥㝦搸ㄸ〳㘸挸晣㍣て㠳㠱㌴ㄸ㐴〳愶散〹㜹挵㘸㘵挸攳捤挶ㅥ攴㤵挰〶攴㌱㙤㑦㍢戵㤱㔷㑡愷㘵㜴捡ㄴ㍢㈷㜹捣慢㌳挹ㅢっ㤳㔶㤳挷㑣㍣㈱㙦〸ㅤ㌳㈵㉦㡢扣㘱㤰戶㑣ㅥ㔳昷昰挱ㄵ㍡㍡㐱㐵晥㤸扦愷㘱㐰愶挹ㅢ〱ㅢ㘳㈴つ㤹摢攷㘱㜰㈸つづ愳〱搳晤㠴扣㔱㘸㘵挸攳㥤搴ㅥ攴ㅤづㅢ㤰㌷挴收搴㐶摥ㄸ㍡ㅤ㑢愷㑣捦㜳㤲㌷〶㌲㤳扣㜲㤸戴㥡扣戱攸㈶攴㡤愳攳㜲戴戲挸慢㠰戴㘵昲㤸昶㠷て㌲晤攸〴ㄵ昹慢㐰改挱捤㐴搸ㄸ㤳㘸挸扣㐰て㠳挹㌴愸愴〱㔳〵㠵扣㈳搰捡㤰挷㍢挲㍤挸㥢ちㅢ㤰挷㜴㐱敤搴㐶摥㌴㍡㥤㑥愷㑣敤㜳㤲挷㝣㍥㤳扣ㄹ㌰㘹㌵㜹捣〰ㄴ昲㘶搲㌱㔳〱戳挸㥢つ㘹换攴㌱㘵㄰ㅦ攴ㅣ搲㠹㈶㡦㜹㠳ㅡ〶㘴㝡换㥢ぢㅢ㘳ㅥつ㤹㔳攸㘱㌰㥦〶ぢ㘸挰㌴㐳㈱敦㐸戴㌲攴昱摥㜶て昲㡥㠶つ挸㕢㘴㜳㙡㈳敦ㄸ㍡㕤㐸愷㑣ぢ㜴㤲挷㕣㐰㤳扣㘳㘱搲㙡昲㤸㍤㈸攴ㅤ㐷挷㑣㈳捣㈲㙦ㄱ愴㉤㤳挷㜴㐳㝣㜲㡣〸㥤愰㈲㝦捣㌹昴攰㘶㌱㙣㡣㙡ㅡ㌲ㅦ搱挳愰㠶〶㔱ㅡ㌰㐵㔱挸㡢愱㤵㈱㡦昷散㝢㤰㔷ぢㅢ㤰挷㌴㐵敤搴㐶㕥ㅤ㥤ㅥ㑦愷㍣㠰㜵㤲㜷ち㘴㈶㜹㑢㘱搲㙡昲㤸㜹㈸攴搵搳㌱㔳㄰戳挸㡢㐳摡㌲㜹㑣㔵挴〷㜷戵搳㠹㈶㡦昹㡡ㅡ〶㘴㝡换㕢〶ㅢ㘳㌹つ㤹换攸㘱㤰愴㐱㡡〶㑣㙦ㄴ昲昸㔰㥦㈶昲扣户扣ㄵ戰〱㜹㑣㜱搴㑥㙤攴慤愴搳㔵㜴捡㜴㐴㈷㜹捣㐱㌴挹㕢つ㤳㔶㤳挷慣㐵㈱敦〴㍡㘶晡㘲ㄶ㜹㙢㈰㙤㤹㍣愶㌹攲㠳㕢攷改〴ㄵ昹㘳慥愳㠶〱㤹㈶敦㈴搸ㄸ㙢㘹挸㍣㐸て㠳㤳㘹㜰ちつ㤸ㅡ㈹攴㥤㡡㔶㠶㍣㍥㔵挱㘳换㍢ㅤ㌶㈰㡦改㤱摡愹㡤扣㌳攸昴㑣㍡㘵㉡愳㤰搷㜴㠶㐷㌱㝦搱㈴敦㉣㤸戴㥡㍣㘶㍣ち㜹㘷搳㌱㔳ㅦ戳挸㍢ㄷ搲㤶挹㘳㡡㈴㍥戸㘰㑥㈷愸挸ㅦ昳㈴㌵っ挸㌴㜹攷挳挶㔸㐷㐳收㔰㝡ㄸ㕣㐰㠳ぢ㘹戰ㄵ〶㐲摥㐵㘸昹晦攲挰昳㈱㍣挸㕣㡦㍥㈰㤳愹㤶㍡㠸㡤捣㑢ㄸ攴㔲〶㜹〴〶捥㉤㤱戹㤰㈶㤹㤷挱愴搵㘴㙥㐷㌷㈱昳搷㜴捣㌴捡㉣㌲慦㠰戴㘵㌲㤹㙥㠹てㄲ㜱改〴ㄵ昹㘳捥愵㠶〱㤹㈶昳㉡搸ㄸ㔷搳㤰昹㤸ㅥ〶ㅢ㘸㜰つつ㤸愲㈹㘴㕥㡢㔶㘶㑢攴㜳㉦㍣挸扢づ㌶㈰㡦㘹㥡摡愹㡤扣㑤㜴扡㤹㑥㤹㔲改㈴㡦㜹㤴㈶㜹搷挳愴搵攴㌱昳㔲挸摢㐲挷㑣挱捣㈲敦㌷㤰戶㑣ㅥ㔳㌵昱挱攳〷攸〴ㄵ昹㘳扥愶㠶〱㤹㈶敦户戰㌱㙥愲攱摢摥〶㌷搳攰ㄶㅡ散㠴㠱㤰㜷㉢㕡ㄹ昲昸㍣てて昲㙥㠷つ挸攳㌵ㅥㅤ搵㐶摥ㅤ㜴㝡㈷㥤㌲ㅤ搳㐹ㅥ㜳㌰㑤昲敥㠲㐹慢挹㘳搶愶㤰㜷㌷ㅤ㌳㝤㌳㡢扣慤㤰戶㑣ㅥ搳㍣昱挱㠳づ攸〴ㄵ昹晢ㄲ愵㠶〱㤹㈶敦㍥搸ㄸ昷搳㤰㜹愰ㅥ〶て搰攰㜷㌴㘰㙡愸㤰昷㈰㕡ㄹ昲昸㘴ㄲて昲戶挱〶攴㌱㍤㔴㍢戵㤱昷〷㍡㝤㠸㑥㤹捡改㈴㡦㄰㑤昲ㅥ㠶㐹慢挹㘳挶愷㤰昷㐷㍡㘶敡㘷ㄶ㜹㡦㐲摡㌲㜹〶扡㘱捣㜸戶〲㥤愰㈲㝦㈱㐸㌵っ挸㌴㜹摢㘱㘳㍣㑥挳昶摥〶㑦搰攰㐹ㅡ㌰慤㔴挸㝢ち慤っ㜹㝣挶㡡〷㜹捦挰〶攴㌱戵㔴㐷戵㤱昷㉣㥤敥愰㔳愶㠱㍡挹㘳敥愷㐹摥㥦㘰搲㙡昲㝡愲㥢㤰昷ㅣㅤ㌳㙤㌴㡢扣ㄷ㈰㙤㤹扣摥攸㈶攴扤㐸㈷㥡㍣收㤸㙡ㄸ㌶昲㕥㠲㡤昱㌲つ晢㝡ㅢ扣㐲㠳㔷㘹挰㤴㔴㈱敦捦㘸㘵挸攳戳㘳㍣挸㝢つ㌶㈰㡦㘹愹㍡慡㡤扣搷改昴つ㍡㘵ち愹㤳㍣收㡤㥡攴晤ㄵ㈶慤㈶㡦㤹愶㐲摥㥢㜴捣㤴搳㉣昲摥㠲戴㘵昲㤸㥡㉡攴扤㑤㈷㥡㍣收愷㙡ㄸ㌶昲㜶挲挶㜸㠷㠶捣㕤昵㌰搸㐵㠳扦搳㠰改慣㐲摥扢㘸㘵挸攳㠳㜱㍣挸㝢ㅦ㌶㈰㙦㤴捤愹㡤扣㝦搰改〷㜴㍡〱〶㑥昲㤸㜳㙡㤲昷㈱㑣㕡㑤ㅥ戳㔴㠵扣㝦搲㜱㈵㕡㔹攴㝤っ㘹换攴㑤㐱㌷㈱敦ㄳ㍡搱攴㌱户搵㠳㥢㑦㘱㘳晣㡢㠶搳扣つ㍥愳挱攷㌴㘰㉡慣㤰昷〵㕡ㄹ昲昸㠸ㅦて昲扥㠴つ挸㘳㍡慣㡥㙡㈳敦㉢㍡晤㥡㑥㤹扡敡㈴㡦昹慡㈶㜹晦㠱㐹慢挹㘳㠶慢㤰昷つㅤ㔷愱㤵㐵摥户㤰戶㑣㕥〴摤㠴扣敦攸㐴㤳挷扣㔸つ〳㌲扤捦晢ㅥ㌶挶て㌴㘴捥慣㠷挱㙥ㅡ晣㐸〳愶搱ち㜹扣㉡㥦㈱㡦て㉢昲㈰て㘷戱㐹ㅥ㔳㘹戵㔳ㅢ㜹㜹搰ㅡ㜸慥〵㝥㈴挲挰㐹ㅥ㜳㕤㑤昲〲㌰㘹㌵㜹捣㡥ㄵ昲㠲㜴捣㌴搹㉣昲ち㈰㙤㤹㍣愶搳ち㜹㝣攰㘹㠶㍣收搴㙡ㄸ㌶昲㐲戰㌱摡搳㤰昹戶ㅥ〶㠵㌴攸㐰〳愶攰ち㜹ㅤ搱捡㤰挷㠷㌰㜹㤰ㄷ㠶つ挸㘳ㅡ慥㜶㙡㈳慦㌳㥤㜶愱㔳愶捣㍡挹㍢〷㌲㤳扣㍤㘰搲㙡昲捥㐵㌷㈱慦㉢ㅤ㥦㠷㔶ㄶ㜹㝢㐲摡㌲㜹敢搰㑤挸摢㡢㑥㠰㐱晥㤸㡦慢㘱搸挸摢ㅢ㌶㐶㜷ㅡ㌲㔷搷挳愰〷つ昶愱〱搳㜷㠵扣㥥㘸㘵挸攳攳愴㍣挸敢〵ㅢ㤰挷ㄴ㕥敤搴㐶㕥㙦㍡敤㐳愷㑣户㜵㤲户ㄱ㌲㤳扣扥㌰㘹㌵㜹捣捡ㄵ昲㡡攸㜸ㄳ㕡㔹攴敤て㘹换攴㌱㡤㔷挸敢㐷㈷㥡㍣收昲㙡ㄸ㌶昲づ㠰㡤㜱㈰つ㙦昰㌶㌸㠸〶〷搳㠰愹扦㐲㕥㝦戴㌲攴昱㔹㔹ㅥ攴つ㠴つ挸扢搹收搴㐶摥㈰㍡㉤愶㔳愶敡㍡挹㘳㝥慥㐹摥㈱㌰㘹㌵㜹捣攸ㄵ昲㑡攸㤸愹扤㔹攴㤵㐱摡㌲㜹㑣〱ㄶ昲〶搳㠹㈶㡦㜹挰ㅥ攴つ㠱㡤㌱㤴㠶捣ㄱ昶㌰ㄸ㐶㠳攱㌴搸〶〳㈱㙦〴㕡ㄹ昲昸っ㌰て昲づ㠵つ挸㘳敡戰㜶㙡㈳敦㌰㍡ㅤ㐵愷㑦挳挰㐹摥戳㤰㤹攴㡤㠶㐹慢挹㘳㌶戰㤰㜷㌸ㅤ晦〹慤㉣昲挶㐲摡㌲㜹㑣ㅦㄶ昲捡改㐴㤳挷ㅣ㘲つ〳㌲晤㠵㌱づ㌶挶㜸ㅡ㌲扦搸挳愰㠲〶ㄳ㘸挰㤴㘳㈱㙦㈲㕡ㄹ昲昸㙣㌳て昲㈶挳〶攴㌱敤㔸㍢つ㐹㔴戹ㄴ㔹㐹愷㐷愰〸扣つ㠳㘶㌲ㄷ㤰敦㘴㑢晢散〸て挱搸扣㜸㕤ㅡ㐹〵扣㥣㌷戱㉥㡤换愳㠵㌱ㄴ愸㑡㝥㘶て㐹㌶戰㜵ㅡ㤰㐹㘲敡敤㔶㘵㘵㌵昵㜲敢敤㘹㑥晢㝢愸捤〴㈸㕢摥㔳㑢㐶㤲〸攵㌱挶㕦㔲㘶㤴㌲昳昴慣攴㈸搵捦㍦扢搵挶㍢㤳㕢晥㡢㍣㉡搹㠶㜰扦ㄳ戶〹㕣㜸攴㔵㘹㘳ㅡ敡㑣慢摡搹攲㈶㘲㑢昶㘵摡㕡㠸愹㔵愶慣㠳㤵㑤㕥ㄹ㑦㈱㌹㈱㘴戵㤰㝡搲搱慡捥㘸㑣㘷㘹㈲慢昶戰㌴㜸慥捣㡣㌸ㄲ㠶慡㈳挹㥡㕦㐸戶〹戰㤹㐹㔱㤲㌸昲ㄳㄳ搶攰㠴㡢㉤㐷〴㘹㠸搳㉤慥摦〱搷㙤挹㤵敥〴㑦ㅤ㐸㜷㈶㠵扡㠰㉤㍥ㅢ㕢搶㠲昹㈸㙣挹ㅥ㥣ㄹ㐵敡ㅦㅥㄵ㕥ㅦ摤㐳㍡㘴㥡㤲㔹㘱挴捡ㄷ愷㤰㠹㤶㘶㥡㤱㔵㤳㠹㙥挴㘶㐷敢㈳㝣〸ㅣ戲㠲慣摡捣敡㌴敥っ挸㌸攰〳摥㝥㌹㙢〸㡣攴㕢㙢㐹挹㝡ち㌶戳㝦换〶挱㌹昴ㄳ搷㉡昶昳㌱㔹㍥ㅤ愳慥扡㤲换㑤㘳㜲㜴挵捡㑦㘴戶㜴㌳挹㙤搸搷摡ㄳ摢㌹㤳昶搰昷㕢㤸㝢㌸搹㜹ㄵ㙡ㄹ㌳攰㍡㌰㔳㌱㤹挶㔳㄰昹㈸捡㑥㥣㍡昵㐸ㄱ㑡搷㈱搹慢㝥㜵挷㔸㘵扣扡扥戱㈶㉡㤹㘲㝡㥦㉤〹㘳扦㠸昵㠵㍤㡤㥥㔱捤昰㘲㤱㔲㠹搷㉣攸愷攲晤昴㜴㔱㘳〶㘶㥡散散攰㈳㘴捣戲收ㅤ㜳搸摢㝣ㄷ〱扦㔰扢㌴摤〳㈳て摦挷慥捤㈵攲㍥㡤㈹攰攳昵㡤〸㌲攳㙣㘶㔳ㄳ㔳ㄳ㑣㌷戵㠹㈶搷㤹愲㕦挴㝡〲㑥㜳挷ㄷっ㈲㕦敥㈷捥㄰㍡挱㕥㑦晥㐳㘲㥣昵晦ㄸ㝥挷攰㕢㐶扤㠷㌵㘰ㅥ戱捤挶㍡〹攲㠱㤲搸慥攵昸愹っ愶戹㉣㉣㑢摥㑢㈰〷㘹㜳㘰愸㜸㔳㠱㜹㤰㘶慥㔶㘳ㅥ愴㉤ㅦ愴㝤㠸㙥㜲㤰㌶㥦㑥攰㕢晥㍥㠲㔴ㅦ㉥㤹〱昱㑢ㅤ搷愶㘱㘳ㅣ㐹㐳摥㠱攰㘱㜰ㄴつ㡥㐶ㄱ㘰㈲扡㜳㝦攳㥢㔳㑦攷㠱〶愶慡ㄵ㌴㌰㘵て戳㌵㠸〷昹攱㥥〱ㅣ愵〵摢ㄷ㌰攷摥㌸〶㙥晦戴㘳挷㘸㡥㐷㌱㘹㕤挷攷㤱㥣㤵㕡戶㤰昱㡦㐵愱㤸摥㉡戸㡥㘳ぢㄶㄲ㠳㈹㡡捥捣㍢㔷㔶㈴㍡攰慢㥢昹㤱㜳搲慢敢㤱㤳捡㉡㌳昱捣ㅡ〷㘸慡㤱ㅦ㤸㐸㘲敥收㍢㙦愱挹昴攵㉤㌴敤扢㍡㥥㤷㈹摤愸㘱晡㘵㘰搳㜷敥㘷㐲㘶晡㜳攰㑤て捦㘳ㅦ㉥挱㐵ㄸ㘲搷㘹㜵搵挹㐴㉡ㄱ㑢昷㤹㠳㝣敢㍥㝣晥㘸っ㤳户㍣戰ㄱㅥ㍤㘳ㄲ㔸㝥㥣㙦挵㔸挱攷昱㠵㤶挶ㄳ㉢攳㌲㥡㐰㡡㡦㘱ㄵ扥摡戵㘳ㄸ㑥㘹㔹昶〳㜹攱ㅦ㌱㔰㜶㌶ㄶ愳散㤰ㄷㄶ㌲搱づ㉢戲捡㑡慥慥攴㔹㤵㐰㄰㤵搶㘶ㅢ搲户㕡慣慡㔵㡤㡡收户㙢攷㍡搲㜳㘵㈹㌲㔷㔸㥥㤶ㄸっ㌲㐹㌱㜰つ㈰㍢てて扤㍢㘵㌳捡捥ㅣ戰㔱㠳㈱ㄸ㔱ㄴ愱㜰㍢〸㌸愰㘰っ㘵挷昱攳慡㙣挹搶挱㈵㤰ㄵ㐲㈶㝢慥搹㜸㐲㙡戰ㄶ㤲捥㤰㘴扦㠵㈴㔸〷㜱ㄷ㠸昱〸㐰晤㔰㐰㙥㐲攱〲换扢搱㤷㘱㡢㔸搴挳搴扣㤹㈲〴愵慣㠴㌸㐴慣㜰㙣慡㄰㈵㌷㕣㜵㌱㔰㜲㜳㠱㄰て戲㠷㠹敦㌶愰㉥㠴ㄹ户㠳散昵搸㐱〷㑦愲㌳搶㘳㐷晡挷ㄲ敥愴㉢㘱㕤改㙣㔵㔴㔷㔴戸㉥搵㍡戸㈳捦㔴ㄸ㘹㡥戹ㄱ㐵㈸摣つ〲㔴㜲㠲㉢㔰㍡昹㕡〹㔹㌶㕦慢㈰昱攰㙢㌵挴㕥㝣敤㘹㜹㙦㝡て㠸戱〶愶㈶㕦㝢㜳㕣ㅣ捥㐹㄰㘵昸敡〱愹昰㜵ち㐶慢昹㌲㌸㘷㌸㍤搴㕡㐸摤搴散愳攳㥣ち㍢㔰搳ㄳ㙤㉥攱㝤㜵愵㤷慥昴戶㉡慡〸ㄵ愱收㐴㍢㌵愷㜳㜸㘷愰〸㠵昷㠳〱挳ㅡ摣㤴っ㙥㍢〶㌷ㄷ㠳ㅢ㐷㜸㝦慤㍣㠴ㄶ㈵㉣捥愷㜲ㄷ㙡敡〰㈸〵搹〵㄰㘵㤰ㅤ〴愹㈰㕢㙥㐷挶㉤㐱㤰㈵㍣㤱ㅤ慣攳慣㠷ㅤ㤰昵㐷㥢㑢㜸㠰慥っ搴㤵㐱㔶㐵㤵愰㈲挸ㅡ散挸㉥攵昰㉥㐳ㄱち㤷挲㠰㘱つ慥㜴㠳㙢搹攰㡡㌵戸ㅡ挳㘵㕡㌹㡣ㄶ挳㔹㙣愰㔲㤰つ㠱㔲㤰㕤ぢ㔱〶搹㌰㐸〵㔹挴㡥㉣戳捥慡㍣㤱つ搷㜱㌶挳ㄵ㤰㡤㐰㥢㑢㜸愴慥ㅣ慡㉢㠷㔹ㄵ㜵㌸㉡㠲散㔸㍢戲㉤ㅣ摥つ㈸㐲攱㌱㌰㐰挵㝢㥤㡤搵㑡㝥ぢ挹摢㔵㡣㕢搹㔵㤰㡤㠳㔲㤰摤づ㔱〶㔹〵愴㠲㙣㤶㈷戲ㄹ㥥挸㤸㡢㈷㠳戸ㅢ㈵㤰㑤㐴㥢㑢㜸㤲慥㑣搶㤵㑡慢愲愶愲㈲挸愶搹㤱㙤攵昰敥㐵ㄱち㑦㠳㠱㌸昵摡ㅡ愷㙢㘵〵挲挸㉢㕣㡣㙤散㉡挸㘶㐲㈹挸ㅥ㠲㈸㠳㙣㌶愴㠲慣摣ㄳ搹ㄸ㑦㘴㑣㤴㤳㐱㍣㡡ㄲ挸收愲捤㈵㍣㑦㔷收敢捡〲慢愲㡥㐶㐵㤰㡤戶㈳摢捥攱㍤㡥㈲ㄴ㍥〶〶攲搴ぢ搹㐲慤㥣㠲㌰昲愶ㄸ㘳〷扢ち戲攳愰ㄴ㘴捦㐱㤴㐱戶〸㔲㐱㔶㙡㐷㤶㤹㘷㠷㜸㈲㡢攸㌸㉦挱ㄵ㤰㉤㐶㥢㑢戸㕡㔷㙡㜴㠵㘹㙡㕣㔴㉤㉡㠲㙣㤰ㅤ搹㉢ㅣ摥慢㈸㐲攱㍡ㄸ愰攲㍤捦㡥搷捡搹戴㤸挳攲㑤㜶ㄵ㘴昵㔰ち戲户㈰捡㈰㡢㐳㉡挸晡摡㤱㉤㘲〸敥ㅢ㝢㝢㈲㑢攸㌸扢㘰〷㘴换搰收ㄲ㕥慥㉢㐹㕤㘱づㄹㄷ戵〲ㄵ㐱戶慦ㅤ搹扢ㅣ摥㝢㈸㐲攱㤵㌰㘰㔸捦㝤攳㉡慤攴㈳晤攴㉤㌸挶挷散㉡挸㑥㠰㔲㤰㝤ち㔱〶搹ㅡ㐸〵㔹㘷㍢戲捣㍡敢攴㠹散㐴ㅤ攷ぢ戸〲戲㤳搰收ㄲ㕥慢㉢㈷敢捡㈹㔶㐵㥤㡥㡡㈰敢㘰㐷昶㈵㠷昷ㄵ㡡㔰㤸愹㕢愸㜸慦戳㌳戵㜲ㄱ㉤㈲㉣扥㘷㔷㐱㜶㌶㤴㠲㙣㌷㐴ㄹ㘴攷㐲㉡挸㤴ㅤ㔹㘶㥤晤昸慤搷昷ㄹ㤳戳㘴㄰戹戸ㄱㄹ挸捥㐷㥢㑢㜸㥤慥㕣愰㉢ㄷ㕡ㄵ戵ㅥㄵ㐱昶〳㕣㕥㠳㘰㔴ㄸ昹㜰㘰〴㔰㠴挲捣愳ㄲ愷㕥昳散㔲慤㕣挲㕥戵㉣ち搹㔵㤰晤ㅡ㑡㐱搶ㄱ愲っ戲㉢㈰ㄵ㘴㥦㈳攰㈶〴㐴愷ㅣ㈳戳捥晥攵㠹㡣㤹㔲㌲㠸㉥㜰〵㘴㔷愱捤㈵㝣戵慥㙣搰㤵㙢慣㡡扡づㄵ㐱昶㠹ㅤ㔹㔷づ慦ㅢ㡡㔰㜸ㄳっ挴愹搷昷搹㘶慤㡣㈳㡣扣㐶挸攸挹慥㠲㙣ぢ㤴㠲慣ㄷ㐴ㄹ㘴扦㠱㔴㤰扤攳㠹散㙤㑦㘴㌷敡㌸㐵㜰〵㘴扦㐵㥢㑢昸㈶㕤戹㔹㔷㤸愷挴㐵摤㡥㡡㈰晢㥢ㅤ搹晥ㅣ㕥㍦ㄴ愱昰ㅤ㌰昰㐵㜶愷㔶㌶挲㤷扣扢挸ㄸ挸慥㠲散㙥㈸〵㔹㌱㐴ㄹ㘴㕢㈱ㄵ㘴㉦摡㤱㉤㘲〸敥㐱㥥昷㐴㜶慦㡥㔳〶㔷㐰㜶ㅦ摡㕣挲昷敢捡〳扡挲㈴㈲㉥㙡ㅢ㉡㠲散㑦㜶㘴㐳㌸扣愱㈸㐲攱㍦挰㐰㤰㜹㙤㡤て㘹㈵㥦㠷㈷慦㐸㌲㐶戱慢㈰晢㈳㤴㠲散㜰㠸㌲挸ㅥ㠵㔴㤰㍤攲㠹散㘱㑦㘴㡦改㌸攳攰ち挸戶愳捤㈵捣㠴ㅦ愹㍣愱㉢㑦㕡ㄵ昵っ㉡㠲散て㜶㘴ㄵㅣ摥〴ㄴ愱㌰㜳㜷㝣㤱敤搰捡搳攰㕥摥挴㘴㑣㘵㔷㐱昶ㅣ㤴㠲㙣㍡㐴ㄹ㘴㉦㐰㉡挸敥戲㈳换捣戳㍢㍣㤱扤愸攳捣㠶㉢㈰㝢〹㙤〱挴㙣ㅣ愹扣愲㉢慦㕡ㄵ昵ㅡ㉡㠲散㌶㍢戲戹ㅣ摥㍣ㄴ愱㌰ㄳ㙢㝣户挶㌷戴昲㕣戸㤷搷㍦ㄹぢ搹㔵㤰扤〹愵㈰㍢づ愲っ戲户㈰ㄵ㘴㥢散挸㌲㕢攳㐶㑦㘴㙦敢㌸㡢攱ち挸㜶愲㉤㠰摥搱㤵㕤扡昲㜷慢愲摥㐷㐵㤰㕤㘳㐷㔶挳攱㐵㔱㠴挲晦㠰㠱敦㍡晢㐰㉢㉦㈶戲昵㉣敡搹㔵㤰晤ㄳ㑡㐱ㄶ㠷㈸㠳散㘳㐸〵搹挵㥥挸㉥昴㐴昶㠹㡥㤳㠴㉢㈰晢ㄴ㙤㉥攱㝦改捡㘷扡昲戹㔵㔱㕦愲㈲挸搶搹㤱愵㌹扣㐶ㄴ愱昰㔷㌰昰㐵昶戵㔶㕥㠱㌰昲㝥㉢㘳つ扢ち戲㙦愰ㄴ㘴㈷㐱㤴㐱昶㉤愴㠲散ㄴ㑦㘴㙢㍤㤱㝤愷攳㥣ち㔷㐰昶㍤摡㕣挲㍦攸捡㙥㕤㤱慦㉤愸㔴㉥㐶㉤挸㑥戴㈳㍢㥤挳㍢〳㐵㈸捣㝣ㄱ㕦㘴昹㕡戹ㄱ扥㡣敢㔸㥣捦慥㠲㉣〸愵㈰扢〰愲っ戲〲㐸〵搹㜲㍢戲捣㍣㑢㜸㈲㌳㜴㥣昵㜰〵㘴捣晥攰ㄲ㘶〶㠸㔴ち㜵㠵㈹ㅦ㕣㔴ㄸㄵ㐱搶㘰㐷㜶㈹㠷㜷ㄹ㡡㔰㤸挹ㅣ㌴昶晣㝤搶㐵㉢昹㤴㌸㜹㜷㤷戱㠱㕤〵㔹㔷㈸〵搹戵㄰㘵㤰敤〹愹㈰㡢搸㤱㉤㘲〸敥昵慢㍣㤱敤愵攳㙣㠶㉢㈰摢㕢捣㠱㡣改ㄹ㕣挲捣挵㤰ち昳㌱戸愸㕥愸〸戲㘳敤挸戶㜰㜸㌷愰〸㠵㤹㘹㐱㘳捦攳挶㍥㕡挹挷扦挹㉢挲㡣㕢搹㔵㤰ㄵ㐱㈹挸㙥㠷㈸㠳㙣㝦㐸〵搹㉣㑦㘴㌳㍣㤱昵搳㜱敥㠶㉢㈰㍢〰㙤㉥㘱收㑥㐸攵㈰㕤㌹搸慡愸㠱愸〸戲㘹㜶㘴㕢㌹扣㝢㔱㠴挲㑣㠳愰戱㈷戲㘲慤摣㑡ぢ㍥㤳捤搸挶慥㠲慣〴㑡㐱昶㄰㐴ㄹ㘴㘵㤰ち戲㜲㍢戲捣搶㌸挶ㄳㄹㄳㅤ昰挹㌱ㅥ㠵㉢㈰ㅢ挲〶㤶昰㔰㕤ㄹ愶㉢挳慤㡡㘲㠲㠲㈰ㅢ㙤㐷戶㥤挳㝢ㅣ㐵㈸捣ㅣ〵ㅡ㝢㙥㡤愳戴㤲て㙣㤳㌷愲ㄹ㍢搸㔵㤰ㅤづ愵㈰㝢づ愲っ戲戱㤰ち戲㔲㑦㘴㠷㜸㈲㘳ㄶ〲㍥㜸㘱づ㕣〱搹㌸㌶戰㠴㤹㜵㈰㤵ち㕤㤹㘰㔵搴㘴㔴〴搹㈰㍢戲㔷㌸扣㔷㔱㠴挲㤵㌰愰戱㈷㌲㈶ㄶ㠸昲㔱㕡㍣挶攲㑤㜶㈵戲挰㔴㘸㥣愷㉣㙤㡦㑡戰㕤搱收昹敤戰㉤捤㐰㑥㝥㜶㡥捤㙡㡣搴攳㝤挷㌳㜰慤㉢㑤搱㉦攱ち㐹扥㜹挵戱挵昳扥〲攱㤸㘳㜹晡搵挹㐱昶㘹㕢ぢ㥢㥣敢晤㘹搷㕢㐲㠱㈲慣扢搶㐵攱〶搶㜴扡㕤㥦ㅣづㄹ㙦㜳㕤攳摡っ㌳〱㘴㙢摣〹〱㉢昲㌷㕤㑢摦㠱㔴㉦〱㕥㕦㙢晤挵㍣㍡摡愳改㜹〳㝣戲挴㠰㝡㕣搷㙣挵㠳㍣㜶㜱㉣扣㝥㈷㈳戳㡦㐱挹㠵㈱㜸㌶摥戵挶换㑤㐹捤㠳慤捣㥥㝤㙣戳㈷昸㍥㑣晣捦㈷㜷昷㥣㔲昳攱〹ㅦ㘴晢愲㌳愶搴〲㌶戰㠴㜹㡤㐸㉡扣㈰㈴ㄵ㕥ㄴ攲搲㠹㤷㜱㜸㔶㍡㈸捤㥦戱〸㉦㠴㘷ㅥ〳㌸收㘲㤸搷㠳㐴捥攷〱捡换昷㡣㑦㌱摥昰㜱㤰攳㠳㈴㕦ㄹ㝤㘰㌱ㅡ㠷昹攷㤸搸㉥〳っ挰愵搸慣㌷戴㑤挰ㅢ搷㤸慢㤹㤳㠷㠷㑤㤸㡦㘸挸捦㍤昴愷昹攲摣攰〵㜸晥〵挲攰晤扦昰挳㑤愲㘹㠳愶挷摥昸㌳㍥〷攰㑥㌵㠰㡢晦㥤㉢攲戳㌱㤰㜱ㄹ㉢㘵㑥㠱昵㝦㜸㙣愷愸敥㜱慣敡扢扥㍣戰㜳慤昳㐹㔳㌷て㜹㝡挶扢ㄳ敥ㅦ昳攵て慦慣晡昰㠰扢挶愸㝡昴攸〷㍦挶㑥ㄶ敦戰攰捥㑦戵〷慣㌷昰捣㠸㡤愳慡晦㔳㝤敤㥤㤵㕢扥㡢㍣㝤敤㤱㝢㕦愰㐲㤶挲昹㡡愳㜰ㅣ㥥昰挹㌱晥㈳㉢㑢㈵搱攰ち㔳〵攸㐱㤶〴搸晦㄰㔸ㅡ攲戶〱㙢搴㍤晣㠰㡤ㄹ㝡摣㠳㤵㠵㡦㡥戹攲㙦㤷㥣㜵挶搱昷㡣㔱㙢搰挳ぢ㔸㥥㌵㝥ㄷ戰㕣㑢戱捣昱愲昲昰㐹昰㠴て㤲愱㑤㘰愷愲㈱挰㜲散挰昸㜲昱㑥愷㐳搵㌶㘰㘷攸ㅥ㝥挰捥㝣㙦㜹㘸扦㑦户㡦㔹晦散摡挹て㥦㜸捤ㄸ㜵㍥㝡㜸〱晢敥㝦㝣搶搸户㤶挲昹㑡愲昰〵昰㠴て㥥昷㠱戱㜷挸㔳敢搱㄰㘰摦愰㐷㘶㡤ㄹ〴㜶㈹㔴㙤〳㜶㤹敥攱〷捣戵挶㌶愰㠷ㄷ戰㝦晢〱晢挲㔲㌸㕦㌵ㄴ扥ㄶ㥥昰挱挳㍦㑣㘰㥢搱㄰㘰㥦搹㠱㜵㈶戰㉤㔰戵つ搸つ扡㠷ㅦ㌰〴㤶㈵㌳挷㙥㐵て㉦㘰ㅦ昹〱晢愷愵㜰扥㐲㈸㝣㍢㍣攱㤳㘳散㘵〲扢ㅢつ〱昶㠱ㅤ㔸㜷〲摢ち㔵摢㠰摤慢㝢昸〱换晢㜲昷挷㠳㑦㍡㜸捣敤慦㔵慤㤸搱㉢㌶㐶㙤㐳て㉦㘰㝦昷〳戶换㔲㌸㕦つㄴ㝥〸㥥昰挱〳㐵㑣㘰㡦愲㈱挰㜶摡㠱昵㈵戰敤㔰戵つ搸攳扡㠷ㅦ㌰搷ㅣ摢㠱ㅥ㕥挰晥敡〷散つ㑢攱㝣攵㑦昸㌹㜸挲〷㌹摢㈶戰㤷搰㄰㘰慦搹㠱ㅤ㑣㘰慦㐰搵㌶㘰慦敡ㅥ㝥挰㕣㜳散㑤昴昰〲昶戲ㅦ戰㤷㉣㠵昳㔵㍥攱户攰〹ㅦ扣㠰换〴戶ぢつ〱昶㠲ㅤ㔸㈹㠱扤ぢ㔵摢㠰扤愷㝢昸〱㜳慤戱㡦搱挳ぢ搸戳㝥挰㥥戱ㄴ捥㔷昴㠴㍦㠵㈷㝣㜰㔹搴〴昶〵ㅡ〲散㈹㍢戰㤱〴昶㈵㔴㙤〳昶㤵敥攱〷捣戵挶扥㐷て㉦㘰㡦昹〱㝢搴㔲㌸㕦扤ㄳ摥つ㑦昸攴ㄸ㘳㑣㘰戹ㄸ扡〰晢愳ㅤ㔸㌹㠱攵㐳搵㌶㘰〱摤挳て搸㜹㔷㤵慤戸㈸昵挷愶㉦攸㐲昴攸挷攱散㘴搱㜴攴昱㝢㍦㘰て㕡ち攷㉢㜵挲ㅤ攱㐹㠰㑤㌲㠱㜵㐱㕢㠰㍤㘰〷㔶㐹㘰㕤愱挲愷つ㠷㔴摤㜴て㍦㘰慥㌵搶ㄳ㍤晡㜹〰扢挷て搸摤㤶挲昹慡㥣㜰㉦㜸ㄲ㘰㌳㑣㘰㐵㘸ぢ戰㍢敤挰㘶ㄱ搸晥㔰攱搳〶㘰晤㜴㡦㔶〳ㅢ㠸ㅥ晤㍣㠰摤攲〷散㘶㑢攱㝣〵㑥戸ㄸ㥥〴搸〲ㄳ㔸ㄹ摡〲散户㜶㘰㐷ㄱ搸㄰愸昰㘹〳戰愱扡㠷ㅦ㌰搷捥㘳ㄴ㝡昴昳〰㜶扤ㅦ戰捤㤶挲昹㙡㥢昰攱昰㈴挰慡㑣㘰攳搰ㄶ㘰搷搹㠱㐵〸慣〲㉡㝣摡〰㙣㠲敥搱㙡㘰㔳搱愳㥦〷戰慢晤㠰㕤㘵㈹㥣慦慣〹㑦㠷㈷〱戶挴〴㌶ㅢ㙤〱㜶㠵ㅤ㔸ㅤ㠱捤㠵ち㥦㌶〰㥢愷㝢昸〱㜳捤戱㠵攸搱捦〳搸㈵㝥挰搶㕢ち攷慢㘸挲挷挱㤳〰㑢㤸挰ㄶ愳㉤挰㉥戲〳㕢㑥㘰㌵㔰攱搳〶㘰㔱摤挳てㄸ扣挹㤲㌹㔶慣㐷㡦㝥㄰㌹昷㡡攷昹〱㍢搷㔲㌸㕦㌱ㄳ㡥挳㤳〰㕢㘹〲㑢愲㉤挰捥戶〳㕢㑤㘰㘹愸昰㘹〳戰㐶摤挳て㤸㙢㡥慤㐱㡦㝥ㅥ挰㑥昳〳㜶慡愵㜰扥㍡㈶㝣ㄲ㍣〹戰戵㈶戰㔳搱ㄶ㘰㈷摢㠱㥤㐲㘰愷㐳㠵㑦ㅢ㠰㥤愱㝢戴ㅡ搸昹攸搱捦〳搸慦晣㠰㥤㘰㈹㥣慦㠴〹㕦〰㑦〲散㉣ㄳ搸㝡戴〵搸㉡㍢戰㜳〸散㔲愸昰㘹〳戰换㜴て㍦㘰慥㌹戶〱㍤晡㜹〰㑢昹〱㑢㕡ち攷慢㕥挲搷挲㤳〰扢搰〴戶ㄹ㙤〱戶捣づ散㘲〲摢〲ㄵ㍥㙤〰㜶㠳敥攱〷捣戵㈹摥㡡ㅥ晤㍣㠰㉤昵〳㜶扣愵㜰扥挲㈵㝣㍢㍣〹戰换㑤㘰㜷愳㉤挰㙡敤挰慥㈴戰慤㔰攱搳〶㘰昷敡ㅥ㝥挰攰㑤㤶捣捥㘳ㅢ㝡昴㠳挸戹昳愸昶〳戶搸㔲㌸㕦捤ㄲ㝥〸㥥〴搸㐶ㄳ搸愳㘸ぢ戰㐵㜶㘰㥢〸㙣㍢㔴昸戴〱搸攳扡㠷ㅦ㌰搷愶戸〳㍤晡㜹〰㍢挶て搸搱㤶挲昹捡㤵昰㜳昰㈴挰㙥㌴㠱扤㠴戶〰㍢搲づ散㈶〲㝢〵㉡㝣摡〰散㔵摤愳搵挰摥㐴㡦㝥ㅥ挰收昸〱㥢㙤㈹㥣慦㔲㔱㍣〳㉥攷㤷敦挰搸㜹㌲㤵㝦攱㥤㤰ち摣㍢〵㙥昸ㅤ戴戹愸㕤摡㕣㑢㜸㙥㌴晣慥㌶扦摢㘴㠷㘷㡤㠵㥤㘹㜶㜶戶㐲愹㍥㠵慡ㅦ晡㤸摢摡搷攸㙥㥥㌸㥣散㌷昲㐹㤶挲昵戸㜹㥥摣㙤改㜱昳捣㥤㡦愶攴戶㑤摥㐸ㄶ㠸㌱㔵扢㝤捣ㄴ昳㝣慣摣戰㔷㉦愹昲㠵㜸㍡㜴㜲㘹㌴㌹ㄵて㐱挷㌳愱攷搴㔹㙦㡡慦挴挳搱㜹〷㠳㝥晥戰㈱㉤㜶づ挶㘶㈴昱㐰攲㜶戱捡ㄴ㙥㐹慢㈹㘸㤸ㄹ㐹攳挵㌲昱㕦挲〵ㅢ摣扣㤰捦㜵㠳ㄵ㥡㠷〷戸收㝡摥㌷昰ㅣ搴捥㝢㌹㙣㤷慡㥡昸搰户㈵攵昲愱搲㍦敤㜲㑤昰㐱慣㝥㝤㥦㜲㡤敤㌱改昹㙡〲㔶戱㤹戸㝤㜲捥㡦㌲收㥣㕣㕣㌰㠴扤晣扥㤳敤ㄳ㐵挸㜸㠸㈲摥ぢ㙣摥捣ㄹ攰改㙥㈷㌰摥挵㌱㤱挸〳㉢敢㙡搲戵挱摡㘸摤㤲㕡摣㘷搳扥㍤搱敡㐵昱㙣㌳户愰攰ㅦ㝤㠷㌵挶㜳㔸㡦扡㠷戵㍤㝢㔸㡡㈷慢㌹㌴扤㈸㥥〱㤶㘰㑦昸〶ㅢ改ㄹ散㈹㜷戰㘷ㅣ挱ㄴ摡㔹挱摡㐱㈰挱㜶愰攲㑤昸㘰捦㘰捦搱㌳㝦㔰㌷ㄱ晥〲㐵㑤㠴㉢〳敤慣㘰㥤㈰㤰㘰㉦愱攲ㅤ㙣㤰㘷戰㔷攸㌹㍢搸㥦㈹戲〵敢㡣㜶㔶戰扤㈰㤰㘰慦愱攲ㅤ散㐰捦㘰㙦搰㜳㜶戰㌷㈹戲〵敢㡥㜶㔶戰摥㄰㐸戰户㔰昱づ搶搷㌳搸㑥㝡捥づ戶㡢㈲㕢戰扥㘸㘷〵㍢㄰〲〹昶㉥㉡摥挱昶昱っ昶㍥㍤㘷〷晢㠰㈲㕢戰㠳搱捥ち㜶〸〴ㄲ散㥦愸㜸〷敢收ㄹ散㘳㝡捥づ昶㈹㐵戶㘰愵㘸㘷〵ㅢづ㠱〴晢っㄵ敦㘰㥤㍣㠳㝤㐱捦搹挱扥愴挸ㄶ㙣㈴摡㔹挱挶㐰㈰挱扥㐶挵㍢㤸攱ㄹ散ㅢ㝡捥づ昶㉤㐵戶㘰攵㘸㘷〵㥢〴㠱〴晢ㅥㄵ敦㘰㜹㥥挱㜶搳㜳㜶戰ㅣ㕣扦戵〷慢㜴〶㥢愱㠳攵挲搲㍢搸て摦㜸敤㐵昳改㌹㍢㔸搰ㄱ㙣㤶㌳搸〲ㅤ慣挰㌷搸㝦㍣㠳昱㌱昰㡥㘰㠵㡥㘰㐷㌹㠳㔵改㘰ㅤ㝤㠳㝤敥ㄹ㉣散づ搶挵ㄱ㉣攲っ戶㐴〷敢敡ㅢ散㈳捦㘰㝢扡㠳敤敤〸㔶攷っ㤶搰挱㝡昸〶㝢捦㌳㔸㑦㜷戰㕥㡥㘰换㥤挱㔶敡㘰㝤㝣㠳扤敤ㄹ慣挸ㅤ㙣㝦㐷戰搵捥㘰㙢㜵戰〳㝣㠳扤敥ㄹ散㈰㜷戰晥㡥㘰愷㌸㠳㥤愵㠳つ昴つ昶戲㘷戰㘲㜷戰ㄲ㐷戰㜳㥣挱㉥搴挱捡㝣㠳晤挹㌳搸㄰㜷戰㘱㡥㘰ㄷ㍢㠳㕤慥㠳㡤昰つ昶愴㘷戰㐳摤挱㐶㌹㠲㕤改っ戶㔱〷㍢摣㌷搸㈳㥥挱挶扡㠳㡤㜳〴摢攴っ㜶愳づ㔶攱ㅢ散昷㥥挱㈶扡㠳㑤㜶〴扢挹ㄱ㉣㝣〷〴昲㘳攵〸㕡㑥㘱㌱ㄵ㐵㐸昱挷㡢晣っ戹〷戱㜸㘱扡㌳㡥㙤ち㜲昳ㄴ㝦愶挸慥㝢㍡散㍡攱〵㌳搱㙡摣扤摥㐷㙥㥥㑤攵慡扢昴搰㜰㌰摡㜴㍣㍡㤳㡥昹㠳㐵挹㜱㌵㡦㐷㘷㔳㘴晢㡥攰㉦ㅣ㝥㐷捣扤昲挱戱㍦っ㍥戶㍣挰㘳搸㔶ㅦ㘰㉢㡣敥㈷愶ち捤挵㐰ㄴ㡦㡥改挳㤸挷㤶㜵ㄸ愷㜸扣㉡㠷搲昳㈹攵愱慡搸㉣戰摢昰㌰㔳㙣㡥愴㤴㐷㤸㘲㜳㤴摤㠶㐷㠷㘲㜳㌴愵㍣㌰ㄴ㥢㘳散㌶㍣愸ㄳ㥢㠵㤴昲㜸㑥㙣㡥戵摢昰㔸㑣㙣㡥愳昴㑤㙤㔳㘵户攱㈱㤴搸㉣愲㤴㐷㑦攲㈷㘲户攱㤱㡦搸㉣愶㤴〷㍤㘲㔳㙤户攱〱㡢搸搴㔰捡㘳ㄵ戱㠹摡㙤㜸㥣㈱㌶㌱㑡㜹㠸㈱㌶㑢散㌶㍣㍣㄰㥢㕡㑡㜹㘴㈰㌶㜵㜶ㅢ㝥慢㡢捤昱㈲戵㔴挶㔲扢つ扦㡣挵愶㥥㔲㝥て㡢㥦〶扢つ扦㐳挵㈶㑥㈹扦㍥挵㈶㘱户攱㔷㥦搸㉣愳㤴摦㝡㘲戳摣㙥挳㙦㉣戱㐹㔲捡㉦㉢戱㐹搹㙤昸㐵㈳㌶扣ㅤ㕦昱㍢㐶㙣ㅡ敤㌶晣㝥㄰㥢ㄵ㤴昲慢㐱㙣㔶摡㙤戸㕢ㄷ㥢㔵㤴㜲㡦㉥㌶慢敤㌶摣ㅢ㡢捤〹㤴㜲㐷㉣㌶扦戲摢㜰㈷㉡㌶㙢㈸攵晥㔳㙣㑥戴摢㜰摦㈷㌶㈷㔱捡摤㥥搸慣戵摢㜰㤷㈵㌶㈷㔳捡扤㤵搸㥣㘲户攱㥥㐶㙣㑥愵㤴㍢ㄹ戱㌹捤㙥挳ㅤ㡡散㐰搶㔸㍢㤰㔱戲〳〹㉡敥㘴㐴昱㉢㑢挱摢㐶ぢ昰㜴㈲敥㜸㐴㜱㠲愵ㄸ挳〹㜹ㄶ㥤㜲晦㈱〱捦㘶㡢扢づ〹㜸づ㉡摣愱昰㑦挹㍣㘶㡦㜳㈱搵㑢㤸昳㔹㜶㜰攷愱㠲㠴ㅢ㤹挹戴搲㈷㘱㘸ㄹ收㡣ㄶ慢㜵愶㤵捣㘵㕡㘵昹攲㥣ㄶ慢ぢ㑤㉢㤹捤㉥㕦㥣搵㘲㜵戱㘹㈵昳搹攵㡢昳㕡慣㉥㌱慤㘴㐶扢慣㌸戳挵敡㌲搳㑡收戴换㡡㜳㕢慣㉥㌷慤㘴㔶扢挶挵搹㉤㔶㔷㥡㔶㌲慦㕤扥㌸扦挵敡㙡搳㑡㘶戶换ㄷ㘷戸㔸㕤㘳㕡挹摣㜶昹攲ㅣㄷ慢㡤愶搵昱昸㑦搶㕢ㄶ昷㥣攵㘲戵挹戴㤲昹敤㡡挸㜹㉥㔶搷㥢㔶㌲挳㕤ㄱ㌹搳挵敡〶搳㑡收戸换㡡㜳㕤慣㙥㌴慤㘴㤶扢㈲㜲戶㡢搵㑤愶㤵捣㜳㤷㉦捥㜷戱扡挵戴㤲㤹敥戲攲㡣ㄷ慢摢㑣㉢㤹敢㉥㉢捥㜹戱扡挳戴㤲搹敥ㅡㄷ㘷扤㔸摤㘵㕡挹㝣㜷昹攲扣ㄷ慢㝢㑣㉢㤹昱㉥㉢捥㝣戱扡搷戴㤲㌹敦㡡挸戹㉦㔶昷㥢㔶㌲敢㕤㔶㥣晤㘲昵㍢戱敡挴㠹扢〰㔶戹慢㔴昵愲㥡㐵㡢扥改㤴摦愷㐷晥㤱㘳ぢ慦摣昹捣慥昵慦㉣ㅣ晤㡦敦㌷㙣㜸攵摤昵㍢扥摦戶㜸昴㤳㥢㌷㙦㍦㘲攳㡥㕤㕤㘲搷攵摥昷捤搴敢搶㤴㉥㕤戳㍣㌶慦晦愴㌵㐷ㅤ㍦慢㜴㘶攷〱㜹㜹敤摡ㅤ戸挷㔳㝢ㅦㄴ㍥㜹昹〳敡㤱搷昷㡡㉢搹ㄷ㜰ㄸて㈲ㄲ户㉢敥〶挲摣㈷挸㌰㝥㡦㡡戱つ㐵㠷摣戰㥥挶㡡㝢〱搹挷㡣户昶㌱攳搰〷㉦㐶㔲㥣昸愲ㄸ攷㔰㜰慥㡢愲摣愱攰昴ㄶ挵㔸㠷㠲㌳㕡ㄴ㘳ㅣち㑥㘲㔱ㅣ敥㔰㜰摥㡡㘲戴㐳挱愹㉡㡡㔱づ〵㘷愷㈸づ㜳㈸㌸㈱㐵㜱愸㐳挱㌹㈸㡡㤱づ〵愷㥤㈸㐶㌸ㄴ㥣㘹愲ㄸ敥㔰㜰㜲㠹㘲㤸㐳挱昹㈴㡡愱づ〵愷㤰㈸㠶㌸ㄴ㥣㌵愲ㄸ散㔰㜰愲㠸愲捣愱攰摣㄰㐵愹㐳挱改㈰㡡ㄲ㠷㠲㌳㐰ㄴ㠷㌸ㄴ摣攸㐵㔱散㔰㜰㍢ㄷ挵㈰㠷㠲㥢戶㈸〶㘶㉢挲摣〴㘵慢㝢ㄵㄵ㝣捤㜰攳ㄳ挳晥搹㠶㡡ㅢ愴㈸づ戶ㄴ㝣摤愸昱ㅡ愴〱㜶㙤收つ愵㑤㘷㤴ぢ搸愵㠱て㔶攳戹攵㔰挳㠴㜸㘳㠳㍣㝢㈵搸挰㌷㐵挶㍢㕢て挵ㅡ㤰戱改㤲㤱㘴㙣㍢㘶㐴搲愷扢昹㥥扦〸摥攸㑢㤳〱㑤㑥扢㌹㌵㘲て戰挴㥢㔳攴㥦捦慤〷挸っ敢〲搵㙡挳〲昳㘵搲慦㤳ㄲ昴㔴㐶愶㈶㑤㐵慥攴㔸攰つ㕡㔰搹ち搷摣㍤晣挴摦〷㝦㐵〴挵㔸昲搵昵㈶㉡㕣〸㕥㠹ちㄵ攳㙦㤶㥡㈶㘱㙤ㄲ愶㔴㌶㡡户㔰改㤰ㄷ攰㝦晢昹昳㈵慢㤰愴昱攱㙥㜸㘵㌴㕦攰搹愱挱㝣㘳愱攸㔲〱㔹愱敥ㄵ摥㠵扤〶㘴㤹㠶㑣ㄱ换㑥㘶㌵戳收摢㕢㉡㙥㉡㙤㕤敤慡ㅤ〰昱て㈳散攵て㠵ㄱ捣搵摥㍡㉢㙢㥤换捦挱㥤㘰㐹㥥搰愳㡣愶㉡〳慡㑥㙣㤳攲攰㕦慥㕦㌶㍡戴㘰昴搸昶晦て㘹㐰〶ㅦ</t>
  </si>
  <si>
    <t>Owned facilities</t>
  </si>
  <si>
    <t>Lease facilities</t>
  </si>
  <si>
    <t>Total facilities</t>
  </si>
  <si>
    <t>(Square Ft in Millions)</t>
  </si>
  <si>
    <t>Other Countries</t>
  </si>
  <si>
    <t>St Dev.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</si>
</sst>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Red]\(#,##0\)"/>
    <numFmt numFmtId="165" formatCode="0.00%;[Red]\(#.#0%\)"/>
    <numFmt numFmtId="166" formatCode="0.00%;[Red]\(0.#0%\)"/>
    <numFmt numFmtId="167" formatCode="0.00%;[Red]\(0.##%\)"/>
    <numFmt numFmtId="168" formatCode="_(* #,##0_);_(* \(#,##0\);_(* &quot;-&quot;??_);_(@_)"/>
  </numFmts>
  <fonts count="10" x14ac:knownFonts="1">
    <font>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indexed="81"/>
      <name val="Tahoma"/>
      <family val="2"/>
    </font>
    <font>
      <b/>
      <sz val="9"/>
      <color indexed="81"/>
      <name val="Tahoma"/>
      <family val="2"/>
    </font>
    <font>
      <sz val="11"/>
      <color theme="1"/>
      <name val="Calibri"/>
      <family val="2"/>
      <scheme val="minor"/>
    </font>
    <font>
      <b/>
      <sz val="10"/>
      <color rgb="FF00B050"/>
      <name val="Calibri"/>
      <family val="2"/>
      <scheme val="minor"/>
    </font>
    <font>
      <b/>
      <sz val="11"/>
      <color theme="1"/>
      <name val="Calibri"/>
      <family val="2"/>
      <scheme val="minor"/>
    </font>
    <font>
      <sz val="10"/>
      <name val="Calibri"/>
      <family val="2"/>
      <scheme val="minor"/>
    </font>
  </fonts>
  <fills count="1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tint="-0.34998626667073579"/>
        <bgColor indexed="64"/>
      </patternFill>
    </fill>
    <fill>
      <patternFill patternType="solid">
        <fgColor rgb="FF00B050"/>
        <bgColor indexed="64"/>
      </patternFill>
    </fill>
    <fill>
      <patternFill patternType="solid">
        <fgColor rgb="FFFF0000"/>
        <bgColor theme="8" tint="0.79998168889431442"/>
      </patternFill>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FF00"/>
        <bgColor indexed="64"/>
      </patternFill>
    </fill>
    <fill>
      <patternFill patternType="solid">
        <fgColor rgb="FF00FFFF"/>
        <bgColor indexed="64"/>
      </patternFill>
    </fill>
  </fills>
  <borders count="21">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4506668294322"/>
      </left>
      <right/>
      <top/>
      <bottom/>
      <diagonal/>
    </border>
    <border>
      <left style="thin">
        <color theme="8" tint="0.39994506668294322"/>
      </left>
      <right/>
      <top/>
      <bottom style="thin">
        <color theme="8" tint="0.39997558519241921"/>
      </bottom>
      <diagonal/>
    </border>
    <border>
      <left/>
      <right/>
      <top/>
      <bottom style="thin">
        <color theme="8" tint="0.39997558519241921"/>
      </bottom>
      <diagonal/>
    </border>
    <border>
      <left style="thin">
        <color theme="8" tint="0.39994506668294322"/>
      </left>
      <right/>
      <top style="thin">
        <color theme="8" tint="0.39997558519241921"/>
      </top>
      <bottom style="thin">
        <color theme="8" tint="0.39994506668294322"/>
      </bottom>
      <diagonal/>
    </border>
    <border>
      <left/>
      <right/>
      <top style="thin">
        <color theme="8" tint="0.39997558519241921"/>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right style="thin">
        <color theme="8" tint="0.39994506668294322"/>
      </right>
      <top/>
      <bottom/>
      <diagonal/>
    </border>
    <border>
      <left style="thin">
        <color theme="8" tint="0.39994506668294322"/>
      </left>
      <right/>
      <top/>
      <bottom style="thin">
        <color theme="8" tint="0.39994506668294322"/>
      </bottom>
      <diagonal/>
    </border>
    <border>
      <left/>
      <right/>
      <top/>
      <bottom style="thin">
        <color theme="8" tint="0.39994506668294322"/>
      </bottom>
      <diagonal/>
    </border>
    <border>
      <left style="thin">
        <color theme="8" tint="0.39994506668294322"/>
      </left>
      <right/>
      <top style="thin">
        <color theme="8" tint="0.39991454817346722"/>
      </top>
      <bottom style="thin">
        <color theme="8" tint="0.39991454817346722"/>
      </bottom>
      <diagonal/>
    </border>
    <border>
      <left/>
      <right/>
      <top style="thin">
        <color theme="8" tint="0.39991454817346722"/>
      </top>
      <bottom style="thin">
        <color theme="8" tint="0.39991454817346722"/>
      </bottom>
      <diagonal/>
    </border>
    <border>
      <left/>
      <right style="thin">
        <color theme="8" tint="0.39994506668294322"/>
      </right>
      <top style="thin">
        <color theme="8" tint="0.39991454817346722"/>
      </top>
      <bottom style="thin">
        <color theme="8" tint="0.39991454817346722"/>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159">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3" borderId="1" xfId="0" applyFont="1" applyFill="1" applyBorder="1"/>
    <xf numFmtId="0" fontId="2" fillId="2" borderId="4" xfId="0" applyFont="1" applyFill="1" applyBorder="1"/>
    <xf numFmtId="0" fontId="1" fillId="3" borderId="4" xfId="0" applyFont="1" applyFill="1" applyBorder="1"/>
    <xf numFmtId="0" fontId="1" fillId="0" borderId="4" xfId="0" applyFont="1" applyBorder="1"/>
    <xf numFmtId="0" fontId="1" fillId="3" borderId="4" xfId="0" applyFont="1" applyFill="1" applyBorder="1" applyAlignment="1">
      <alignment wrapText="1"/>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1" fillId="0" borderId="0" xfId="0" applyFont="1" applyAlignment="1">
      <alignment vertical="center"/>
    </xf>
    <xf numFmtId="0" fontId="2" fillId="2" borderId="4" xfId="0" applyFont="1" applyFill="1" applyBorder="1" applyAlignment="1">
      <alignment vertical="center"/>
    </xf>
    <xf numFmtId="0" fontId="1" fillId="3" borderId="4" xfId="0" applyFont="1" applyFill="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1" fillId="3" borderId="1" xfId="0" applyFont="1" applyFill="1" applyBorder="1" applyAlignment="1">
      <alignment vertical="center"/>
    </xf>
    <xf numFmtId="0" fontId="1" fillId="3" borderId="4" xfId="0" applyFont="1" applyFill="1" applyBorder="1" applyAlignment="1">
      <alignment vertical="center" wrapText="1"/>
    </xf>
    <xf numFmtId="0" fontId="1" fillId="0" borderId="1" xfId="0" applyFont="1" applyBorder="1" applyAlignment="1">
      <alignment vertical="center" wrapText="1"/>
    </xf>
    <xf numFmtId="0" fontId="1" fillId="4" borderId="0" xfId="0" applyFont="1" applyFill="1" applyAlignment="1">
      <alignment vertical="center"/>
    </xf>
    <xf numFmtId="0" fontId="1" fillId="5" borderId="0" xfId="0" applyFont="1" applyFill="1" applyAlignment="1">
      <alignment vertical="center"/>
    </xf>
    <xf numFmtId="164" fontId="1" fillId="3" borderId="5" xfId="0" applyNumberFormat="1" applyFont="1" applyFill="1" applyBorder="1" applyAlignment="1">
      <alignment vertical="center"/>
    </xf>
    <xf numFmtId="164" fontId="1" fillId="3" borderId="6" xfId="0" applyNumberFormat="1" applyFont="1" applyFill="1" applyBorder="1" applyAlignment="1">
      <alignment vertical="center"/>
    </xf>
    <xf numFmtId="164" fontId="1" fillId="0" borderId="5" xfId="0" applyNumberFormat="1" applyFont="1" applyBorder="1" applyAlignment="1">
      <alignment vertical="center"/>
    </xf>
    <xf numFmtId="164" fontId="1" fillId="0" borderId="6" xfId="0" applyNumberFormat="1" applyFont="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3" borderId="2" xfId="0" applyNumberFormat="1" applyFont="1" applyFill="1" applyBorder="1" applyAlignment="1">
      <alignment vertical="center"/>
    </xf>
    <xf numFmtId="164" fontId="1" fillId="3" borderId="3" xfId="0" applyNumberFormat="1" applyFont="1" applyFill="1" applyBorder="1" applyAlignment="1">
      <alignment vertical="center"/>
    </xf>
    <xf numFmtId="164" fontId="1" fillId="4" borderId="0" xfId="0" applyNumberFormat="1" applyFont="1" applyFill="1" applyAlignment="1">
      <alignment vertical="center"/>
    </xf>
    <xf numFmtId="0" fontId="1" fillId="0" borderId="4" xfId="0" applyFont="1" applyBorder="1" applyAlignment="1">
      <alignment wrapText="1"/>
    </xf>
    <xf numFmtId="164" fontId="1" fillId="6" borderId="5" xfId="0" applyNumberFormat="1" applyFont="1" applyFill="1" applyBorder="1" applyAlignment="1">
      <alignment vertical="center"/>
    </xf>
    <xf numFmtId="164" fontId="1" fillId="6" borderId="6" xfId="0" applyNumberFormat="1" applyFont="1" applyFill="1" applyBorder="1" applyAlignment="1">
      <alignment vertical="center"/>
    </xf>
    <xf numFmtId="164" fontId="1" fillId="0" borderId="0" xfId="0" applyNumberFormat="1" applyFont="1"/>
    <xf numFmtId="164" fontId="1" fillId="3" borderId="5" xfId="0" applyNumberFormat="1" applyFont="1" applyFill="1" applyBorder="1" applyAlignment="1">
      <alignment horizontal="right" vertical="center"/>
    </xf>
    <xf numFmtId="0" fontId="1" fillId="3" borderId="5" xfId="0" applyFont="1" applyFill="1" applyBorder="1" applyAlignment="1">
      <alignment horizontal="right" vertical="center"/>
    </xf>
    <xf numFmtId="0" fontId="1" fillId="0" borderId="2" xfId="0" applyFont="1" applyBorder="1" applyAlignment="1">
      <alignment horizontal="right" vertical="center"/>
    </xf>
    <xf numFmtId="165" fontId="1" fillId="0" borderId="2" xfId="0" applyNumberFormat="1" applyFont="1" applyBorder="1" applyAlignment="1">
      <alignment horizontal="right" vertical="center"/>
    </xf>
    <xf numFmtId="0" fontId="1" fillId="0" borderId="5" xfId="0" applyFont="1" applyBorder="1" applyAlignment="1">
      <alignment horizontal="right" vertical="center"/>
    </xf>
    <xf numFmtId="165" fontId="1" fillId="0" borderId="5" xfId="0" applyNumberFormat="1" applyFont="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1" fillId="0" borderId="7" xfId="0" applyFont="1" applyFill="1" applyBorder="1" applyAlignment="1">
      <alignment horizontal="right"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9" xfId="0" applyFont="1" applyFill="1" applyBorder="1" applyAlignment="1">
      <alignment horizontal="right" vertical="center"/>
    </xf>
    <xf numFmtId="0" fontId="2" fillId="2" borderId="4" xfId="0" applyFont="1" applyFill="1" applyBorder="1" applyAlignment="1">
      <alignment wrapText="1"/>
    </xf>
    <xf numFmtId="0" fontId="1" fillId="0" borderId="0" xfId="0" applyFont="1" applyAlignment="1">
      <alignment horizontal="right"/>
    </xf>
    <xf numFmtId="0" fontId="1" fillId="0" borderId="0" xfId="0" applyFont="1" applyAlignment="1">
      <alignment horizontal="right" vertical="center"/>
    </xf>
    <xf numFmtId="164" fontId="1" fillId="3" borderId="6" xfId="0" applyNumberFormat="1" applyFont="1" applyFill="1" applyBorder="1" applyAlignment="1">
      <alignment horizontal="right" vertical="center"/>
    </xf>
    <xf numFmtId="164" fontId="1" fillId="0" borderId="2" xfId="0" applyNumberFormat="1" applyFont="1" applyBorder="1" applyAlignment="1">
      <alignment horizontal="right" vertical="center"/>
    </xf>
    <xf numFmtId="164" fontId="1" fillId="0" borderId="3" xfId="0" applyNumberFormat="1" applyFont="1" applyBorder="1" applyAlignment="1">
      <alignment horizontal="right" vertical="center"/>
    </xf>
    <xf numFmtId="0" fontId="1" fillId="0" borderId="4" xfId="0" applyFont="1" applyBorder="1" applyAlignment="1">
      <alignment vertical="center" wrapText="1"/>
    </xf>
    <xf numFmtId="165" fontId="1" fillId="3" borderId="5" xfId="0" applyNumberFormat="1" applyFont="1" applyFill="1" applyBorder="1" applyAlignment="1">
      <alignment horizontal="right" vertical="center"/>
    </xf>
    <xf numFmtId="0" fontId="3" fillId="0" borderId="4" xfId="0" applyFont="1" applyBorder="1" applyAlignment="1">
      <alignment vertical="center"/>
    </xf>
    <xf numFmtId="165" fontId="3" fillId="0" borderId="5" xfId="0" applyNumberFormat="1" applyFont="1" applyBorder="1" applyAlignment="1">
      <alignment horizontal="right" vertical="center"/>
    </xf>
    <xf numFmtId="0" fontId="3" fillId="3" borderId="4" xfId="0" applyFont="1" applyFill="1" applyBorder="1" applyAlignment="1">
      <alignment vertical="center"/>
    </xf>
    <xf numFmtId="165" fontId="3" fillId="3" borderId="5" xfId="0" applyNumberFormat="1" applyFont="1" applyFill="1" applyBorder="1" applyAlignment="1">
      <alignment horizontal="right" vertical="center"/>
    </xf>
    <xf numFmtId="0" fontId="1" fillId="3" borderId="10" xfId="0" applyFont="1" applyFill="1" applyBorder="1" applyAlignment="1">
      <alignment vertical="center"/>
    </xf>
    <xf numFmtId="165" fontId="1" fillId="3" borderId="11" xfId="0" applyNumberFormat="1" applyFont="1" applyFill="1" applyBorder="1" applyAlignment="1">
      <alignment horizontal="right" vertical="center"/>
    </xf>
    <xf numFmtId="0" fontId="1" fillId="0" borderId="12" xfId="0" applyFont="1" applyBorder="1"/>
    <xf numFmtId="0" fontId="1" fillId="0" borderId="13" xfId="0" applyFont="1" applyBorder="1"/>
    <xf numFmtId="0" fontId="3" fillId="7" borderId="12" xfId="0" applyFont="1" applyFill="1" applyBorder="1"/>
    <xf numFmtId="166" fontId="1" fillId="3" borderId="5" xfId="0" applyNumberFormat="1" applyFont="1" applyFill="1" applyBorder="1" applyAlignment="1">
      <alignment horizontal="right" vertical="center"/>
    </xf>
    <xf numFmtId="0" fontId="1" fillId="0" borderId="0" xfId="0" applyFont="1" applyAlignment="1"/>
    <xf numFmtId="0" fontId="1" fillId="0" borderId="0" xfId="0" applyFont="1" applyAlignment="1">
      <alignment horizontal="left"/>
    </xf>
    <xf numFmtId="14" fontId="1" fillId="0" borderId="0" xfId="0" applyNumberFormat="1" applyFont="1" applyAlignment="1">
      <alignment horizontal="left"/>
    </xf>
    <xf numFmtId="8" fontId="1" fillId="0" borderId="0" xfId="0" applyNumberFormat="1" applyFont="1" applyAlignment="1">
      <alignment horizontal="left"/>
    </xf>
    <xf numFmtId="0" fontId="1" fillId="0" borderId="0" xfId="0" applyFont="1" applyAlignment="1">
      <alignment horizontal="left" vertical="center"/>
    </xf>
    <xf numFmtId="2" fontId="1" fillId="0" borderId="0" xfId="0" applyNumberFormat="1" applyFont="1" applyAlignment="1">
      <alignment horizontal="left"/>
    </xf>
    <xf numFmtId="0" fontId="1" fillId="0" borderId="10" xfId="0" applyFont="1" applyBorder="1"/>
    <xf numFmtId="164" fontId="1" fillId="0" borderId="14" xfId="0" applyNumberFormat="1" applyFont="1" applyBorder="1"/>
    <xf numFmtId="0" fontId="1" fillId="7" borderId="12" xfId="0" applyFont="1" applyFill="1" applyBorder="1"/>
    <xf numFmtId="164" fontId="1" fillId="7" borderId="14" xfId="0" applyNumberFormat="1" applyFont="1" applyFill="1" applyBorder="1"/>
    <xf numFmtId="0" fontId="7" fillId="8" borderId="0" xfId="0" applyFont="1" applyFill="1"/>
    <xf numFmtId="2" fontId="7" fillId="8" borderId="0" xfId="0" applyNumberFormat="1" applyFont="1" applyFill="1"/>
    <xf numFmtId="0" fontId="3" fillId="3" borderId="4" xfId="0" applyFont="1" applyFill="1" applyBorder="1"/>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164" fontId="1" fillId="0" borderId="5" xfId="0" applyNumberFormat="1" applyFont="1" applyBorder="1" applyAlignment="1">
      <alignment horizontal="center"/>
    </xf>
    <xf numFmtId="164" fontId="1" fillId="0" borderId="6" xfId="0" applyNumberFormat="1" applyFont="1" applyBorder="1" applyAlignment="1">
      <alignment horizontal="center"/>
    </xf>
    <xf numFmtId="167" fontId="1" fillId="3" borderId="5" xfId="1" applyNumberFormat="1" applyFont="1" applyFill="1" applyBorder="1" applyAlignment="1">
      <alignment horizontal="center"/>
    </xf>
    <xf numFmtId="167" fontId="1" fillId="3" borderId="6" xfId="1" applyNumberFormat="1" applyFon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167" fontId="1" fillId="0" borderId="5" xfId="1" applyNumberFormat="1" applyFont="1" applyBorder="1" applyAlignment="1">
      <alignment horizontal="center"/>
    </xf>
    <xf numFmtId="167" fontId="1" fillId="0" borderId="6" xfId="1" applyNumberFormat="1" applyFont="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164" fontId="3" fillId="3" borderId="5" xfId="0" applyNumberFormat="1" applyFont="1" applyFill="1" applyBorder="1" applyAlignment="1">
      <alignment horizontal="center"/>
    </xf>
    <xf numFmtId="164" fontId="3" fillId="3" borderId="6" xfId="0" applyNumberFormat="1" applyFont="1" applyFill="1" applyBorder="1" applyAlignment="1">
      <alignment horizontal="center"/>
    </xf>
    <xf numFmtId="2" fontId="1" fillId="0" borderId="11" xfId="0" applyNumberFormat="1" applyFont="1" applyBorder="1" applyAlignment="1">
      <alignment horizontal="center"/>
    </xf>
    <xf numFmtId="2" fontId="1" fillId="0" borderId="2" xfId="0" applyNumberFormat="1" applyFont="1" applyBorder="1" applyAlignment="1">
      <alignment horizontal="center"/>
    </xf>
    <xf numFmtId="2" fontId="1" fillId="0" borderId="3" xfId="0" applyNumberFormat="1" applyFont="1" applyBorder="1" applyAlignment="1">
      <alignment horizontal="center"/>
    </xf>
    <xf numFmtId="2" fontId="3" fillId="3" borderId="5" xfId="0" applyNumberFormat="1" applyFont="1" applyFill="1" applyBorder="1" applyAlignment="1">
      <alignment horizontal="center"/>
    </xf>
    <xf numFmtId="2" fontId="3" fillId="3" borderId="6" xfId="0" applyNumberFormat="1" applyFont="1" applyFill="1" applyBorder="1" applyAlignment="1">
      <alignment horizontal="center"/>
    </xf>
    <xf numFmtId="0" fontId="3" fillId="0" borderId="4" xfId="0" applyFont="1" applyBorder="1"/>
    <xf numFmtId="164" fontId="3" fillId="0" borderId="5" xfId="0" applyNumberFormat="1" applyFont="1" applyBorder="1" applyAlignment="1">
      <alignment horizontal="center"/>
    </xf>
    <xf numFmtId="164" fontId="3" fillId="0" borderId="6" xfId="0" applyNumberFormat="1" applyFont="1" applyBorder="1" applyAlignment="1">
      <alignment horizontal="center"/>
    </xf>
    <xf numFmtId="167" fontId="1" fillId="0" borderId="0" xfId="0" applyNumberFormat="1" applyFont="1" applyBorder="1"/>
    <xf numFmtId="0" fontId="1" fillId="0" borderId="0" xfId="0" applyFont="1" applyBorder="1"/>
    <xf numFmtId="0" fontId="1" fillId="0" borderId="7" xfId="0" applyFont="1" applyBorder="1"/>
    <xf numFmtId="2" fontId="1" fillId="0" borderId="15" xfId="0" applyNumberFormat="1" applyFont="1" applyBorder="1"/>
    <xf numFmtId="0" fontId="1" fillId="0" borderId="16" xfId="0" applyFont="1" applyBorder="1"/>
    <xf numFmtId="167" fontId="1" fillId="0" borderId="17" xfId="0" applyNumberFormat="1" applyFont="1" applyBorder="1"/>
    <xf numFmtId="0" fontId="1" fillId="7" borderId="18" xfId="0" applyFont="1" applyFill="1" applyBorder="1"/>
    <xf numFmtId="167" fontId="1" fillId="7" borderId="19" xfId="0" applyNumberFormat="1" applyFont="1" applyFill="1" applyBorder="1"/>
    <xf numFmtId="0" fontId="1" fillId="7" borderId="19" xfId="0" applyFont="1" applyFill="1" applyBorder="1"/>
    <xf numFmtId="0" fontId="1" fillId="7" borderId="20" xfId="0" applyFont="1" applyFill="1" applyBorder="1"/>
    <xf numFmtId="167" fontId="1" fillId="7" borderId="20" xfId="0" applyNumberFormat="1" applyFont="1" applyFill="1" applyBorder="1"/>
    <xf numFmtId="10" fontId="1" fillId="0" borderId="0" xfId="1" applyNumberFormat="1" applyFont="1"/>
    <xf numFmtId="2" fontId="3" fillId="7" borderId="13" xfId="0" applyNumberFormat="1" applyFont="1" applyFill="1" applyBorder="1"/>
    <xf numFmtId="0" fontId="8" fillId="0" borderId="0" xfId="0" applyFont="1"/>
    <xf numFmtId="0" fontId="0" fillId="0" borderId="0" xfId="0" quotePrefix="1"/>
    <xf numFmtId="0" fontId="3" fillId="9" borderId="0" xfId="0" applyFont="1" applyFill="1" applyAlignment="1">
      <alignment vertical="center"/>
    </xf>
    <xf numFmtId="164" fontId="1" fillId="9" borderId="0" xfId="0" applyNumberFormat="1" applyFont="1" applyFill="1" applyAlignment="1">
      <alignment vertical="center"/>
    </xf>
    <xf numFmtId="164" fontId="1" fillId="0" borderId="0" xfId="0" applyNumberFormat="1" applyFont="1" applyBorder="1" applyAlignment="1">
      <alignment vertical="center"/>
    </xf>
    <xf numFmtId="43" fontId="1" fillId="0" borderId="5" xfId="2" applyNumberFormat="1" applyFont="1" applyBorder="1" applyAlignment="1">
      <alignment vertical="center"/>
    </xf>
    <xf numFmtId="43" fontId="1" fillId="0" borderId="6" xfId="2" applyNumberFormat="1" applyFont="1" applyBorder="1" applyAlignment="1">
      <alignment vertical="center"/>
    </xf>
    <xf numFmtId="43" fontId="2" fillId="2" borderId="5" xfId="2" applyNumberFormat="1" applyFont="1" applyFill="1" applyBorder="1" applyAlignment="1">
      <alignment horizontal="right" vertical="center"/>
    </xf>
    <xf numFmtId="43" fontId="2" fillId="2" borderId="6" xfId="2" applyNumberFormat="1" applyFont="1" applyFill="1" applyBorder="1" applyAlignment="1">
      <alignment horizontal="right" vertical="center"/>
    </xf>
    <xf numFmtId="168" fontId="1" fillId="3" borderId="5" xfId="2" applyNumberFormat="1" applyFont="1" applyFill="1" applyBorder="1" applyAlignment="1">
      <alignment vertical="center"/>
    </xf>
    <xf numFmtId="168" fontId="1" fillId="3" borderId="6" xfId="2" applyNumberFormat="1" applyFont="1" applyFill="1" applyBorder="1" applyAlignment="1">
      <alignment vertical="center"/>
    </xf>
    <xf numFmtId="168" fontId="1" fillId="0" borderId="5" xfId="2" applyNumberFormat="1" applyFont="1" applyBorder="1" applyAlignment="1">
      <alignment vertical="center"/>
    </xf>
    <xf numFmtId="168" fontId="1" fillId="0" borderId="6" xfId="2" applyNumberFormat="1" applyFont="1" applyBorder="1" applyAlignment="1">
      <alignment vertical="center"/>
    </xf>
    <xf numFmtId="0" fontId="1" fillId="0" borderId="4" xfId="0" applyFont="1" applyBorder="1" applyAlignment="1"/>
    <xf numFmtId="0" fontId="1" fillId="3" borderId="4" xfId="0" applyFont="1" applyFill="1" applyBorder="1" applyAlignment="1"/>
    <xf numFmtId="0" fontId="3" fillId="0" borderId="1" xfId="0" applyFont="1" applyBorder="1"/>
    <xf numFmtId="168" fontId="3" fillId="0" borderId="2" xfId="2" applyNumberFormat="1" applyFont="1" applyBorder="1" applyAlignment="1">
      <alignment vertical="center"/>
    </xf>
    <xf numFmtId="168" fontId="3" fillId="0" borderId="3" xfId="2" applyNumberFormat="1" applyFont="1" applyBorder="1" applyAlignment="1">
      <alignment vertical="center"/>
    </xf>
    <xf numFmtId="168" fontId="1" fillId="0" borderId="0" xfId="0" applyNumberFormat="1" applyFont="1"/>
    <xf numFmtId="10" fontId="2" fillId="11" borderId="0" xfId="1" applyNumberFormat="1" applyFont="1" applyFill="1"/>
    <xf numFmtId="10" fontId="1" fillId="11" borderId="0" xfId="1" applyNumberFormat="1" applyFont="1" applyFill="1"/>
    <xf numFmtId="10" fontId="2" fillId="10" borderId="0" xfId="1" applyNumberFormat="1" applyFont="1" applyFill="1"/>
    <xf numFmtId="10" fontId="1" fillId="10" borderId="0" xfId="1" applyNumberFormat="1" applyFont="1" applyFill="1"/>
    <xf numFmtId="10" fontId="9" fillId="11" borderId="0" xfId="1" applyNumberFormat="1" applyFont="1" applyFill="1"/>
    <xf numFmtId="10" fontId="9" fillId="10" borderId="0" xfId="1" applyNumberFormat="1" applyFont="1" applyFill="1"/>
    <xf numFmtId="0" fontId="3" fillId="0" borderId="0" xfId="0" applyFont="1"/>
    <xf numFmtId="0" fontId="3" fillId="0" borderId="0" xfId="0" applyFont="1" applyAlignment="1">
      <alignment vertical="center"/>
    </xf>
    <xf numFmtId="43" fontId="1" fillId="10" borderId="0" xfId="2" applyFont="1" applyFill="1"/>
    <xf numFmtId="168" fontId="1" fillId="11" borderId="0" xfId="2" applyNumberFormat="1" applyFont="1" applyFill="1"/>
    <xf numFmtId="168" fontId="1" fillId="10" borderId="0" xfId="2" applyNumberFormat="1" applyFont="1" applyFill="1"/>
    <xf numFmtId="43" fontId="1" fillId="9" borderId="0" xfId="2" applyFont="1" applyFill="1"/>
    <xf numFmtId="10" fontId="1" fillId="9" borderId="0" xfId="1" applyNumberFormat="1" applyFont="1" applyFill="1"/>
    <xf numFmtId="168" fontId="1" fillId="9" borderId="0" xfId="2" applyNumberFormat="1" applyFont="1" applyFill="1"/>
    <xf numFmtId="10" fontId="2" fillId="9" borderId="0" xfId="1" applyNumberFormat="1" applyFont="1" applyFill="1"/>
    <xf numFmtId="43" fontId="9" fillId="11" borderId="0" xfId="2" applyFont="1" applyFill="1"/>
    <xf numFmtId="43" fontId="3" fillId="0" borderId="0" xfId="2" applyFont="1"/>
    <xf numFmtId="10" fontId="3" fillId="0" borderId="0" xfId="1" applyNumberFormat="1" applyFont="1"/>
    <xf numFmtId="10" fontId="1" fillId="0" borderId="0" xfId="0" applyNumberFormat="1" applyFont="1" applyAlignment="1">
      <alignment horizontal="left"/>
    </xf>
    <xf numFmtId="167" fontId="1" fillId="12" borderId="5" xfId="1" applyNumberFormat="1" applyFont="1" applyFill="1" applyBorder="1" applyAlignment="1">
      <alignment horizontal="center"/>
    </xf>
    <xf numFmtId="167" fontId="1" fillId="12" borderId="6" xfId="1" applyNumberFormat="1" applyFont="1" applyFill="1" applyBorder="1" applyAlignment="1">
      <alignment horizontal="center"/>
    </xf>
    <xf numFmtId="2" fontId="7" fillId="13" borderId="0" xfId="0" applyNumberFormat="1" applyFont="1" applyFill="1"/>
    <xf numFmtId="3" fontId="0" fillId="0" borderId="0" xfId="0" applyNumberFormat="1"/>
    <xf numFmtId="9" fontId="0" fillId="0" borderId="0" xfId="0" applyNumberFormat="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INTC's Goodwill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'Balance Sheet'!$B$16:$G$16</c:f>
              <c:strCache>
                <c:ptCount val="6"/>
                <c:pt idx="0">
                  <c:v>2011</c:v>
                </c:pt>
                <c:pt idx="1">
                  <c:v>2012</c:v>
                </c:pt>
                <c:pt idx="2">
                  <c:v>2013</c:v>
                </c:pt>
                <c:pt idx="3">
                  <c:v>2014</c:v>
                </c:pt>
                <c:pt idx="4">
                  <c:v>2015</c:v>
                </c:pt>
                <c:pt idx="5">
                  <c:v>2016Q1</c:v>
                </c:pt>
              </c:strCache>
            </c:strRef>
          </c:cat>
          <c:val>
            <c:numRef>
              <c:f>'Balance Sheet'!$B$20:$G$20</c:f>
              <c:numCache>
                <c:formatCode>#,##0;[Red]\(#,##0\)</c:formatCode>
                <c:ptCount val="6"/>
                <c:pt idx="0">
                  <c:v>9254</c:v>
                </c:pt>
                <c:pt idx="1">
                  <c:v>9710</c:v>
                </c:pt>
                <c:pt idx="2">
                  <c:v>10513</c:v>
                </c:pt>
                <c:pt idx="3">
                  <c:v>10861</c:v>
                </c:pt>
                <c:pt idx="4">
                  <c:v>11332</c:v>
                </c:pt>
                <c:pt idx="5">
                  <c:v>16942</c:v>
                </c:pt>
              </c:numCache>
            </c:numRef>
          </c:val>
          <c:smooth val="0"/>
        </c:ser>
        <c:dLbls>
          <c:showLegendKey val="0"/>
          <c:showVal val="0"/>
          <c:showCatName val="0"/>
          <c:showSerName val="0"/>
          <c:showPercent val="0"/>
          <c:showBubbleSize val="0"/>
        </c:dLbls>
        <c:marker val="1"/>
        <c:smooth val="0"/>
        <c:axId val="-2009431328"/>
        <c:axId val="-2009430784"/>
      </c:lineChart>
      <c:dateAx>
        <c:axId val="-200943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9430784"/>
        <c:crosses val="autoZero"/>
        <c:auto val="0"/>
        <c:lblOffset val="100"/>
        <c:baseTimeUnit val="days"/>
      </c:dateAx>
      <c:valAx>
        <c:axId val="-2009430784"/>
        <c:scaling>
          <c:orientation val="minMax"/>
        </c:scaling>
        <c:delete val="0"/>
        <c:axPos val="l"/>
        <c:majorGridlines>
          <c:spPr>
            <a:ln w="9525" cap="flat" cmpd="sng" algn="ctr">
              <a:solidFill>
                <a:schemeClr val="tx1">
                  <a:lumMod val="15000"/>
                  <a:lumOff val="85000"/>
                </a:schemeClr>
              </a:solidFill>
              <a:round/>
            </a:ln>
            <a:effectLst/>
          </c:spPr>
        </c:majorGridlines>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943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 Dividends per</a:t>
            </a:r>
            <a:r>
              <a:rPr lang="en-US" baseline="0"/>
              <a:t> Share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 Statement'!$B$6:$G$6</c:f>
              <c:strCache>
                <c:ptCount val="6"/>
                <c:pt idx="0">
                  <c:v>2011</c:v>
                </c:pt>
                <c:pt idx="1">
                  <c:v>2012</c:v>
                </c:pt>
                <c:pt idx="2">
                  <c:v>2013</c:v>
                </c:pt>
                <c:pt idx="3">
                  <c:v>2014</c:v>
                </c:pt>
                <c:pt idx="4">
                  <c:v>2015</c:v>
                </c:pt>
                <c:pt idx="5">
                  <c:v>2016 Q1A</c:v>
                </c:pt>
              </c:strCache>
            </c:strRef>
          </c:cat>
          <c:val>
            <c:numRef>
              <c:f>'Income Statement'!$B$35:$G$35</c:f>
              <c:numCache>
                <c:formatCode>_(* #,##0.00_);_(* \(#,##0.00\);_(* "-"??_);_(@_)</c:formatCode>
                <c:ptCount val="6"/>
                <c:pt idx="0">
                  <c:v>0.78239999999999998</c:v>
                </c:pt>
                <c:pt idx="1">
                  <c:v>0.87</c:v>
                </c:pt>
                <c:pt idx="2">
                  <c:v>0.9</c:v>
                </c:pt>
                <c:pt idx="3">
                  <c:v>0.9</c:v>
                </c:pt>
                <c:pt idx="4">
                  <c:v>0.96</c:v>
                </c:pt>
                <c:pt idx="5">
                  <c:v>1.04</c:v>
                </c:pt>
              </c:numCache>
            </c:numRef>
          </c:val>
          <c:smooth val="0"/>
        </c:ser>
        <c:dLbls>
          <c:dLblPos val="t"/>
          <c:showLegendKey val="0"/>
          <c:showVal val="1"/>
          <c:showCatName val="0"/>
          <c:showSerName val="0"/>
          <c:showPercent val="0"/>
          <c:showBubbleSize val="0"/>
        </c:dLbls>
        <c:marker val="1"/>
        <c:smooth val="0"/>
        <c:axId val="-2126641232"/>
        <c:axId val="-2126652112"/>
      </c:lineChart>
      <c:catAx>
        <c:axId val="-212664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52112"/>
        <c:crosses val="autoZero"/>
        <c:auto val="1"/>
        <c:lblAlgn val="ctr"/>
        <c:lblOffset val="100"/>
        <c:noMultiLvlLbl val="0"/>
      </c:catAx>
      <c:valAx>
        <c:axId val="-2126652112"/>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41232"/>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INTC LTAT and Useful</a:t>
            </a:r>
            <a:r>
              <a:rPr lang="en-US" baseline="0"/>
              <a:t> Life</a:t>
            </a:r>
            <a:endParaRPr lang="en-US"/>
          </a:p>
        </c:rich>
      </c:tx>
      <c:layout>
        <c:manualLayout>
          <c:xMode val="edge"/>
          <c:yMode val="edge"/>
          <c:x val="0.31546153096396973"/>
          <c:y val="3.45323688842510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 for LTAT'!$A$2</c:f>
              <c:strCache>
                <c:ptCount val="1"/>
                <c:pt idx="0">
                  <c:v>LAT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'Graph for LTAT'!$B$1:$Q$1</c:f>
              <c:strCach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strCache>
            </c:strRef>
          </c:cat>
          <c:val>
            <c:numRef>
              <c:f>'Graph for LTAT'!$B$2:$Q$2</c:f>
              <c:numCache>
                <c:formatCode>0.00</c:formatCode>
                <c:ptCount val="16"/>
                <c:pt idx="0">
                  <c:v>1.1934271885428869</c:v>
                </c:pt>
                <c:pt idx="1">
                  <c:v>1.0065669050629329</c:v>
                </c:pt>
                <c:pt idx="2">
                  <c:v>0.87447323887580053</c:v>
                </c:pt>
                <c:pt idx="3">
                  <c:v>0.87065606981455512</c:v>
                </c:pt>
                <c:pt idx="4">
                  <c:v>0.88272815704284868</c:v>
                </c:pt>
                <c:pt idx="5">
                  <c:v>0.70203663379018832</c:v>
                </c:pt>
                <c:pt idx="6">
                  <c:v>0.73663163791683306</c:v>
                </c:pt>
                <c:pt idx="7">
                  <c:v>0.77292179879378065</c:v>
                </c:pt>
                <c:pt idx="8">
                  <c:v>0.81098920857058987</c:v>
                </c:pt>
                <c:pt idx="9">
                  <c:v>0.85091983701500673</c:v>
                </c:pt>
                <c:pt idx="10">
                  <c:v>0.8928037047756554</c:v>
                </c:pt>
                <c:pt idx="11">
                  <c:v>0.93673506337551649</c:v>
                </c:pt>
                <c:pt idx="12">
                  <c:v>0.98281258209073608</c:v>
                </c:pt>
                <c:pt idx="13">
                  <c:v>1.0311395418601987</c:v>
                </c:pt>
                <c:pt idx="14">
                  <c:v>1.0818240363602476</c:v>
                </c:pt>
                <c:pt idx="15">
                  <c:v>1.1349791803657234</c:v>
                </c:pt>
              </c:numCache>
            </c:numRef>
          </c:val>
          <c:smooth val="1"/>
        </c:ser>
        <c:ser>
          <c:idx val="1"/>
          <c:order val="1"/>
          <c:tx>
            <c:v>Useful Life</c:v>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'Graph for LTAT'!$B$1:$Q$1</c:f>
              <c:strCach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strCache>
            </c:strRef>
          </c:cat>
          <c:val>
            <c:numRef>
              <c:f>'Graph for LTAT'!$B$3:$Q$3</c:f>
              <c:numCache>
                <c:formatCode>_(* #,##0.00_);_(* \(#,##0.00\);_(* "-"??_);_(@_)</c:formatCode>
                <c:ptCount val="16"/>
                <c:pt idx="0">
                  <c:v>7.4615765171503954</c:v>
                </c:pt>
                <c:pt idx="1">
                  <c:v>7.0450678011167245</c:v>
                </c:pt>
                <c:pt idx="2">
                  <c:v>7.5042330677290838</c:v>
                </c:pt>
                <c:pt idx="3">
                  <c:v>7.5061410691308925</c:v>
                </c:pt>
                <c:pt idx="4">
                  <c:v>7.1988290666972796</c:v>
                </c:pt>
                <c:pt idx="5">
                  <c:v>9.6861042183622832</c:v>
                </c:pt>
                <c:pt idx="6" formatCode="0.00">
                  <c:v>9.4366541223908662</c:v>
                </c:pt>
                <c:pt idx="7" formatCode="0.00">
                  <c:v>8.9935851123356283</c:v>
                </c:pt>
                <c:pt idx="8" formatCode="0.00">
                  <c:v>8.5714309255526473</c:v>
                </c:pt>
                <c:pt idx="9" formatCode="0.00">
                  <c:v>8.1692042895796604</c:v>
                </c:pt>
                <c:pt idx="10" formatCode="0.00">
                  <c:v>7.7859645355953786</c:v>
                </c:pt>
                <c:pt idx="11" formatCode="0.00">
                  <c:v>7.4208153985208316</c:v>
                </c:pt>
                <c:pt idx="12" formatCode="0.00">
                  <c:v>7.0729029209657108</c:v>
                </c:pt>
                <c:pt idx="13" formatCode="0.00">
                  <c:v>6.7414134561177335</c:v>
                </c:pt>
                <c:pt idx="14" formatCode="0.00">
                  <c:v>6.4255717649044932</c:v>
                </c:pt>
                <c:pt idx="15" formatCode="0.00">
                  <c:v>6.1246392029777104</c:v>
                </c:pt>
              </c:numCache>
            </c:numRef>
          </c:val>
          <c:smooth val="1"/>
        </c:ser>
        <c:dLbls>
          <c:showLegendKey val="0"/>
          <c:showVal val="0"/>
          <c:showCatName val="0"/>
          <c:showSerName val="0"/>
          <c:showPercent val="0"/>
          <c:showBubbleSize val="0"/>
        </c:dLbls>
        <c:marker val="1"/>
        <c:smooth val="0"/>
        <c:axId val="-1963012848"/>
        <c:axId val="-1963015024"/>
      </c:lineChart>
      <c:catAx>
        <c:axId val="-19630128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015024"/>
        <c:crosses val="autoZero"/>
        <c:auto val="1"/>
        <c:lblAlgn val="ctr"/>
        <c:lblOffset val="100"/>
        <c:noMultiLvlLbl val="1"/>
      </c:catAx>
      <c:valAx>
        <c:axId val="-1963015024"/>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012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276226</xdr:colOff>
      <xdr:row>6</xdr:row>
      <xdr:rowOff>85725</xdr:rowOff>
    </xdr:from>
    <xdr:to>
      <xdr:col>1</xdr:col>
      <xdr:colOff>482254</xdr:colOff>
      <xdr:row>15</xdr:row>
      <xdr:rowOff>142875</xdr:rowOff>
    </xdr:to>
    <xdr:pic>
      <xdr:nvPicPr>
        <xdr:cNvPr id="2" name="Picture 1" descr="https://lh6.googleusercontent.com/-b6X5CyIt91E/AAAAAAAAAAI/AAAAAAAAYvo/g1W83-MnJes/s0-c-k-no-ns/photo.jpg">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76226" y="1057275"/>
          <a:ext cx="2282478"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14</xdr:col>
      <xdr:colOff>514350</xdr:colOff>
      <xdr:row>36</xdr:row>
      <xdr:rowOff>114300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971550"/>
          <a:ext cx="7010400" cy="4972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280987</xdr:colOff>
      <xdr:row>7</xdr:row>
      <xdr:rowOff>61912</xdr:rowOff>
    </xdr:from>
    <xdr:to>
      <xdr:col>16</xdr:col>
      <xdr:colOff>128587</xdr:colOff>
      <xdr:row>24</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8</xdr:row>
      <xdr:rowOff>109537</xdr:rowOff>
    </xdr:from>
    <xdr:to>
      <xdr:col>15</xdr:col>
      <xdr:colOff>180975</xdr:colOff>
      <xdr:row>25</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195262</xdr:colOff>
      <xdr:row>4</xdr:row>
      <xdr:rowOff>147637</xdr:rowOff>
    </xdr:from>
    <xdr:to>
      <xdr:col>10</xdr:col>
      <xdr:colOff>228600</xdr:colOff>
      <xdr:row>22</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0.42019</cdr:x>
      <cdr:y>0.14245</cdr:y>
    </cdr:from>
    <cdr:to>
      <cdr:x>0.42019</cdr:x>
      <cdr:y>0.74676</cdr:y>
    </cdr:to>
    <cdr:cxnSp macro="">
      <cdr:nvCxnSpPr>
        <cdr:cNvPr id="3" name="Straight Connector 2"/>
        <cdr:cNvCxnSpPr/>
      </cdr:nvCxnSpPr>
      <cdr:spPr>
        <a:xfrm xmlns:a="http://schemas.openxmlformats.org/drawingml/2006/main" flipV="1">
          <a:off x="2319338" y="471488"/>
          <a:ext cx="0" cy="2000250"/>
        </a:xfrm>
        <a:prstGeom xmlns:a="http://schemas.openxmlformats.org/drawingml/2006/main" prst="line">
          <a:avLst/>
        </a:prstGeom>
        <a:ln xmlns:a="http://schemas.openxmlformats.org/drawingml/2006/main" w="19050">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151479</xdr:rowOff>
    </xdr:from>
    <xdr:to>
      <xdr:col>9</xdr:col>
      <xdr:colOff>130683</xdr:colOff>
      <xdr:row>45</xdr:row>
      <xdr:rowOff>14242</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4391640"/>
          <a:ext cx="6644554" cy="3918570"/>
        </a:xfrm>
        <a:prstGeom prst="rect">
          <a:avLst/>
        </a:prstGeom>
      </xdr:spPr>
    </xdr:pic>
    <xdr:clientData/>
  </xdr:twoCellAnchor>
  <xdr:twoCellAnchor editAs="oneCell">
    <xdr:from>
      <xdr:col>8</xdr:col>
      <xdr:colOff>599768</xdr:colOff>
      <xdr:row>1</xdr:row>
      <xdr:rowOff>15363</xdr:rowOff>
    </xdr:from>
    <xdr:to>
      <xdr:col>23</xdr:col>
      <xdr:colOff>360530</xdr:colOff>
      <xdr:row>22</xdr:row>
      <xdr:rowOff>62482</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a:stretch>
          <a:fillRect/>
        </a:stretch>
      </xdr:blipFill>
      <xdr:spPr>
        <a:xfrm>
          <a:off x="6499123" y="199718"/>
          <a:ext cx="8978504" cy="391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0"/>
  <sheetViews>
    <sheetView tabSelected="1" workbookViewId="0"/>
  </sheetViews>
  <sheetFormatPr defaultColWidth="8.85546875" defaultRowHeight="12.75" x14ac:dyDescent="0.2"/>
  <cols>
    <col min="1" max="1" width="31.140625" style="1" customWidth="1"/>
    <col min="2" max="2" width="15" style="1" bestFit="1" customWidth="1"/>
    <col min="3" max="16384" width="8.85546875" style="1"/>
  </cols>
  <sheetData>
    <row r="1" spans="1:2" x14ac:dyDescent="0.2">
      <c r="A1" s="1" t="s">
        <v>0</v>
      </c>
      <c r="B1" s="64"/>
    </row>
    <row r="2" spans="1:2" x14ac:dyDescent="0.2">
      <c r="A2" s="1" t="s">
        <v>1</v>
      </c>
    </row>
    <row r="3" spans="1:2" x14ac:dyDescent="0.2">
      <c r="A3" s="1" t="s">
        <v>2</v>
      </c>
    </row>
    <row r="4" spans="1:2" x14ac:dyDescent="0.2">
      <c r="A4" s="1" t="s">
        <v>3</v>
      </c>
    </row>
    <row r="5" spans="1:2" x14ac:dyDescent="0.2">
      <c r="A5" s="1" t="s">
        <v>4</v>
      </c>
    </row>
    <row r="18" spans="1:2" x14ac:dyDescent="0.2">
      <c r="A18" s="65" t="s">
        <v>5</v>
      </c>
      <c r="B18" s="66">
        <v>42501</v>
      </c>
    </row>
    <row r="19" spans="1:2" x14ac:dyDescent="0.2">
      <c r="A19" s="65" t="s">
        <v>6</v>
      </c>
      <c r="B19" s="67">
        <v>30.06</v>
      </c>
    </row>
    <row r="20" spans="1:2" x14ac:dyDescent="0.2">
      <c r="A20" s="65" t="s">
        <v>7</v>
      </c>
      <c r="B20" s="67" t="s">
        <v>8</v>
      </c>
    </row>
    <row r="21" spans="1:2" x14ac:dyDescent="0.2">
      <c r="A21" s="65" t="s">
        <v>9</v>
      </c>
      <c r="B21" s="68" t="s">
        <v>10</v>
      </c>
    </row>
    <row r="22" spans="1:2" x14ac:dyDescent="0.2">
      <c r="A22" s="65" t="s">
        <v>11</v>
      </c>
      <c r="B22" s="65" t="s">
        <v>12</v>
      </c>
    </row>
    <row r="23" spans="1:2" x14ac:dyDescent="0.2">
      <c r="A23" s="65" t="s">
        <v>13</v>
      </c>
      <c r="B23" s="153">
        <v>4.1458000000000002E-2</v>
      </c>
    </row>
    <row r="24" spans="1:2" x14ac:dyDescent="0.2">
      <c r="A24" s="65" t="s">
        <v>14</v>
      </c>
      <c r="B24" s="69" t="s">
        <v>15</v>
      </c>
    </row>
    <row r="25" spans="1:2" x14ac:dyDescent="0.2">
      <c r="A25" s="65" t="s">
        <v>16</v>
      </c>
      <c r="B25" s="65">
        <v>0.96</v>
      </c>
    </row>
    <row r="26" spans="1:2" x14ac:dyDescent="0.2">
      <c r="A26" s="65" t="s">
        <v>17</v>
      </c>
      <c r="B26" s="65" t="s">
        <v>18</v>
      </c>
    </row>
    <row r="27" spans="1:2" x14ac:dyDescent="0.2">
      <c r="A27" s="65" t="s">
        <v>19</v>
      </c>
      <c r="B27" s="69">
        <v>2.13</v>
      </c>
    </row>
    <row r="28" spans="1:2" x14ac:dyDescent="0.2">
      <c r="A28" s="65" t="s">
        <v>20</v>
      </c>
      <c r="B28" s="69">
        <v>1.89</v>
      </c>
    </row>
    <row r="29" spans="1:2" x14ac:dyDescent="0.2">
      <c r="A29" s="65" t="s">
        <v>21</v>
      </c>
      <c r="B29" s="69">
        <v>2.31</v>
      </c>
    </row>
    <row r="30" spans="1:2" x14ac:dyDescent="0.2">
      <c r="A30" s="65" t="s">
        <v>22</v>
      </c>
      <c r="B30" s="69">
        <v>2.33</v>
      </c>
    </row>
    <row r="31" spans="1:2" x14ac:dyDescent="0.2">
      <c r="A31" s="65" t="s">
        <v>23</v>
      </c>
      <c r="B31" s="69">
        <v>12.79</v>
      </c>
    </row>
    <row r="32" spans="1:2" x14ac:dyDescent="0.2">
      <c r="A32" s="65" t="s">
        <v>24</v>
      </c>
      <c r="B32" s="69" t="s">
        <v>25</v>
      </c>
    </row>
    <row r="33" spans="1:2" x14ac:dyDescent="0.2">
      <c r="A33" s="65" t="s">
        <v>26</v>
      </c>
      <c r="B33" s="69" t="s">
        <v>27</v>
      </c>
    </row>
    <row r="34" spans="1:2" x14ac:dyDescent="0.2">
      <c r="A34" s="65" t="s">
        <v>28</v>
      </c>
      <c r="B34" s="69" t="s">
        <v>29</v>
      </c>
    </row>
    <row r="35" spans="1:2" x14ac:dyDescent="0.2">
      <c r="A35" s="65" t="s">
        <v>30</v>
      </c>
      <c r="B35" s="69">
        <v>2.2799999999999998</v>
      </c>
    </row>
    <row r="36" spans="1:2" x14ac:dyDescent="0.2">
      <c r="A36" s="65" t="s">
        <v>31</v>
      </c>
      <c r="B36" s="69">
        <v>2.5</v>
      </c>
    </row>
    <row r="38" spans="1:2" x14ac:dyDescent="0.2">
      <c r="A38" s="47" t="s">
        <v>32</v>
      </c>
      <c r="B38" s="1" t="s">
        <v>33</v>
      </c>
    </row>
    <row r="39" spans="1:2" x14ac:dyDescent="0.2">
      <c r="B39" s="1" t="s">
        <v>34</v>
      </c>
    </row>
    <row r="40" spans="1:2" x14ac:dyDescent="0.2">
      <c r="B40" s="1" t="s">
        <v>35</v>
      </c>
    </row>
  </sheetData>
  <pageMargins left="0.7" right="0.7" top="0.75" bottom="0.75" header="0.3" footer="0.3"/>
  <pageSetup orientation="portrait"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RowHeight="15" x14ac:dyDescent="0.25"/>
  <cols>
    <col min="1" max="1" width="21.5703125" customWidth="1"/>
    <col min="2" max="2" width="18.42578125" customWidth="1"/>
    <col min="3" max="3" width="17.140625" customWidth="1"/>
  </cols>
  <sheetData>
    <row r="1" spans="1:4" x14ac:dyDescent="0.25">
      <c r="A1" t="s">
        <v>261</v>
      </c>
      <c r="B1" t="s">
        <v>139</v>
      </c>
      <c r="C1" t="s">
        <v>262</v>
      </c>
      <c r="D1" t="s">
        <v>143</v>
      </c>
    </row>
    <row r="2" spans="1:4" x14ac:dyDescent="0.25">
      <c r="A2" t="s">
        <v>258</v>
      </c>
      <c r="B2">
        <v>30.7</v>
      </c>
      <c r="C2">
        <v>17.2</v>
      </c>
      <c r="D2">
        <f>SUM(B2:C2)</f>
        <v>47.9</v>
      </c>
    </row>
    <row r="3" spans="1:4" x14ac:dyDescent="0.25">
      <c r="A3" t="s">
        <v>259</v>
      </c>
      <c r="B3">
        <v>2.1</v>
      </c>
      <c r="C3">
        <v>6</v>
      </c>
      <c r="D3">
        <f>SUM(B3:C3)</f>
        <v>8.1</v>
      </c>
    </row>
    <row r="4" spans="1:4" x14ac:dyDescent="0.25">
      <c r="A4" t="s">
        <v>260</v>
      </c>
      <c r="B4">
        <f>SUM(B2:B3)</f>
        <v>32.799999999999997</v>
      </c>
      <c r="C4">
        <f>SUM(C2:C3)</f>
        <v>23.2</v>
      </c>
      <c r="D4">
        <f>SUM(B4:C4)</f>
        <v>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sheetViews>
  <sheetFormatPr defaultColWidth="8.85546875" defaultRowHeight="15" x14ac:dyDescent="0.25"/>
  <cols>
    <col min="1" max="4" width="36.7109375" customWidth="1"/>
  </cols>
  <sheetData>
    <row r="1" spans="1:16" x14ac:dyDescent="0.25">
      <c r="A1" s="116" t="s">
        <v>222</v>
      </c>
    </row>
    <row r="2" spans="1:16" x14ac:dyDescent="0.25">
      <c r="P2" t="e">
        <f ca="1">_xll.CB.RecalcCounterFN()</f>
        <v>#NAME?</v>
      </c>
    </row>
    <row r="3" spans="1:16" x14ac:dyDescent="0.25">
      <c r="A3" t="s">
        <v>223</v>
      </c>
      <c r="B3" t="s">
        <v>224</v>
      </c>
      <c r="C3">
        <v>0</v>
      </c>
    </row>
    <row r="4" spans="1:16" x14ac:dyDescent="0.25">
      <c r="A4" t="s">
        <v>225</v>
      </c>
    </row>
    <row r="5" spans="1:16" x14ac:dyDescent="0.25">
      <c r="A5" t="s">
        <v>226</v>
      </c>
    </row>
    <row r="7" spans="1:16" x14ac:dyDescent="0.25">
      <c r="A7" s="116" t="s">
        <v>227</v>
      </c>
      <c r="B7" t="s">
        <v>228</v>
      </c>
    </row>
    <row r="8" spans="1:16" x14ac:dyDescent="0.25">
      <c r="B8">
        <v>4</v>
      </c>
    </row>
    <row r="10" spans="1:16" x14ac:dyDescent="0.25">
      <c r="A10" t="s">
        <v>229</v>
      </c>
    </row>
    <row r="11" spans="1:16" x14ac:dyDescent="0.25">
      <c r="A11" t="e">
        <f>CB_DATA_!#REF!</f>
        <v>#REF!</v>
      </c>
      <c r="B11" t="e">
        <f>'MC-DCF'!#REF!</f>
        <v>#REF!</v>
      </c>
      <c r="D11" t="e">
        <f>#REF!</f>
        <v>#REF!</v>
      </c>
    </row>
    <row r="13" spans="1:16" x14ac:dyDescent="0.25">
      <c r="A13" t="s">
        <v>230</v>
      </c>
    </row>
    <row r="14" spans="1:16" x14ac:dyDescent="0.25">
      <c r="A14" t="s">
        <v>231</v>
      </c>
      <c r="B14" t="s">
        <v>232</v>
      </c>
      <c r="D14" t="s">
        <v>233</v>
      </c>
    </row>
    <row r="16" spans="1:16" x14ac:dyDescent="0.25">
      <c r="A16" t="s">
        <v>234</v>
      </c>
    </row>
    <row r="17" spans="1:4" x14ac:dyDescent="0.25">
      <c r="D17">
        <v>1</v>
      </c>
    </row>
    <row r="19" spans="1:4" x14ac:dyDescent="0.25">
      <c r="A19" t="s">
        <v>235</v>
      </c>
    </row>
    <row r="20" spans="1:4" x14ac:dyDescent="0.25">
      <c r="A20">
        <v>31</v>
      </c>
      <c r="B20">
        <v>43</v>
      </c>
      <c r="D20">
        <v>43</v>
      </c>
    </row>
    <row r="25" spans="1:4" x14ac:dyDescent="0.25">
      <c r="A25" s="116" t="s">
        <v>236</v>
      </c>
    </row>
    <row r="26" spans="1:4" x14ac:dyDescent="0.25">
      <c r="A26" s="117" t="s">
        <v>237</v>
      </c>
      <c r="B26" s="117" t="s">
        <v>238</v>
      </c>
      <c r="D26" s="117" t="s">
        <v>239</v>
      </c>
    </row>
    <row r="27" spans="1:4" x14ac:dyDescent="0.25">
      <c r="A27" t="s">
        <v>240</v>
      </c>
      <c r="B27" t="s">
        <v>241</v>
      </c>
      <c r="D27" t="s">
        <v>242</v>
      </c>
    </row>
    <row r="28" spans="1:4" x14ac:dyDescent="0.25">
      <c r="A28" s="117" t="s">
        <v>243</v>
      </c>
      <c r="B28" s="117" t="s">
        <v>243</v>
      </c>
      <c r="D28" s="117" t="s">
        <v>243</v>
      </c>
    </row>
    <row r="29" spans="1:4" x14ac:dyDescent="0.25">
      <c r="A29" s="117" t="s">
        <v>238</v>
      </c>
      <c r="B29" s="117" t="s">
        <v>237</v>
      </c>
      <c r="D29" s="117" t="s">
        <v>237</v>
      </c>
    </row>
    <row r="30" spans="1:4" x14ac:dyDescent="0.25">
      <c r="A30" t="s">
        <v>244</v>
      </c>
      <c r="B30" t="s">
        <v>245</v>
      </c>
      <c r="D30" t="s">
        <v>246</v>
      </c>
    </row>
    <row r="31" spans="1:4" x14ac:dyDescent="0.25">
      <c r="A31" s="117" t="s">
        <v>243</v>
      </c>
      <c r="B31" s="117" t="s">
        <v>243</v>
      </c>
      <c r="D31" s="117" t="s">
        <v>243</v>
      </c>
    </row>
    <row r="32" spans="1:4" x14ac:dyDescent="0.25">
      <c r="B32" s="117" t="s">
        <v>247</v>
      </c>
      <c r="D32" s="117" t="s">
        <v>248</v>
      </c>
    </row>
    <row r="33" spans="2:4" x14ac:dyDescent="0.25">
      <c r="B33" t="s">
        <v>249</v>
      </c>
      <c r="D33" t="s">
        <v>250</v>
      </c>
    </row>
    <row r="34" spans="2:4" x14ac:dyDescent="0.25">
      <c r="B34" s="117" t="s">
        <v>243</v>
      </c>
      <c r="D34" s="117" t="s">
        <v>243</v>
      </c>
    </row>
    <row r="35" spans="2:4" x14ac:dyDescent="0.25">
      <c r="B35" s="117" t="s">
        <v>251</v>
      </c>
      <c r="D35" s="117" t="s">
        <v>251</v>
      </c>
    </row>
    <row r="36" spans="2:4" x14ac:dyDescent="0.25">
      <c r="B36" t="s">
        <v>252</v>
      </c>
      <c r="D36" t="s">
        <v>253</v>
      </c>
    </row>
    <row r="37" spans="2:4" x14ac:dyDescent="0.25">
      <c r="B37" s="117" t="s">
        <v>243</v>
      </c>
      <c r="D37" s="117" t="s">
        <v>243</v>
      </c>
    </row>
    <row r="38" spans="2:4" x14ac:dyDescent="0.25">
      <c r="B38" s="117" t="s">
        <v>248</v>
      </c>
      <c r="D38" s="117" t="s">
        <v>247</v>
      </c>
    </row>
    <row r="39" spans="2:4" x14ac:dyDescent="0.25">
      <c r="B39" t="s">
        <v>254</v>
      </c>
      <c r="D39" t="s">
        <v>255</v>
      </c>
    </row>
    <row r="40" spans="2:4" x14ac:dyDescent="0.25">
      <c r="B40" s="117" t="s">
        <v>243</v>
      </c>
      <c r="D40" s="117" t="s">
        <v>243</v>
      </c>
    </row>
    <row r="41" spans="2:4" x14ac:dyDescent="0.25">
      <c r="B41" s="117" t="s">
        <v>239</v>
      </c>
      <c r="D41" s="117" t="s">
        <v>238</v>
      </c>
    </row>
    <row r="42" spans="2:4" x14ac:dyDescent="0.25">
      <c r="B42" t="s">
        <v>256</v>
      </c>
      <c r="D42" t="s">
        <v>257</v>
      </c>
    </row>
    <row r="43" spans="2:4" x14ac:dyDescent="0.25">
      <c r="B43" s="117" t="s">
        <v>243</v>
      </c>
      <c r="D43" s="117"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
  <sheetViews>
    <sheetView workbookViewId="0"/>
  </sheetViews>
  <sheetFormatPr defaultColWidth="8.85546875" defaultRowHeight="12.75" x14ac:dyDescent="0.25"/>
  <cols>
    <col min="1" max="1" width="30.28515625" style="11" bestFit="1" customWidth="1"/>
    <col min="2" max="5" width="7.140625" style="11" customWidth="1"/>
    <col min="6" max="6" width="9.42578125" style="11" customWidth="1"/>
    <col min="7" max="16384" width="8.85546875" style="11"/>
  </cols>
  <sheetData>
    <row r="1" spans="1:7" x14ac:dyDescent="0.25">
      <c r="A1" s="11" t="s">
        <v>0</v>
      </c>
    </row>
    <row r="2" spans="1:7" x14ac:dyDescent="0.25">
      <c r="A2" s="11" t="s">
        <v>1</v>
      </c>
    </row>
    <row r="3" spans="1:7" x14ac:dyDescent="0.25">
      <c r="A3" s="11" t="s">
        <v>36</v>
      </c>
    </row>
    <row r="4" spans="1:7" x14ac:dyDescent="0.2">
      <c r="A4" s="1" t="s">
        <v>3</v>
      </c>
    </row>
    <row r="6" spans="1:7" x14ac:dyDescent="0.25">
      <c r="A6" s="12" t="s">
        <v>37</v>
      </c>
      <c r="B6" s="9" t="s">
        <v>38</v>
      </c>
      <c r="C6" s="9" t="s">
        <v>39</v>
      </c>
      <c r="D6" s="9" t="s">
        <v>40</v>
      </c>
      <c r="E6" s="9" t="s">
        <v>41</v>
      </c>
      <c r="F6" s="10">
        <v>2015</v>
      </c>
      <c r="G6" s="10" t="s">
        <v>42</v>
      </c>
    </row>
    <row r="7" spans="1:7" x14ac:dyDescent="0.25">
      <c r="A7" s="13" t="s">
        <v>43</v>
      </c>
      <c r="B7" s="21">
        <v>5065</v>
      </c>
      <c r="C7" s="21">
        <v>8478</v>
      </c>
      <c r="D7" s="21">
        <v>5674</v>
      </c>
      <c r="E7" s="21">
        <v>2561</v>
      </c>
      <c r="F7" s="22">
        <v>15308</v>
      </c>
      <c r="G7" s="22">
        <v>3061</v>
      </c>
    </row>
    <row r="8" spans="1:7" x14ac:dyDescent="0.25">
      <c r="A8" s="14" t="s">
        <v>44</v>
      </c>
      <c r="B8" s="23">
        <v>5181</v>
      </c>
      <c r="C8" s="23">
        <v>3999</v>
      </c>
      <c r="D8" s="23">
        <v>5972</v>
      </c>
      <c r="E8" s="23">
        <v>2430</v>
      </c>
      <c r="F8" s="24">
        <v>2682</v>
      </c>
      <c r="G8" s="24">
        <v>2927</v>
      </c>
    </row>
    <row r="9" spans="1:7" x14ac:dyDescent="0.25">
      <c r="A9" s="13" t="s">
        <v>45</v>
      </c>
      <c r="B9" s="21">
        <v>4591</v>
      </c>
      <c r="C9" s="21">
        <v>5685</v>
      </c>
      <c r="D9" s="21">
        <v>8441</v>
      </c>
      <c r="E9" s="21">
        <v>9063</v>
      </c>
      <c r="F9" s="22">
        <v>7323</v>
      </c>
      <c r="G9" s="22">
        <v>9103</v>
      </c>
    </row>
    <row r="10" spans="1:7" x14ac:dyDescent="0.25">
      <c r="A10" s="14" t="s">
        <v>46</v>
      </c>
      <c r="B10" s="23">
        <v>3650</v>
      </c>
      <c r="C10" s="23">
        <v>3833</v>
      </c>
      <c r="D10" s="23">
        <v>3582</v>
      </c>
      <c r="E10" s="23">
        <v>4427</v>
      </c>
      <c r="F10" s="24">
        <v>4787</v>
      </c>
      <c r="G10" s="24">
        <v>4216</v>
      </c>
    </row>
    <row r="11" spans="1:7" x14ac:dyDescent="0.25">
      <c r="A11" s="13" t="s">
        <v>47</v>
      </c>
      <c r="B11" s="21">
        <v>4096</v>
      </c>
      <c r="C11" s="21">
        <v>4734</v>
      </c>
      <c r="D11" s="21">
        <v>4172</v>
      </c>
      <c r="E11" s="21">
        <v>4273</v>
      </c>
      <c r="F11" s="22">
        <v>5167</v>
      </c>
      <c r="G11" s="22">
        <v>5751</v>
      </c>
    </row>
    <row r="12" spans="1:7" x14ac:dyDescent="0.25">
      <c r="A12" s="14" t="s">
        <v>48</v>
      </c>
      <c r="B12" s="23">
        <v>1700</v>
      </c>
      <c r="C12" s="23">
        <v>2117</v>
      </c>
      <c r="D12" s="23">
        <v>2594</v>
      </c>
      <c r="E12" s="23">
        <v>1958</v>
      </c>
      <c r="F12" s="24">
        <v>2036</v>
      </c>
      <c r="G12" s="24"/>
    </row>
    <row r="13" spans="1:7" x14ac:dyDescent="0.25">
      <c r="A13" s="13" t="s">
        <v>49</v>
      </c>
      <c r="B13" s="21">
        <v>1589</v>
      </c>
      <c r="C13" s="21">
        <v>2512</v>
      </c>
      <c r="D13" s="31">
        <v>1649</v>
      </c>
      <c r="E13" s="31">
        <v>3018</v>
      </c>
      <c r="F13" s="22">
        <v>3053</v>
      </c>
      <c r="G13" s="22">
        <v>2339</v>
      </c>
    </row>
    <row r="14" spans="1:7" x14ac:dyDescent="0.25">
      <c r="A14" s="15" t="s">
        <v>50</v>
      </c>
      <c r="B14" s="25">
        <f t="shared" ref="B14:G14" si="0">SUM(B7:B13)</f>
        <v>25872</v>
      </c>
      <c r="C14" s="25">
        <f t="shared" si="0"/>
        <v>31358</v>
      </c>
      <c r="D14" s="25">
        <f t="shared" si="0"/>
        <v>32084</v>
      </c>
      <c r="E14" s="25">
        <f t="shared" si="0"/>
        <v>27730</v>
      </c>
      <c r="F14" s="26">
        <f t="shared" si="0"/>
        <v>40356</v>
      </c>
      <c r="G14" s="26">
        <f t="shared" si="0"/>
        <v>27397</v>
      </c>
    </row>
    <row r="16" spans="1:7" x14ac:dyDescent="0.25">
      <c r="A16" s="12" t="s">
        <v>51</v>
      </c>
      <c r="B16" s="9" t="s">
        <v>38</v>
      </c>
      <c r="C16" s="9" t="s">
        <v>39</v>
      </c>
      <c r="D16" s="9" t="s">
        <v>40</v>
      </c>
      <c r="E16" s="9" t="s">
        <v>41</v>
      </c>
      <c r="F16" s="10">
        <v>2015</v>
      </c>
      <c r="G16" s="10" t="s">
        <v>52</v>
      </c>
    </row>
    <row r="17" spans="1:7" x14ac:dyDescent="0.25">
      <c r="A17" s="13" t="s">
        <v>53</v>
      </c>
      <c r="B17" s="21">
        <v>23627</v>
      </c>
      <c r="C17" s="21">
        <v>27983</v>
      </c>
      <c r="D17" s="21">
        <v>31428</v>
      </c>
      <c r="E17" s="21">
        <v>33238</v>
      </c>
      <c r="F17" s="22">
        <v>31858</v>
      </c>
      <c r="G17" s="22">
        <v>32644</v>
      </c>
    </row>
    <row r="18" spans="1:7" x14ac:dyDescent="0.25">
      <c r="A18" s="14" t="s">
        <v>54</v>
      </c>
      <c r="B18" s="23">
        <v>562</v>
      </c>
      <c r="C18" s="23">
        <v>4424</v>
      </c>
      <c r="D18" s="23">
        <v>6221</v>
      </c>
      <c r="E18" s="23">
        <v>7097</v>
      </c>
      <c r="F18" s="24">
        <v>5960</v>
      </c>
      <c r="G18" s="24">
        <v>6377</v>
      </c>
    </row>
    <row r="19" spans="1:7" x14ac:dyDescent="0.25">
      <c r="A19" s="13" t="s">
        <v>55</v>
      </c>
      <c r="B19" s="21">
        <v>889</v>
      </c>
      <c r="C19" s="21">
        <v>493</v>
      </c>
      <c r="D19" s="21">
        <v>1473</v>
      </c>
      <c r="E19" s="21">
        <v>2023</v>
      </c>
      <c r="F19" s="22">
        <v>1891</v>
      </c>
      <c r="G19" s="22">
        <v>3097</v>
      </c>
    </row>
    <row r="20" spans="1:7" x14ac:dyDescent="0.25">
      <c r="A20" s="14" t="s">
        <v>56</v>
      </c>
      <c r="B20" s="23">
        <v>9254</v>
      </c>
      <c r="C20" s="23">
        <v>9710</v>
      </c>
      <c r="D20" s="23">
        <v>10513</v>
      </c>
      <c r="E20" s="23">
        <v>10861</v>
      </c>
      <c r="F20" s="24">
        <v>11332</v>
      </c>
      <c r="G20" s="24">
        <v>16942</v>
      </c>
    </row>
    <row r="21" spans="1:7" x14ac:dyDescent="0.25">
      <c r="A21" s="13" t="s">
        <v>57</v>
      </c>
      <c r="B21" s="21">
        <v>6267</v>
      </c>
      <c r="C21" s="21">
        <v>6235</v>
      </c>
      <c r="D21" s="21">
        <v>5150</v>
      </c>
      <c r="E21" s="21">
        <v>4446</v>
      </c>
      <c r="F21" s="22">
        <v>3933</v>
      </c>
      <c r="G21" s="22">
        <v>11140</v>
      </c>
    </row>
    <row r="22" spans="1:7" x14ac:dyDescent="0.25">
      <c r="A22" s="14" t="s">
        <v>58</v>
      </c>
      <c r="B22" s="23">
        <v>4648</v>
      </c>
      <c r="C22" s="23">
        <v>4148</v>
      </c>
      <c r="D22" s="23">
        <v>5489</v>
      </c>
      <c r="E22" s="23">
        <v>6505</v>
      </c>
      <c r="F22" s="24">
        <v>7735</v>
      </c>
      <c r="G22" s="24">
        <v>7870</v>
      </c>
    </row>
    <row r="23" spans="1:7" x14ac:dyDescent="0.25">
      <c r="A23" s="16" t="s">
        <v>59</v>
      </c>
      <c r="B23" s="27">
        <f t="shared" ref="B23:G23" si="1">SUM(B17:B22)</f>
        <v>45247</v>
      </c>
      <c r="C23" s="27">
        <f t="shared" si="1"/>
        <v>52993</v>
      </c>
      <c r="D23" s="27">
        <f t="shared" si="1"/>
        <v>60274</v>
      </c>
      <c r="E23" s="27">
        <f t="shared" si="1"/>
        <v>64170</v>
      </c>
      <c r="F23" s="28">
        <f t="shared" si="1"/>
        <v>62709</v>
      </c>
      <c r="G23" s="28">
        <f t="shared" si="1"/>
        <v>78070</v>
      </c>
    </row>
    <row r="25" spans="1:7" x14ac:dyDescent="0.25">
      <c r="A25" s="118" t="s">
        <v>60</v>
      </c>
      <c r="B25" s="119">
        <f t="shared" ref="B25:G25" si="2">SUM(B14,B23)</f>
        <v>71119</v>
      </c>
      <c r="C25" s="119">
        <f t="shared" si="2"/>
        <v>84351</v>
      </c>
      <c r="D25" s="119">
        <f t="shared" si="2"/>
        <v>92358</v>
      </c>
      <c r="E25" s="119">
        <f t="shared" si="2"/>
        <v>91900</v>
      </c>
      <c r="F25" s="119">
        <f t="shared" si="2"/>
        <v>103065</v>
      </c>
      <c r="G25" s="119">
        <f t="shared" si="2"/>
        <v>105467</v>
      </c>
    </row>
    <row r="27" spans="1:7" x14ac:dyDescent="0.25">
      <c r="A27" s="12" t="s">
        <v>61</v>
      </c>
      <c r="B27" s="9" t="s">
        <v>38</v>
      </c>
      <c r="C27" s="9" t="s">
        <v>39</v>
      </c>
      <c r="D27" s="9" t="s">
        <v>40</v>
      </c>
      <c r="E27" s="9" t="s">
        <v>41</v>
      </c>
      <c r="F27" s="10">
        <v>2015</v>
      </c>
      <c r="G27" s="10" t="s">
        <v>42</v>
      </c>
    </row>
    <row r="28" spans="1:7" x14ac:dyDescent="0.25">
      <c r="A28" s="13" t="s">
        <v>62</v>
      </c>
      <c r="B28" s="21">
        <v>247</v>
      </c>
      <c r="C28" s="21">
        <v>312</v>
      </c>
      <c r="D28" s="31">
        <v>281</v>
      </c>
      <c r="E28" s="31">
        <v>1596</v>
      </c>
      <c r="F28" s="22">
        <v>2634</v>
      </c>
      <c r="G28" s="22">
        <v>3594</v>
      </c>
    </row>
    <row r="29" spans="1:7" x14ac:dyDescent="0.25">
      <c r="A29" s="14" t="s">
        <v>63</v>
      </c>
      <c r="B29" s="23">
        <v>2956</v>
      </c>
      <c r="C29" s="23">
        <v>3023</v>
      </c>
      <c r="D29" s="23">
        <v>2969</v>
      </c>
      <c r="E29" s="23">
        <v>2748</v>
      </c>
      <c r="F29" s="24">
        <v>2063</v>
      </c>
      <c r="G29" s="24">
        <v>3163</v>
      </c>
    </row>
    <row r="30" spans="1:7" x14ac:dyDescent="0.25">
      <c r="A30" s="13" t="s">
        <v>64</v>
      </c>
      <c r="B30" s="21">
        <v>2948</v>
      </c>
      <c r="C30" s="21">
        <v>2972</v>
      </c>
      <c r="D30" s="21">
        <v>3123</v>
      </c>
      <c r="E30" s="21">
        <v>3475</v>
      </c>
      <c r="F30" s="22">
        <v>3138</v>
      </c>
      <c r="G30" s="22">
        <v>1834</v>
      </c>
    </row>
    <row r="31" spans="1:7" x14ac:dyDescent="0.25">
      <c r="A31" s="14" t="s">
        <v>65</v>
      </c>
      <c r="B31" s="23">
        <v>1134</v>
      </c>
      <c r="C31" s="23">
        <v>1015</v>
      </c>
      <c r="D31" s="23">
        <v>1021</v>
      </c>
      <c r="E31" s="23">
        <v>1092</v>
      </c>
      <c r="F31" s="24">
        <v>960</v>
      </c>
      <c r="G31" s="24">
        <v>820</v>
      </c>
    </row>
    <row r="32" spans="1:7" x14ac:dyDescent="0.25">
      <c r="A32" s="13" t="s">
        <v>66</v>
      </c>
      <c r="B32" s="21">
        <v>1929</v>
      </c>
      <c r="C32" s="21">
        <v>1932</v>
      </c>
      <c r="D32" s="21">
        <v>2096</v>
      </c>
      <c r="E32" s="21">
        <v>2205</v>
      </c>
      <c r="F32" s="22">
        <v>2188</v>
      </c>
      <c r="G32" s="22">
        <v>2632</v>
      </c>
    </row>
    <row r="33" spans="1:7" x14ac:dyDescent="0.25">
      <c r="A33" s="14" t="s">
        <v>67</v>
      </c>
      <c r="B33" s="23">
        <v>2814</v>
      </c>
      <c r="C33" s="23">
        <v>3644</v>
      </c>
      <c r="D33" s="23">
        <v>4078</v>
      </c>
      <c r="E33" s="23">
        <v>4895</v>
      </c>
      <c r="F33" s="24">
        <v>4684</v>
      </c>
      <c r="G33" s="24">
        <v>5483</v>
      </c>
    </row>
    <row r="34" spans="1:7" x14ac:dyDescent="0.25">
      <c r="A34" s="16" t="s">
        <v>68</v>
      </c>
      <c r="B34" s="27">
        <f t="shared" ref="B34:G34" si="3">SUM(B28:B33)</f>
        <v>12028</v>
      </c>
      <c r="C34" s="27">
        <f t="shared" si="3"/>
        <v>12898</v>
      </c>
      <c r="D34" s="27">
        <f t="shared" si="3"/>
        <v>13568</v>
      </c>
      <c r="E34" s="27">
        <f t="shared" si="3"/>
        <v>16011</v>
      </c>
      <c r="F34" s="28">
        <f t="shared" si="3"/>
        <v>15667</v>
      </c>
      <c r="G34" s="28">
        <f t="shared" si="3"/>
        <v>17526</v>
      </c>
    </row>
    <row r="36" spans="1:7" x14ac:dyDescent="0.25">
      <c r="A36" s="12" t="s">
        <v>69</v>
      </c>
      <c r="B36" s="9" t="s">
        <v>38</v>
      </c>
      <c r="C36" s="9" t="s">
        <v>39</v>
      </c>
      <c r="D36" s="9" t="s">
        <v>40</v>
      </c>
      <c r="E36" s="9" t="s">
        <v>41</v>
      </c>
      <c r="F36" s="10">
        <v>2015</v>
      </c>
      <c r="G36" s="9" t="s">
        <v>42</v>
      </c>
    </row>
    <row r="37" spans="1:7" x14ac:dyDescent="0.25">
      <c r="A37" s="13" t="s">
        <v>70</v>
      </c>
      <c r="B37" s="31">
        <v>7084</v>
      </c>
      <c r="C37" s="31">
        <v>13136</v>
      </c>
      <c r="D37" s="21">
        <v>13165</v>
      </c>
      <c r="E37" s="31">
        <v>12059</v>
      </c>
      <c r="F37" s="32">
        <v>20036</v>
      </c>
      <c r="G37" s="21">
        <v>21775</v>
      </c>
    </row>
    <row r="38" spans="1:7" x14ac:dyDescent="0.25">
      <c r="A38" s="14" t="s">
        <v>71</v>
      </c>
      <c r="B38" s="23">
        <v>2617</v>
      </c>
      <c r="C38" s="23">
        <v>3412</v>
      </c>
      <c r="D38" s="23">
        <v>4397</v>
      </c>
      <c r="E38" s="23">
        <v>3775</v>
      </c>
      <c r="F38" s="24">
        <v>2539</v>
      </c>
      <c r="G38" s="23">
        <v>1247</v>
      </c>
    </row>
    <row r="39" spans="1:7" x14ac:dyDescent="0.25">
      <c r="A39" s="13" t="s">
        <v>72</v>
      </c>
      <c r="B39" s="21">
        <v>3479</v>
      </c>
      <c r="C39" s="21">
        <v>3702</v>
      </c>
      <c r="D39" s="21">
        <v>2972</v>
      </c>
      <c r="E39" s="21">
        <v>3278</v>
      </c>
      <c r="F39" s="22">
        <v>2841</v>
      </c>
      <c r="G39" s="21">
        <v>2851</v>
      </c>
    </row>
    <row r="40" spans="1:7" x14ac:dyDescent="0.25">
      <c r="A40" s="14" t="s">
        <v>73</v>
      </c>
      <c r="B40" s="23">
        <v>0</v>
      </c>
      <c r="C40" s="23">
        <v>0</v>
      </c>
      <c r="D40" s="23">
        <v>0</v>
      </c>
      <c r="E40" s="23">
        <v>0</v>
      </c>
      <c r="F40" s="24">
        <v>0</v>
      </c>
      <c r="G40" s="23">
        <v>0</v>
      </c>
    </row>
    <row r="41" spans="1:7" x14ac:dyDescent="0.25">
      <c r="A41" s="16" t="s">
        <v>74</v>
      </c>
      <c r="B41" s="27">
        <v>0</v>
      </c>
      <c r="C41" s="27">
        <v>0</v>
      </c>
      <c r="D41" s="27">
        <v>0</v>
      </c>
      <c r="E41" s="27">
        <v>912</v>
      </c>
      <c r="F41" s="28">
        <v>897</v>
      </c>
      <c r="G41" s="27">
        <v>894</v>
      </c>
    </row>
    <row r="43" spans="1:7" x14ac:dyDescent="0.25">
      <c r="A43" s="12" t="s">
        <v>75</v>
      </c>
      <c r="B43" s="9" t="s">
        <v>38</v>
      </c>
      <c r="C43" s="9" t="s">
        <v>39</v>
      </c>
      <c r="D43" s="9" t="s">
        <v>40</v>
      </c>
      <c r="E43" s="9" t="s">
        <v>41</v>
      </c>
      <c r="F43" s="10">
        <v>2015</v>
      </c>
      <c r="G43" s="10" t="s">
        <v>42</v>
      </c>
    </row>
    <row r="44" spans="1:7" x14ac:dyDescent="0.25">
      <c r="A44" s="13" t="s">
        <v>76</v>
      </c>
      <c r="B44" s="21">
        <v>0</v>
      </c>
      <c r="C44" s="21">
        <v>0</v>
      </c>
      <c r="D44" s="21">
        <v>0</v>
      </c>
      <c r="E44" s="21">
        <v>0</v>
      </c>
      <c r="F44" s="22">
        <v>0</v>
      </c>
      <c r="G44" s="22">
        <v>0</v>
      </c>
    </row>
    <row r="45" spans="1:7" x14ac:dyDescent="0.25">
      <c r="A45" s="14" t="s">
        <v>77</v>
      </c>
      <c r="B45" s="23">
        <v>17036</v>
      </c>
      <c r="C45" s="23">
        <v>19464</v>
      </c>
      <c r="D45" s="23">
        <v>21536</v>
      </c>
      <c r="E45" s="23">
        <v>21781</v>
      </c>
      <c r="F45" s="24">
        <v>23411</v>
      </c>
      <c r="G45" s="24">
        <v>24088</v>
      </c>
    </row>
    <row r="46" spans="1:7" ht="25.5" x14ac:dyDescent="0.25">
      <c r="A46" s="17" t="s">
        <v>78</v>
      </c>
      <c r="B46" s="21">
        <v>-781</v>
      </c>
      <c r="C46" s="21">
        <v>-399</v>
      </c>
      <c r="D46" s="21">
        <v>1243</v>
      </c>
      <c r="E46" s="21">
        <v>666</v>
      </c>
      <c r="F46" s="22">
        <v>60</v>
      </c>
      <c r="G46" s="22">
        <v>560</v>
      </c>
    </row>
    <row r="47" spans="1:7" x14ac:dyDescent="0.25">
      <c r="A47" s="14" t="s">
        <v>79</v>
      </c>
      <c r="B47" s="23">
        <v>29656</v>
      </c>
      <c r="C47" s="23">
        <v>32138</v>
      </c>
      <c r="D47" s="23">
        <v>35477</v>
      </c>
      <c r="E47" s="23">
        <v>33418</v>
      </c>
      <c r="F47" s="24">
        <v>37614</v>
      </c>
      <c r="G47" s="24">
        <v>36526</v>
      </c>
    </row>
    <row r="48" spans="1:7" x14ac:dyDescent="0.25">
      <c r="A48" s="13" t="s">
        <v>80</v>
      </c>
      <c r="B48" s="31">
        <f t="shared" ref="B48:G48" si="4">SUM(B44:B47)</f>
        <v>45911</v>
      </c>
      <c r="C48" s="31">
        <f t="shared" si="4"/>
        <v>51203</v>
      </c>
      <c r="D48" s="21">
        <f t="shared" si="4"/>
        <v>58256</v>
      </c>
      <c r="E48" s="21">
        <f t="shared" si="4"/>
        <v>55865</v>
      </c>
      <c r="F48" s="21">
        <f t="shared" si="4"/>
        <v>61085</v>
      </c>
      <c r="G48" s="21">
        <f t="shared" si="4"/>
        <v>61174</v>
      </c>
    </row>
    <row r="49" spans="1:7" ht="25.5" x14ac:dyDescent="0.25">
      <c r="A49" s="18" t="s">
        <v>81</v>
      </c>
      <c r="B49" s="25">
        <f t="shared" ref="B49:G49" si="5">SUM(B34,B37:B41,B48)</f>
        <v>71119</v>
      </c>
      <c r="C49" s="25">
        <f t="shared" si="5"/>
        <v>84351</v>
      </c>
      <c r="D49" s="25">
        <f t="shared" si="5"/>
        <v>92358</v>
      </c>
      <c r="E49" s="25">
        <f t="shared" si="5"/>
        <v>91900</v>
      </c>
      <c r="F49" s="26">
        <f t="shared" si="5"/>
        <v>103065</v>
      </c>
      <c r="G49" s="26">
        <f t="shared" si="5"/>
        <v>105467</v>
      </c>
    </row>
    <row r="51" spans="1:7" x14ac:dyDescent="0.25">
      <c r="A51" s="20" t="s">
        <v>82</v>
      </c>
      <c r="B51" s="20" t="b">
        <f t="shared" ref="B51:G51" si="6">EXACT(B49,B25)</f>
        <v>1</v>
      </c>
      <c r="C51" s="20" t="b">
        <f t="shared" si="6"/>
        <v>1</v>
      </c>
      <c r="D51" s="20" t="b">
        <f t="shared" si="6"/>
        <v>1</v>
      </c>
      <c r="E51" s="20" t="b">
        <f t="shared" si="6"/>
        <v>1</v>
      </c>
      <c r="F51" s="20" t="b">
        <f t="shared" si="6"/>
        <v>1</v>
      </c>
      <c r="G51" s="20" t="b">
        <f t="shared" si="6"/>
        <v>1</v>
      </c>
    </row>
    <row r="53" spans="1:7" x14ac:dyDescent="0.25">
      <c r="A53" s="12"/>
      <c r="B53" s="9" t="s">
        <v>38</v>
      </c>
      <c r="C53" s="9" t="s">
        <v>39</v>
      </c>
      <c r="D53" s="9" t="s">
        <v>40</v>
      </c>
      <c r="E53" s="9" t="s">
        <v>41</v>
      </c>
      <c r="F53" s="10">
        <v>2015</v>
      </c>
      <c r="G53" s="10" t="s">
        <v>52</v>
      </c>
    </row>
    <row r="54" spans="1:7" x14ac:dyDescent="0.25">
      <c r="A54" s="13" t="s">
        <v>83</v>
      </c>
      <c r="B54" s="34">
        <f t="shared" ref="B54:G54" si="7">SUM(B7,B8,B9)</f>
        <v>14837</v>
      </c>
      <c r="C54" s="34">
        <f t="shared" si="7"/>
        <v>18162</v>
      </c>
      <c r="D54" s="34">
        <f t="shared" si="7"/>
        <v>20087</v>
      </c>
      <c r="E54" s="34">
        <f t="shared" si="7"/>
        <v>14054</v>
      </c>
      <c r="F54" s="49">
        <f t="shared" si="7"/>
        <v>25313</v>
      </c>
      <c r="G54" s="49">
        <f t="shared" si="7"/>
        <v>15091</v>
      </c>
    </row>
    <row r="55" spans="1:7" x14ac:dyDescent="0.25">
      <c r="A55" s="15" t="s">
        <v>70</v>
      </c>
      <c r="B55" s="50">
        <f t="shared" ref="B55:G55" si="8">B37</f>
        <v>7084</v>
      </c>
      <c r="C55" s="50">
        <f t="shared" si="8"/>
        <v>13136</v>
      </c>
      <c r="D55" s="50">
        <f t="shared" si="8"/>
        <v>13165</v>
      </c>
      <c r="E55" s="50">
        <f t="shared" si="8"/>
        <v>12059</v>
      </c>
      <c r="F55" s="51">
        <f t="shared" si="8"/>
        <v>20036</v>
      </c>
      <c r="G55" s="51">
        <f t="shared" si="8"/>
        <v>21775</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workbookViewId="0"/>
  </sheetViews>
  <sheetFormatPr defaultColWidth="8.85546875" defaultRowHeight="12.75" x14ac:dyDescent="0.2"/>
  <cols>
    <col min="1" max="1" width="38.7109375" style="1" customWidth="1"/>
    <col min="2" max="7" width="8.28515625" style="1" customWidth="1"/>
    <col min="8" max="16384" width="8.85546875" style="1"/>
  </cols>
  <sheetData>
    <row r="1" spans="1:9" x14ac:dyDescent="0.2">
      <c r="A1" s="1" t="s">
        <v>0</v>
      </c>
    </row>
    <row r="2" spans="1:9" x14ac:dyDescent="0.2">
      <c r="A2" s="1" t="s">
        <v>1</v>
      </c>
    </row>
    <row r="3" spans="1:9" x14ac:dyDescent="0.2">
      <c r="A3" s="1" t="s">
        <v>84</v>
      </c>
    </row>
    <row r="4" spans="1:9" x14ac:dyDescent="0.2">
      <c r="A4" s="1" t="s">
        <v>3</v>
      </c>
      <c r="I4" s="48"/>
    </row>
    <row r="6" spans="1:9" x14ac:dyDescent="0.2">
      <c r="A6" s="5" t="s">
        <v>85</v>
      </c>
      <c r="B6" s="9" t="s">
        <v>38</v>
      </c>
      <c r="C6" s="9" t="s">
        <v>39</v>
      </c>
      <c r="D6" s="9" t="s">
        <v>40</v>
      </c>
      <c r="E6" s="9" t="s">
        <v>41</v>
      </c>
      <c r="F6" s="9">
        <v>2015</v>
      </c>
      <c r="G6" s="10" t="s">
        <v>86</v>
      </c>
    </row>
    <row r="7" spans="1:9" x14ac:dyDescent="0.2">
      <c r="A7" s="130" t="s">
        <v>87</v>
      </c>
      <c r="B7" s="125">
        <v>53999</v>
      </c>
      <c r="C7" s="125">
        <v>53341</v>
      </c>
      <c r="D7" s="125">
        <v>52708</v>
      </c>
      <c r="E7" s="125">
        <v>55870</v>
      </c>
      <c r="F7" s="125">
        <v>55355</v>
      </c>
      <c r="G7" s="126">
        <f>13702*4</f>
        <v>54808</v>
      </c>
    </row>
    <row r="8" spans="1:9" x14ac:dyDescent="0.2">
      <c r="A8" s="129" t="s">
        <v>88</v>
      </c>
      <c r="B8" s="127">
        <v>20242</v>
      </c>
      <c r="C8" s="127">
        <v>20190</v>
      </c>
      <c r="D8" s="127">
        <v>21187</v>
      </c>
      <c r="E8" s="127">
        <v>20261</v>
      </c>
      <c r="F8" s="127">
        <v>20676</v>
      </c>
      <c r="G8" s="128">
        <f>5572*4</f>
        <v>22288</v>
      </c>
    </row>
    <row r="9" spans="1:9" x14ac:dyDescent="0.2">
      <c r="A9" s="130" t="s">
        <v>89</v>
      </c>
      <c r="B9" s="125">
        <f t="shared" ref="B9:G9" si="0">B7-B8</f>
        <v>33757</v>
      </c>
      <c r="C9" s="125">
        <f t="shared" si="0"/>
        <v>33151</v>
      </c>
      <c r="D9" s="125">
        <f t="shared" si="0"/>
        <v>31521</v>
      </c>
      <c r="E9" s="125">
        <f t="shared" si="0"/>
        <v>35609</v>
      </c>
      <c r="F9" s="125">
        <f t="shared" si="0"/>
        <v>34679</v>
      </c>
      <c r="G9" s="126">
        <f t="shared" si="0"/>
        <v>32520</v>
      </c>
    </row>
    <row r="10" spans="1:9" x14ac:dyDescent="0.2">
      <c r="A10" s="129" t="s">
        <v>90</v>
      </c>
      <c r="B10" s="127">
        <v>8350</v>
      </c>
      <c r="C10" s="127">
        <v>10148</v>
      </c>
      <c r="D10" s="127">
        <v>10611</v>
      </c>
      <c r="E10" s="127">
        <v>11537</v>
      </c>
      <c r="F10" s="127">
        <v>12128</v>
      </c>
      <c r="G10" s="128">
        <f>3246*4</f>
        <v>12984</v>
      </c>
    </row>
    <row r="11" spans="1:9" x14ac:dyDescent="0.2">
      <c r="A11" s="130" t="s">
        <v>91</v>
      </c>
      <c r="B11" s="125">
        <v>7670</v>
      </c>
      <c r="C11" s="125">
        <v>8057</v>
      </c>
      <c r="D11" s="125">
        <v>8088</v>
      </c>
      <c r="E11" s="125">
        <v>8136</v>
      </c>
      <c r="F11" s="125">
        <v>7930</v>
      </c>
      <c r="G11" s="126">
        <f>2226*4</f>
        <v>8904</v>
      </c>
    </row>
    <row r="12" spans="1:9" x14ac:dyDescent="0.2">
      <c r="A12" s="129" t="s">
        <v>92</v>
      </c>
      <c r="B12" s="127">
        <v>0</v>
      </c>
      <c r="C12" s="127">
        <v>0</v>
      </c>
      <c r="D12" s="127">
        <v>240</v>
      </c>
      <c r="E12" s="127">
        <v>295</v>
      </c>
      <c r="F12" s="127">
        <v>354</v>
      </c>
      <c r="G12" s="128">
        <v>0</v>
      </c>
    </row>
    <row r="13" spans="1:9" x14ac:dyDescent="0.2">
      <c r="A13" s="130" t="s">
        <v>93</v>
      </c>
      <c r="B13" s="125">
        <v>0</v>
      </c>
      <c r="C13" s="125">
        <v>1165</v>
      </c>
      <c r="D13" s="125">
        <v>1242</v>
      </c>
      <c r="E13" s="125">
        <v>1169</v>
      </c>
      <c r="F13" s="125">
        <v>265</v>
      </c>
      <c r="G13" s="126">
        <f>90*4</f>
        <v>360</v>
      </c>
    </row>
    <row r="14" spans="1:9" x14ac:dyDescent="0.2">
      <c r="A14" s="129" t="s">
        <v>94</v>
      </c>
      <c r="B14" s="127">
        <v>16280</v>
      </c>
      <c r="C14" s="127">
        <v>18513</v>
      </c>
      <c r="D14" s="127">
        <v>19230</v>
      </c>
      <c r="E14" s="127">
        <v>20262</v>
      </c>
      <c r="F14" s="127">
        <v>20677</v>
      </c>
      <c r="G14" s="128">
        <f>5562*4</f>
        <v>22248</v>
      </c>
      <c r="H14" s="134"/>
    </row>
    <row r="15" spans="1:9" x14ac:dyDescent="0.2">
      <c r="A15" s="130" t="s">
        <v>95</v>
      </c>
      <c r="B15" s="125">
        <f t="shared" ref="B15:G15" si="1">B9-B14</f>
        <v>17477</v>
      </c>
      <c r="C15" s="125">
        <f t="shared" si="1"/>
        <v>14638</v>
      </c>
      <c r="D15" s="125">
        <f t="shared" si="1"/>
        <v>12291</v>
      </c>
      <c r="E15" s="125">
        <f t="shared" si="1"/>
        <v>15347</v>
      </c>
      <c r="F15" s="125">
        <f t="shared" si="1"/>
        <v>14002</v>
      </c>
      <c r="G15" s="126">
        <f t="shared" si="1"/>
        <v>10272</v>
      </c>
    </row>
    <row r="16" spans="1:9" x14ac:dyDescent="0.2">
      <c r="A16" s="129" t="s">
        <v>96</v>
      </c>
      <c r="B16" s="127">
        <v>112</v>
      </c>
      <c r="C16" s="127">
        <v>141</v>
      </c>
      <c r="D16" s="127">
        <v>471</v>
      </c>
      <c r="E16" s="127">
        <v>411</v>
      </c>
      <c r="F16" s="127">
        <v>315</v>
      </c>
      <c r="G16" s="128">
        <f>22*4</f>
        <v>88</v>
      </c>
    </row>
    <row r="17" spans="1:7" x14ac:dyDescent="0.2">
      <c r="A17" s="130" t="s">
        <v>97</v>
      </c>
      <c r="B17" s="125">
        <v>192</v>
      </c>
      <c r="C17" s="125">
        <v>94</v>
      </c>
      <c r="D17" s="125">
        <v>-151</v>
      </c>
      <c r="E17" s="125">
        <v>43</v>
      </c>
      <c r="F17" s="125">
        <v>-105</v>
      </c>
      <c r="G17" s="126">
        <f>-82*4</f>
        <v>-328</v>
      </c>
    </row>
    <row r="18" spans="1:7" x14ac:dyDescent="0.2">
      <c r="A18" s="129" t="s">
        <v>98</v>
      </c>
      <c r="B18" s="127">
        <f t="shared" ref="B18:G18" si="2">SUM(B15:B17)</f>
        <v>17781</v>
      </c>
      <c r="C18" s="127">
        <f t="shared" si="2"/>
        <v>14873</v>
      </c>
      <c r="D18" s="127">
        <f t="shared" si="2"/>
        <v>12611</v>
      </c>
      <c r="E18" s="127">
        <f t="shared" si="2"/>
        <v>15801</v>
      </c>
      <c r="F18" s="127">
        <f t="shared" si="2"/>
        <v>14212</v>
      </c>
      <c r="G18" s="128">
        <f t="shared" si="2"/>
        <v>10032</v>
      </c>
    </row>
    <row r="19" spans="1:7" x14ac:dyDescent="0.2">
      <c r="A19" s="130" t="s">
        <v>99</v>
      </c>
      <c r="B19" s="125">
        <v>4839</v>
      </c>
      <c r="C19" s="125">
        <v>3868</v>
      </c>
      <c r="D19" s="125">
        <v>2991</v>
      </c>
      <c r="E19" s="125">
        <v>4097</v>
      </c>
      <c r="F19" s="125">
        <v>2792</v>
      </c>
      <c r="G19" s="126">
        <f>462*4</f>
        <v>1848</v>
      </c>
    </row>
    <row r="20" spans="1:7" x14ac:dyDescent="0.2">
      <c r="A20" s="131" t="s">
        <v>100</v>
      </c>
      <c r="B20" s="132">
        <f t="shared" ref="B20:G20" si="3">B18-B19</f>
        <v>12942</v>
      </c>
      <c r="C20" s="132">
        <f t="shared" si="3"/>
        <v>11005</v>
      </c>
      <c r="D20" s="132">
        <f t="shared" si="3"/>
        <v>9620</v>
      </c>
      <c r="E20" s="132">
        <f t="shared" si="3"/>
        <v>11704</v>
      </c>
      <c r="F20" s="132">
        <f t="shared" si="3"/>
        <v>11420</v>
      </c>
      <c r="G20" s="133">
        <f t="shared" si="3"/>
        <v>8184</v>
      </c>
    </row>
    <row r="21" spans="1:7" x14ac:dyDescent="0.2">
      <c r="A21" s="104"/>
      <c r="B21" s="120"/>
      <c r="C21" s="120"/>
      <c r="D21" s="120"/>
      <c r="E21" s="120"/>
      <c r="F21" s="120"/>
      <c r="G21" s="120"/>
    </row>
    <row r="22" spans="1:7" x14ac:dyDescent="0.2">
      <c r="A22" s="5" t="s">
        <v>101</v>
      </c>
      <c r="B22" s="9"/>
      <c r="C22" s="9"/>
      <c r="D22" s="9"/>
      <c r="E22" s="9"/>
      <c r="F22" s="9"/>
      <c r="G22" s="10"/>
    </row>
    <row r="23" spans="1:7" x14ac:dyDescent="0.2">
      <c r="A23" s="7" t="s">
        <v>102</v>
      </c>
      <c r="B23" s="121">
        <v>2.46</v>
      </c>
      <c r="C23" s="121">
        <v>2.2000000000000002</v>
      </c>
      <c r="D23" s="121">
        <v>1.94</v>
      </c>
      <c r="E23" s="121">
        <v>2.39</v>
      </c>
      <c r="F23" s="121">
        <v>2.41</v>
      </c>
      <c r="G23" s="122">
        <f>0.43*4</f>
        <v>1.72</v>
      </c>
    </row>
    <row r="24" spans="1:7" x14ac:dyDescent="0.2">
      <c r="A24" s="6" t="s">
        <v>103</v>
      </c>
      <c r="B24" s="125">
        <v>5256</v>
      </c>
      <c r="C24" s="125">
        <v>4996</v>
      </c>
      <c r="D24" s="125">
        <v>4742</v>
      </c>
      <c r="E24" s="125">
        <v>4901</v>
      </c>
      <c r="F24" s="125">
        <v>4970</v>
      </c>
      <c r="G24" s="126">
        <v>4722</v>
      </c>
    </row>
    <row r="25" spans="1:7" x14ac:dyDescent="0.2">
      <c r="A25" s="7"/>
      <c r="B25" s="121"/>
      <c r="C25" s="121"/>
      <c r="D25" s="121"/>
      <c r="E25" s="121"/>
      <c r="F25" s="121"/>
      <c r="G25" s="122"/>
    </row>
    <row r="26" spans="1:7" x14ac:dyDescent="0.2">
      <c r="A26" s="5" t="s">
        <v>104</v>
      </c>
      <c r="B26" s="123"/>
      <c r="C26" s="123"/>
      <c r="D26" s="123"/>
      <c r="E26" s="123"/>
      <c r="F26" s="123"/>
      <c r="G26" s="124"/>
    </row>
    <row r="27" spans="1:7" x14ac:dyDescent="0.2">
      <c r="A27" s="30" t="s">
        <v>102</v>
      </c>
      <c r="B27" s="121">
        <v>2.39</v>
      </c>
      <c r="C27" s="121">
        <v>2.13</v>
      </c>
      <c r="D27" s="121">
        <v>1.89</v>
      </c>
      <c r="E27" s="121">
        <v>2.31</v>
      </c>
      <c r="F27" s="121">
        <v>2.33</v>
      </c>
      <c r="G27" s="122">
        <f>0.42*4</f>
        <v>1.68</v>
      </c>
    </row>
    <row r="28" spans="1:7" ht="13.5" customHeight="1" x14ac:dyDescent="0.2">
      <c r="A28" s="8" t="s">
        <v>103</v>
      </c>
      <c r="B28" s="125">
        <v>5411</v>
      </c>
      <c r="C28" s="125">
        <v>5160</v>
      </c>
      <c r="D28" s="125">
        <v>5097</v>
      </c>
      <c r="E28" s="125">
        <v>5056</v>
      </c>
      <c r="F28" s="125">
        <v>4894</v>
      </c>
      <c r="G28" s="126">
        <v>4875</v>
      </c>
    </row>
    <row r="29" spans="1:7" x14ac:dyDescent="0.2">
      <c r="A29" s="7"/>
      <c r="B29" s="23"/>
      <c r="C29" s="23"/>
      <c r="D29" s="23"/>
      <c r="E29" s="23"/>
      <c r="F29" s="23"/>
      <c r="G29" s="24"/>
    </row>
    <row r="30" spans="1:7" x14ac:dyDescent="0.2">
      <c r="A30" s="46"/>
      <c r="B30" s="9" t="s">
        <v>38</v>
      </c>
      <c r="C30" s="9" t="s">
        <v>39</v>
      </c>
      <c r="D30" s="9" t="s">
        <v>40</v>
      </c>
      <c r="E30" s="9" t="s">
        <v>41</v>
      </c>
      <c r="F30" s="9">
        <v>2015</v>
      </c>
      <c r="G30" s="10" t="s">
        <v>86</v>
      </c>
    </row>
    <row r="31" spans="1:7" x14ac:dyDescent="0.2">
      <c r="A31" s="6" t="s">
        <v>105</v>
      </c>
      <c r="B31" s="21">
        <v>5141</v>
      </c>
      <c r="C31" s="21">
        <v>6357</v>
      </c>
      <c r="D31" s="21">
        <v>6790</v>
      </c>
      <c r="E31" s="21">
        <v>7380</v>
      </c>
      <c r="F31" s="21">
        <v>7821</v>
      </c>
      <c r="G31" s="22">
        <f>4*1619</f>
        <v>6476</v>
      </c>
    </row>
    <row r="32" spans="1:7" x14ac:dyDescent="0.2">
      <c r="A32" s="7" t="s">
        <v>106</v>
      </c>
      <c r="B32" s="23">
        <v>923</v>
      </c>
      <c r="C32" s="23">
        <v>1165</v>
      </c>
      <c r="D32" s="23">
        <v>1242</v>
      </c>
      <c r="E32" s="23">
        <v>1169</v>
      </c>
      <c r="F32" s="23">
        <v>890</v>
      </c>
      <c r="G32" s="24">
        <f>4*396</f>
        <v>1584</v>
      </c>
    </row>
    <row r="33" spans="1:7" x14ac:dyDescent="0.2">
      <c r="A33" s="4" t="s">
        <v>107</v>
      </c>
      <c r="B33" s="27">
        <f t="shared" ref="B33:G33" si="4">B8-B31-B32</f>
        <v>14178</v>
      </c>
      <c r="C33" s="27">
        <f t="shared" si="4"/>
        <v>12668</v>
      </c>
      <c r="D33" s="27">
        <f t="shared" si="4"/>
        <v>13155</v>
      </c>
      <c r="E33" s="27">
        <f t="shared" si="4"/>
        <v>11712</v>
      </c>
      <c r="F33" s="27">
        <f t="shared" si="4"/>
        <v>11965</v>
      </c>
      <c r="G33" s="28">
        <f t="shared" si="4"/>
        <v>14228</v>
      </c>
    </row>
    <row r="35" spans="1:7" x14ac:dyDescent="0.2">
      <c r="A35" s="5" t="s">
        <v>108</v>
      </c>
      <c r="B35" s="123">
        <v>0.78239999999999998</v>
      </c>
      <c r="C35" s="123">
        <v>0.87</v>
      </c>
      <c r="D35" s="123">
        <v>0.9</v>
      </c>
      <c r="E35" s="123">
        <f>0.225*4</f>
        <v>0.9</v>
      </c>
      <c r="F35" s="123">
        <f>0.24*4</f>
        <v>0.96</v>
      </c>
      <c r="G35" s="124">
        <f>0.26*4</f>
        <v>1.04</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6"/>
  <sheetViews>
    <sheetView zoomScale="98" zoomScaleNormal="98" workbookViewId="0"/>
  </sheetViews>
  <sheetFormatPr defaultColWidth="8.85546875" defaultRowHeight="12.75" x14ac:dyDescent="0.2"/>
  <cols>
    <col min="1" max="1" width="28" style="1" customWidth="1"/>
    <col min="2" max="5" width="7.85546875" style="1" bestFit="1" customWidth="1"/>
    <col min="6" max="6" width="11.28515625" style="1" customWidth="1"/>
    <col min="7" max="7" width="11" style="1" customWidth="1"/>
    <col min="8" max="9" width="10.140625" style="1" customWidth="1"/>
    <col min="10" max="12" width="7.85546875" style="1" bestFit="1" customWidth="1"/>
    <col min="13" max="15" width="10.140625" style="1" customWidth="1"/>
    <col min="16" max="16384" width="8.85546875" style="1"/>
  </cols>
  <sheetData>
    <row r="1" spans="1:14" x14ac:dyDescent="0.2">
      <c r="A1" s="1" t="s">
        <v>0</v>
      </c>
    </row>
    <row r="2" spans="1:14" x14ac:dyDescent="0.2">
      <c r="A2" s="1" t="s">
        <v>1</v>
      </c>
    </row>
    <row r="3" spans="1:14" x14ac:dyDescent="0.2">
      <c r="A3" s="1" t="s">
        <v>109</v>
      </c>
    </row>
    <row r="4" spans="1:14" x14ac:dyDescent="0.2">
      <c r="A4" s="1" t="s">
        <v>3</v>
      </c>
    </row>
    <row r="6" spans="1:14" x14ac:dyDescent="0.2">
      <c r="A6" s="5"/>
      <c r="B6" s="9" t="s">
        <v>38</v>
      </c>
      <c r="C6" s="9" t="s">
        <v>39</v>
      </c>
      <c r="D6" s="9" t="s">
        <v>40</v>
      </c>
      <c r="E6" s="9" t="s">
        <v>41</v>
      </c>
      <c r="F6" s="9">
        <v>2015</v>
      </c>
      <c r="G6" s="9" t="s">
        <v>86</v>
      </c>
      <c r="H6" s="135" t="s">
        <v>110</v>
      </c>
      <c r="I6" s="137" t="s">
        <v>111</v>
      </c>
    </row>
    <row r="7" spans="1:14" x14ac:dyDescent="0.2">
      <c r="A7" s="6" t="s">
        <v>87</v>
      </c>
      <c r="B7" s="34">
        <v>53999</v>
      </c>
      <c r="C7" s="34">
        <v>53341</v>
      </c>
      <c r="D7" s="34">
        <v>52708</v>
      </c>
      <c r="E7" s="34">
        <v>55870</v>
      </c>
      <c r="F7" s="34">
        <f>'Income Statement'!F7</f>
        <v>55355</v>
      </c>
      <c r="G7" s="34">
        <f>'Income Statement'!G7</f>
        <v>54808</v>
      </c>
      <c r="H7" s="136"/>
      <c r="I7" s="138"/>
    </row>
    <row r="8" spans="1:14" x14ac:dyDescent="0.2">
      <c r="A8" s="3" t="s">
        <v>112</v>
      </c>
      <c r="B8" s="36"/>
      <c r="C8" s="37">
        <f>C7/B7-1</f>
        <v>-1.2185410840941491E-2</v>
      </c>
      <c r="D8" s="37">
        <f>D7/C7-1</f>
        <v>-1.1867044112408798E-2</v>
      </c>
      <c r="E8" s="37">
        <f>E7/D7-1</f>
        <v>5.9990893223040187E-2</v>
      </c>
      <c r="F8" s="37">
        <f>F7/E7-1</f>
        <v>-9.2178270986218447E-3</v>
      </c>
      <c r="G8" s="37">
        <f>G7/F7-1</f>
        <v>-9.8816728389485853E-3</v>
      </c>
      <c r="H8" s="136">
        <f>AVERAGE(C8:G8)</f>
        <v>3.3677876664238936E-3</v>
      </c>
      <c r="I8" s="138">
        <f>H8</f>
        <v>3.3677876664238936E-3</v>
      </c>
    </row>
    <row r="10" spans="1:14" x14ac:dyDescent="0.2">
      <c r="A10" s="5"/>
      <c r="B10" s="9" t="s">
        <v>113</v>
      </c>
      <c r="C10" s="9" t="s">
        <v>114</v>
      </c>
      <c r="D10" s="9" t="s">
        <v>115</v>
      </c>
      <c r="E10" s="9" t="s">
        <v>116</v>
      </c>
      <c r="F10" s="9" t="s">
        <v>117</v>
      </c>
      <c r="G10" s="9" t="s">
        <v>118</v>
      </c>
      <c r="H10" s="9" t="s">
        <v>119</v>
      </c>
      <c r="I10" s="9" t="s">
        <v>120</v>
      </c>
      <c r="J10" s="9" t="s">
        <v>121</v>
      </c>
      <c r="K10" s="9" t="s">
        <v>122</v>
      </c>
      <c r="L10" s="9" t="s">
        <v>123</v>
      </c>
      <c r="M10" s="135" t="s">
        <v>124</v>
      </c>
      <c r="N10" s="137" t="s">
        <v>111</v>
      </c>
    </row>
    <row r="11" spans="1:14" x14ac:dyDescent="0.2">
      <c r="A11" s="6" t="s">
        <v>87</v>
      </c>
      <c r="B11" s="34">
        <f>F7</f>
        <v>55355</v>
      </c>
      <c r="C11" s="34">
        <f>B11*(1+C12)</f>
        <v>54808</v>
      </c>
      <c r="D11" s="34">
        <f t="shared" ref="D11:L11" si="0">C11*(1+D12)</f>
        <v>54992.581706421362</v>
      </c>
      <c r="E11" s="34">
        <f t="shared" si="0"/>
        <v>55177.785044837059</v>
      </c>
      <c r="F11" s="34">
        <f t="shared" si="0"/>
        <v>55363.612108771653</v>
      </c>
      <c r="G11" s="34">
        <f t="shared" si="0"/>
        <v>55550.064998800255</v>
      </c>
      <c r="H11" s="34">
        <f t="shared" si="0"/>
        <v>55737.145822572267</v>
      </c>
      <c r="I11" s="34">
        <f t="shared" si="0"/>
        <v>55924.856694835202</v>
      </c>
      <c r="J11" s="34">
        <f t="shared" si="0"/>
        <v>56113.199737458599</v>
      </c>
      <c r="K11" s="34">
        <f t="shared" si="0"/>
        <v>56302.177079458001</v>
      </c>
      <c r="L11" s="34">
        <f t="shared" si="0"/>
        <v>56491.790857019019</v>
      </c>
      <c r="M11" s="136"/>
      <c r="N11" s="138"/>
    </row>
    <row r="12" spans="1:14" x14ac:dyDescent="0.2">
      <c r="A12" s="3" t="s">
        <v>112</v>
      </c>
      <c r="B12" s="37">
        <f>F8</f>
        <v>-9.2178270986218447E-3</v>
      </c>
      <c r="C12" s="37">
        <f>G8</f>
        <v>-9.8816728389485853E-3</v>
      </c>
      <c r="D12" s="37">
        <f>$I$8</f>
        <v>3.3677876664238936E-3</v>
      </c>
      <c r="E12" s="37">
        <f t="shared" ref="E12:L12" si="1">$I$8</f>
        <v>3.3677876664238936E-3</v>
      </c>
      <c r="F12" s="37">
        <f t="shared" si="1"/>
        <v>3.3677876664238936E-3</v>
      </c>
      <c r="G12" s="37">
        <f t="shared" si="1"/>
        <v>3.3677876664238936E-3</v>
      </c>
      <c r="H12" s="37">
        <f t="shared" si="1"/>
        <v>3.3677876664238936E-3</v>
      </c>
      <c r="I12" s="37">
        <f t="shared" si="1"/>
        <v>3.3677876664238936E-3</v>
      </c>
      <c r="J12" s="37">
        <f t="shared" si="1"/>
        <v>3.3677876664238936E-3</v>
      </c>
      <c r="K12" s="37">
        <f t="shared" si="1"/>
        <v>3.3677876664238936E-3</v>
      </c>
      <c r="L12" s="37">
        <f t="shared" si="1"/>
        <v>3.3677876664238936E-3</v>
      </c>
      <c r="M12" s="136">
        <f>(L11/C11)^(1/10)-1</f>
        <v>3.0304991392076097E-3</v>
      </c>
      <c r="N12" s="138">
        <f>M12</f>
        <v>3.0304991392076097E-3</v>
      </c>
    </row>
    <row r="14" spans="1:14" x14ac:dyDescent="0.2">
      <c r="A14" s="5" t="s">
        <v>125</v>
      </c>
      <c r="B14" s="9" t="s">
        <v>38</v>
      </c>
      <c r="C14" s="9" t="s">
        <v>39</v>
      </c>
      <c r="D14" s="9" t="s">
        <v>40</v>
      </c>
      <c r="E14" s="9" t="s">
        <v>41</v>
      </c>
      <c r="F14" s="9">
        <v>2015</v>
      </c>
      <c r="G14" s="9" t="s">
        <v>86</v>
      </c>
      <c r="H14" s="135" t="s">
        <v>110</v>
      </c>
      <c r="I14" s="137" t="s">
        <v>111</v>
      </c>
      <c r="J14" s="135" t="s">
        <v>124</v>
      </c>
      <c r="K14" s="137" t="s">
        <v>263</v>
      </c>
    </row>
    <row r="15" spans="1:14" x14ac:dyDescent="0.2">
      <c r="A15" s="6" t="s">
        <v>126</v>
      </c>
      <c r="B15" s="34"/>
      <c r="C15" s="34"/>
      <c r="D15" s="34"/>
      <c r="E15" s="34"/>
      <c r="F15" s="34">
        <v>32219</v>
      </c>
      <c r="G15" s="34">
        <f>7549*4</f>
        <v>30196</v>
      </c>
      <c r="H15" s="136"/>
      <c r="I15" s="138"/>
      <c r="J15" s="136"/>
      <c r="K15" s="138"/>
    </row>
    <row r="16" spans="1:14" x14ac:dyDescent="0.2">
      <c r="A16" s="7" t="s">
        <v>112</v>
      </c>
      <c r="B16" s="38"/>
      <c r="C16" s="39"/>
      <c r="D16" s="39"/>
      <c r="E16" s="39"/>
      <c r="F16" s="39"/>
      <c r="G16" s="39">
        <f>G15/F15-1</f>
        <v>-6.2789037524442093E-2</v>
      </c>
      <c r="H16" s="136">
        <f>AVERAGE(G16)</f>
        <v>-6.2789037524442093E-2</v>
      </c>
      <c r="I16" s="138">
        <f>J16</f>
        <v>-3.1903433290067951E-2</v>
      </c>
      <c r="J16" s="136">
        <f>((G15/F15)^(1/2))-1</f>
        <v>-3.1903433290067951E-2</v>
      </c>
      <c r="K16" s="138">
        <f>_xlfn.STDEV.P(G16)</f>
        <v>0</v>
      </c>
    </row>
    <row r="17" spans="1:14" x14ac:dyDescent="0.2">
      <c r="A17" s="6" t="s">
        <v>127</v>
      </c>
      <c r="B17" s="34">
        <v>35624</v>
      </c>
      <c r="C17" s="34">
        <v>34688</v>
      </c>
      <c r="D17" s="34">
        <v>33270</v>
      </c>
      <c r="E17" s="34">
        <v>34669</v>
      </c>
      <c r="F17" s="34"/>
      <c r="G17" s="34"/>
      <c r="H17" s="136"/>
      <c r="I17" s="138"/>
      <c r="J17" s="136"/>
      <c r="K17" s="138"/>
    </row>
    <row r="18" spans="1:14" x14ac:dyDescent="0.2">
      <c r="A18" s="7" t="s">
        <v>112</v>
      </c>
      <c r="B18" s="38"/>
      <c r="C18" s="39">
        <f>C17/B17-1</f>
        <v>-2.6274421738154086E-2</v>
      </c>
      <c r="D18" s="39">
        <f>D17/C17-1</f>
        <v>-4.0878690036900367E-2</v>
      </c>
      <c r="E18" s="39">
        <f>E17/D17-1</f>
        <v>4.2049894800120224E-2</v>
      </c>
      <c r="F18" s="39"/>
      <c r="G18" s="39"/>
      <c r="H18" s="136">
        <f>AVERAGE(C18:E18)</f>
        <v>-8.3677389916447433E-3</v>
      </c>
      <c r="I18" s="138">
        <v>0</v>
      </c>
      <c r="J18" s="136">
        <f>((E17/B17)^(1/4))-1</f>
        <v>-6.7703899639928178E-3</v>
      </c>
      <c r="K18" s="138">
        <f>_xlfn.STDEV.P(C18:E18)</f>
        <v>3.6145765183082719E-2</v>
      </c>
    </row>
    <row r="19" spans="1:14" x14ac:dyDescent="0.2">
      <c r="A19" s="6" t="s">
        <v>128</v>
      </c>
      <c r="B19" s="34">
        <v>9911</v>
      </c>
      <c r="C19" s="34">
        <v>11219</v>
      </c>
      <c r="D19" s="34">
        <v>12161</v>
      </c>
      <c r="E19" s="34">
        <v>14387</v>
      </c>
      <c r="F19" s="34">
        <v>15977</v>
      </c>
      <c r="G19" s="34">
        <f>3999*4</f>
        <v>15996</v>
      </c>
      <c r="H19" s="135"/>
      <c r="I19" s="137"/>
      <c r="J19" s="135"/>
      <c r="K19" s="137"/>
    </row>
    <row r="20" spans="1:14" x14ac:dyDescent="0.2">
      <c r="A20" s="7" t="s">
        <v>112</v>
      </c>
      <c r="B20" s="38"/>
      <c r="C20" s="39">
        <f>C19/B19-1</f>
        <v>0.1319745737059832</v>
      </c>
      <c r="D20" s="39">
        <f>D19/C19-1</f>
        <v>8.3964702736429198E-2</v>
      </c>
      <c r="E20" s="39">
        <f>E19/D19-1</f>
        <v>0.18304415755283276</v>
      </c>
      <c r="F20" s="39">
        <f>F19/E19-1</f>
        <v>0.11051643845137971</v>
      </c>
      <c r="G20" s="39">
        <f>G19/F19-1</f>
        <v>1.1892094886398752E-3</v>
      </c>
      <c r="H20" s="136">
        <f>AVERAGE(C20:G20)</f>
        <v>0.10213781638705295</v>
      </c>
      <c r="I20" s="138">
        <f>H20</f>
        <v>0.10213781638705295</v>
      </c>
      <c r="J20" s="136">
        <f>((G19/B19)^(1/6))-1</f>
        <v>8.3051196686234618E-2</v>
      </c>
      <c r="K20" s="138">
        <f>_xlfn.STDEV.P(C20:G20)</f>
        <v>6.0045237496953799E-2</v>
      </c>
    </row>
    <row r="21" spans="1:14" x14ac:dyDescent="0.2">
      <c r="A21" s="6" t="s">
        <v>129</v>
      </c>
      <c r="B21" s="35" t="s">
        <v>130</v>
      </c>
      <c r="C21" s="34">
        <v>1600</v>
      </c>
      <c r="D21" s="34">
        <v>1801</v>
      </c>
      <c r="E21" s="34">
        <v>2142</v>
      </c>
      <c r="F21" s="34">
        <v>2298</v>
      </c>
      <c r="G21" s="34">
        <f>651*4</f>
        <v>2604</v>
      </c>
      <c r="H21" s="136"/>
      <c r="I21" s="138"/>
      <c r="J21" s="136"/>
      <c r="K21" s="138"/>
    </row>
    <row r="22" spans="1:14" x14ac:dyDescent="0.2">
      <c r="A22" s="7" t="s">
        <v>112</v>
      </c>
      <c r="B22" s="38"/>
      <c r="C22" s="38"/>
      <c r="D22" s="39">
        <f>D21/C21-1</f>
        <v>0.1256250000000001</v>
      </c>
      <c r="E22" s="39">
        <f>E21/D21-1</f>
        <v>0.18933925596890622</v>
      </c>
      <c r="F22" s="39">
        <f>F21/E21-1</f>
        <v>7.2829131652661028E-2</v>
      </c>
      <c r="G22" s="39">
        <f>G21/F21-1</f>
        <v>0.13315926892950403</v>
      </c>
      <c r="H22" s="139">
        <f>AVERAGE(D22:G22)</f>
        <v>0.13023816413776784</v>
      </c>
      <c r="I22" s="140">
        <f>H22</f>
        <v>0.13023816413776784</v>
      </c>
      <c r="J22" s="136">
        <f>((G21/C21)^(1/5))-1</f>
        <v>0.10231114765262728</v>
      </c>
      <c r="K22" s="140">
        <f>_xlfn.STDEV.P(D22:G22)</f>
        <v>4.1287256517825791E-2</v>
      </c>
    </row>
    <row r="23" spans="1:14" x14ac:dyDescent="0.2">
      <c r="A23" s="130" t="s">
        <v>131</v>
      </c>
      <c r="B23" s="35" t="s">
        <v>130</v>
      </c>
      <c r="C23" s="34">
        <v>1791</v>
      </c>
      <c r="D23" s="34">
        <v>1375</v>
      </c>
      <c r="E23" s="34">
        <v>202</v>
      </c>
      <c r="F23" s="35"/>
      <c r="G23" s="35"/>
      <c r="H23" s="139"/>
      <c r="I23" s="140"/>
      <c r="J23" s="139"/>
      <c r="K23" s="140"/>
    </row>
    <row r="24" spans="1:14" x14ac:dyDescent="0.2">
      <c r="A24" s="7" t="s">
        <v>112</v>
      </c>
      <c r="B24" s="38"/>
      <c r="C24" s="38"/>
      <c r="D24" s="39">
        <f>D23/C23-1</f>
        <v>-0.23227247347850366</v>
      </c>
      <c r="E24" s="39">
        <f>E23/D23-1</f>
        <v>-0.85309090909090912</v>
      </c>
      <c r="F24" s="39"/>
      <c r="G24" s="39"/>
      <c r="H24" s="139">
        <f>AVERAGE(D24:E24)</f>
        <v>-0.54268169128470634</v>
      </c>
      <c r="I24" s="140">
        <v>0</v>
      </c>
      <c r="J24" s="136">
        <f>((E23/C23)^(1/3))-1</f>
        <v>-0.51684635398319223</v>
      </c>
      <c r="K24" s="140">
        <f>_xlfn.STDEV.P(D24:E24)</f>
        <v>0.31040921780620284</v>
      </c>
    </row>
    <row r="25" spans="1:14" x14ac:dyDescent="0.2">
      <c r="A25" s="6" t="s">
        <v>132</v>
      </c>
      <c r="B25" s="34">
        <v>1870</v>
      </c>
      <c r="C25" s="34">
        <v>2072</v>
      </c>
      <c r="D25" s="34">
        <v>2190</v>
      </c>
      <c r="E25" s="34">
        <v>2216</v>
      </c>
      <c r="F25" s="34">
        <v>2167</v>
      </c>
      <c r="G25" s="34">
        <f>4*(557+537+359)</f>
        <v>5812</v>
      </c>
      <c r="H25" s="139"/>
      <c r="I25" s="140"/>
      <c r="J25" s="139"/>
      <c r="K25" s="140"/>
    </row>
    <row r="26" spans="1:14" x14ac:dyDescent="0.2">
      <c r="A26" s="7" t="s">
        <v>112</v>
      </c>
      <c r="B26" s="38"/>
      <c r="C26" s="39">
        <f>C25/B25-1</f>
        <v>0.10802139037433145</v>
      </c>
      <c r="D26" s="39">
        <f>D25/C25-1</f>
        <v>5.6949806949806892E-2</v>
      </c>
      <c r="E26" s="39">
        <f>E25/D25-1</f>
        <v>1.1872146118721449E-2</v>
      </c>
      <c r="F26" s="39">
        <f>F25/E25-1</f>
        <v>-2.2111913357400703E-2</v>
      </c>
      <c r="G26" s="39">
        <f>G25/F25-1</f>
        <v>1.6820489155514537</v>
      </c>
      <c r="H26" s="139">
        <f>AVERAGE(C26:F26)</f>
        <v>3.8682857521364772E-2</v>
      </c>
      <c r="I26" s="140">
        <f>AVERAGE(H26,J26)</f>
        <v>0.12336052731771611</v>
      </c>
      <c r="J26" s="136">
        <f>((G25/B25)^(1/6))-1</f>
        <v>0.20803819711406746</v>
      </c>
      <c r="K26" s="140">
        <f>_xlfn.STDEV.P(C26:G26)</f>
        <v>0.65879859328022605</v>
      </c>
    </row>
    <row r="27" spans="1:14" x14ac:dyDescent="0.2">
      <c r="A27" s="6" t="s">
        <v>133</v>
      </c>
      <c r="B27" s="34">
        <f>5005+1589</f>
        <v>6594</v>
      </c>
      <c r="C27" s="34">
        <v>1971</v>
      </c>
      <c r="D27" s="34">
        <v>1911</v>
      </c>
      <c r="E27" s="34">
        <v>2254</v>
      </c>
      <c r="F27" s="34">
        <v>2694</v>
      </c>
      <c r="G27" s="34">
        <f>50*4</f>
        <v>200</v>
      </c>
      <c r="H27" s="139"/>
      <c r="I27" s="140"/>
      <c r="J27" s="139"/>
      <c r="K27" s="140"/>
    </row>
    <row r="28" spans="1:14" x14ac:dyDescent="0.2">
      <c r="A28" s="7" t="s">
        <v>112</v>
      </c>
      <c r="B28" s="38"/>
      <c r="C28" s="39">
        <f>C27/B27-1</f>
        <v>-0.70109190172884439</v>
      </c>
      <c r="D28" s="39">
        <f>D27/C27-1</f>
        <v>-3.0441400304414001E-2</v>
      </c>
      <c r="E28" s="39">
        <f>E27/D27-1</f>
        <v>0.17948717948717952</v>
      </c>
      <c r="F28" s="39">
        <f>F27/E27-1</f>
        <v>0.19520851818988461</v>
      </c>
      <c r="G28" s="39">
        <f>G27/F27-1</f>
        <v>-0.92576095025983673</v>
      </c>
      <c r="H28" s="139">
        <f>AVERAGE(C28:G28)</f>
        <v>-0.25651971092320619</v>
      </c>
      <c r="I28" s="140">
        <f>H28</f>
        <v>-0.25651971092320619</v>
      </c>
      <c r="J28" s="136">
        <f>((G27/B27)^(1/6))-1</f>
        <v>-0.44155529753505696</v>
      </c>
      <c r="K28" s="140">
        <f>_xlfn.STDEV.P(C28:G28)</f>
        <v>0.46707602662988046</v>
      </c>
    </row>
    <row r="29" spans="1:14" x14ac:dyDescent="0.2">
      <c r="A29" s="6" t="s">
        <v>134</v>
      </c>
      <c r="B29" s="34">
        <f>SUM(B17,B19,B21,B23,B25,B27)</f>
        <v>53999</v>
      </c>
      <c r="C29" s="34">
        <f>SUM(C17,C19,C21,C23,C25,C27)</f>
        <v>53341</v>
      </c>
      <c r="D29" s="34">
        <f>SUM(D17,D19,D21,D23,D25,D27)</f>
        <v>52708</v>
      </c>
      <c r="E29" s="34">
        <f>SUM(E17,E19,E21,E23,E25,E27)</f>
        <v>55870</v>
      </c>
      <c r="F29" s="34">
        <f>SUM(F17,F19,F21,F23,F25,F27,F15)</f>
        <v>55355</v>
      </c>
      <c r="G29" s="34">
        <f>SUM(G17,G19,G21,G23,G25,G27,G15)</f>
        <v>54808</v>
      </c>
      <c r="H29" s="136"/>
      <c r="I29" s="138"/>
      <c r="J29" s="136"/>
      <c r="K29" s="138"/>
    </row>
    <row r="30" spans="1:14" x14ac:dyDescent="0.2">
      <c r="A30" s="3" t="s">
        <v>112</v>
      </c>
      <c r="B30" s="36"/>
      <c r="C30" s="37">
        <f>C29/B29-1</f>
        <v>-1.2185410840941491E-2</v>
      </c>
      <c r="D30" s="37">
        <f>D29/C29-1</f>
        <v>-1.1867044112408798E-2</v>
      </c>
      <c r="E30" s="37">
        <f>E29/D29-1</f>
        <v>5.9990893223040187E-2</v>
      </c>
      <c r="F30" s="37">
        <f>F29/E29-1</f>
        <v>-9.2178270986218447E-3</v>
      </c>
      <c r="G30" s="37">
        <f>G29/F29-1</f>
        <v>-9.8816728389485853E-3</v>
      </c>
      <c r="H30" s="136">
        <f>AVERAGE(C30:G30)</f>
        <v>3.3677876664238936E-3</v>
      </c>
      <c r="I30" s="138">
        <f>H30</f>
        <v>3.3677876664238936E-3</v>
      </c>
      <c r="J30" s="136">
        <f>((G29/B29)^(1/6))-1</f>
        <v>2.481514009421204E-3</v>
      </c>
      <c r="K30" s="138">
        <f>_xlfn.STDEV.P(C30:G30)</f>
        <v>2.8334163367610191E-2</v>
      </c>
    </row>
    <row r="32" spans="1:14" x14ac:dyDescent="0.2">
      <c r="A32" s="5" t="s">
        <v>125</v>
      </c>
      <c r="B32" s="9">
        <v>2016</v>
      </c>
      <c r="C32" s="9">
        <v>2017</v>
      </c>
      <c r="D32" s="9">
        <v>2018</v>
      </c>
      <c r="E32" s="9">
        <v>2019</v>
      </c>
      <c r="F32" s="9">
        <v>2020</v>
      </c>
      <c r="G32" s="9">
        <v>2021</v>
      </c>
      <c r="H32" s="9">
        <v>2022</v>
      </c>
      <c r="I32" s="9">
        <v>2023</v>
      </c>
      <c r="J32" s="9">
        <v>2024</v>
      </c>
      <c r="K32" s="9">
        <v>2025</v>
      </c>
      <c r="L32" s="9">
        <v>2026</v>
      </c>
      <c r="M32" s="40"/>
      <c r="N32" s="41"/>
    </row>
    <row r="33" spans="1:14" x14ac:dyDescent="0.2">
      <c r="A33" s="6" t="s">
        <v>135</v>
      </c>
      <c r="B33" s="34">
        <f>G15</f>
        <v>30196</v>
      </c>
      <c r="C33" s="34">
        <f>B33*(1+C34)</f>
        <v>29232.643928373109</v>
      </c>
      <c r="D33" s="34">
        <f t="shared" ref="D33:L33" si="2">C33*(1+D34)</f>
        <v>28300.022222911946</v>
      </c>
      <c r="E33" s="34">
        <f t="shared" si="2"/>
        <v>27397.154351815836</v>
      </c>
      <c r="F33" s="34">
        <f t="shared" si="2"/>
        <v>26523.091065614986</v>
      </c>
      <c r="G33" s="34">
        <f t="shared" si="2"/>
        <v>25676.91339915674</v>
      </c>
      <c r="H33" s="34">
        <f t="shared" si="2"/>
        <v>24857.731705431892</v>
      </c>
      <c r="I33" s="34">
        <f t="shared" si="2"/>
        <v>24064.684720225239</v>
      </c>
      <c r="J33" s="34">
        <f t="shared" si="2"/>
        <v>23296.938656607017</v>
      </c>
      <c r="K33" s="34">
        <f t="shared" si="2"/>
        <v>22553.68632831315</v>
      </c>
      <c r="L33" s="34">
        <f t="shared" si="2"/>
        <v>21834.146301092693</v>
      </c>
      <c r="M33" s="42"/>
      <c r="N33" s="43"/>
    </row>
    <row r="34" spans="1:14" x14ac:dyDescent="0.2">
      <c r="A34" s="7" t="s">
        <v>112</v>
      </c>
      <c r="B34" s="39">
        <f>G16</f>
        <v>-6.2789037524442093E-2</v>
      </c>
      <c r="C34" s="39">
        <f>$I$16</f>
        <v>-3.1903433290067951E-2</v>
      </c>
      <c r="D34" s="39">
        <f>C34</f>
        <v>-3.1903433290067951E-2</v>
      </c>
      <c r="E34" s="39">
        <f t="shared" ref="E34:L34" si="3">D34</f>
        <v>-3.1903433290067951E-2</v>
      </c>
      <c r="F34" s="39">
        <f t="shared" si="3"/>
        <v>-3.1903433290067951E-2</v>
      </c>
      <c r="G34" s="39">
        <f t="shared" si="3"/>
        <v>-3.1903433290067951E-2</v>
      </c>
      <c r="H34" s="39">
        <f t="shared" si="3"/>
        <v>-3.1903433290067951E-2</v>
      </c>
      <c r="I34" s="39">
        <f t="shared" si="3"/>
        <v>-3.1903433290067951E-2</v>
      </c>
      <c r="J34" s="39">
        <f t="shared" si="3"/>
        <v>-3.1903433290067951E-2</v>
      </c>
      <c r="K34" s="39">
        <f t="shared" si="3"/>
        <v>-3.1903433290067951E-2</v>
      </c>
      <c r="L34" s="39">
        <f t="shared" si="3"/>
        <v>-3.1903433290067951E-2</v>
      </c>
      <c r="M34" s="42"/>
      <c r="N34" s="43"/>
    </row>
    <row r="35" spans="1:14" x14ac:dyDescent="0.2">
      <c r="A35" s="6" t="s">
        <v>128</v>
      </c>
      <c r="B35" s="34">
        <f>G19</f>
        <v>15996</v>
      </c>
      <c r="C35" s="34">
        <f>B35*(1+C36)</f>
        <v>17629.796510927299</v>
      </c>
      <c r="D35" s="34">
        <f t="shared" ref="D35:L35" si="4">C35*(1+D36)</f>
        <v>19430.465429901498</v>
      </c>
      <c r="E35" s="34">
        <f t="shared" si="4"/>
        <v>21415.050740295759</v>
      </c>
      <c r="F35" s="34">
        <f t="shared" si="4"/>
        <v>23602.337260727512</v>
      </c>
      <c r="G35" s="34">
        <f t="shared" si="4"/>
        <v>26013.028450168997</v>
      </c>
      <c r="H35" s="34">
        <f t="shared" si="4"/>
        <v>28669.942373683542</v>
      </c>
      <c r="I35" s="34">
        <f t="shared" si="4"/>
        <v>31598.22768367422</v>
      </c>
      <c r="J35" s="34">
        <f t="shared" si="4"/>
        <v>34825.601660985631</v>
      </c>
      <c r="K35" s="34">
        <f t="shared" si="4"/>
        <v>38382.612569004028</v>
      </c>
      <c r="L35" s="34">
        <f t="shared" si="4"/>
        <v>42302.928804032352</v>
      </c>
      <c r="M35" s="42"/>
      <c r="N35" s="43"/>
    </row>
    <row r="36" spans="1:14" x14ac:dyDescent="0.2">
      <c r="A36" s="7" t="s">
        <v>112</v>
      </c>
      <c r="B36" s="39">
        <f>G20</f>
        <v>1.1892094886398752E-3</v>
      </c>
      <c r="C36" s="39">
        <f>I20</f>
        <v>0.10213781638705295</v>
      </c>
      <c r="D36" s="39">
        <f>C36</f>
        <v>0.10213781638705295</v>
      </c>
      <c r="E36" s="39">
        <f t="shared" ref="E36:L36" si="5">D36</f>
        <v>0.10213781638705295</v>
      </c>
      <c r="F36" s="39">
        <f t="shared" si="5"/>
        <v>0.10213781638705295</v>
      </c>
      <c r="G36" s="39">
        <f t="shared" si="5"/>
        <v>0.10213781638705295</v>
      </c>
      <c r="H36" s="39">
        <f t="shared" si="5"/>
        <v>0.10213781638705295</v>
      </c>
      <c r="I36" s="39">
        <f t="shared" si="5"/>
        <v>0.10213781638705295</v>
      </c>
      <c r="J36" s="39">
        <f t="shared" si="5"/>
        <v>0.10213781638705295</v>
      </c>
      <c r="K36" s="39">
        <f t="shared" si="5"/>
        <v>0.10213781638705295</v>
      </c>
      <c r="L36" s="39">
        <f t="shared" si="5"/>
        <v>0.10213781638705295</v>
      </c>
      <c r="M36" s="42"/>
      <c r="N36" s="43"/>
    </row>
    <row r="37" spans="1:14" x14ac:dyDescent="0.2">
      <c r="A37" s="6" t="s">
        <v>129</v>
      </c>
      <c r="B37" s="34">
        <f>G21</f>
        <v>2604</v>
      </c>
      <c r="C37" s="34">
        <f>B37*(1+C38)</f>
        <v>2943.1401794147478</v>
      </c>
      <c r="D37" s="34">
        <f t="shared" ref="D37:L37" si="6">C37*(1+D38)</f>
        <v>3326.4493531818252</v>
      </c>
      <c r="E37" s="34">
        <f t="shared" si="6"/>
        <v>3759.6800100374917</v>
      </c>
      <c r="F37" s="34">
        <f t="shared" si="6"/>
        <v>4249.3338322902391</v>
      </c>
      <c r="G37" s="34">
        <f t="shared" si="6"/>
        <v>4802.7592694162258</v>
      </c>
      <c r="H37" s="34">
        <f t="shared" si="6"/>
        <v>5428.2618194606421</v>
      </c>
      <c r="I37" s="34">
        <f t="shared" si="6"/>
        <v>6135.2286732863358</v>
      </c>
      <c r="J37" s="34">
        <f t="shared" si="6"/>
        <v>6934.2695922605417</v>
      </c>
      <c r="K37" s="34">
        <f t="shared" si="6"/>
        <v>7837.376133592903</v>
      </c>
      <c r="L37" s="34">
        <f t="shared" si="6"/>
        <v>8858.1016128892006</v>
      </c>
      <c r="M37" s="42"/>
      <c r="N37" s="43"/>
    </row>
    <row r="38" spans="1:14" x14ac:dyDescent="0.2">
      <c r="A38" s="7" t="s">
        <v>112</v>
      </c>
      <c r="B38" s="39">
        <f>G22</f>
        <v>0.13315926892950403</v>
      </c>
      <c r="C38" s="39">
        <f>I22</f>
        <v>0.13023816413776784</v>
      </c>
      <c r="D38" s="39">
        <f>C38</f>
        <v>0.13023816413776784</v>
      </c>
      <c r="E38" s="39">
        <f t="shared" ref="E38:L38" si="7">D38</f>
        <v>0.13023816413776784</v>
      </c>
      <c r="F38" s="39">
        <f t="shared" si="7"/>
        <v>0.13023816413776784</v>
      </c>
      <c r="G38" s="39">
        <f t="shared" si="7"/>
        <v>0.13023816413776784</v>
      </c>
      <c r="H38" s="39">
        <f t="shared" si="7"/>
        <v>0.13023816413776784</v>
      </c>
      <c r="I38" s="39">
        <f t="shared" si="7"/>
        <v>0.13023816413776784</v>
      </c>
      <c r="J38" s="39">
        <f t="shared" si="7"/>
        <v>0.13023816413776784</v>
      </c>
      <c r="K38" s="39">
        <f t="shared" si="7"/>
        <v>0.13023816413776784</v>
      </c>
      <c r="L38" s="39">
        <f t="shared" si="7"/>
        <v>0.13023816413776784</v>
      </c>
      <c r="M38" s="42"/>
      <c r="N38" s="43"/>
    </row>
    <row r="39" spans="1:14" x14ac:dyDescent="0.2">
      <c r="A39" s="6" t="s">
        <v>132</v>
      </c>
      <c r="B39" s="34">
        <f>G25</f>
        <v>5812</v>
      </c>
      <c r="C39" s="34">
        <f>B39*(1+C40)</f>
        <v>6528.9713847705661</v>
      </c>
      <c r="D39" s="34">
        <f t="shared" ref="D39:L39" si="8">C39*(1+D40)</f>
        <v>7334.3887376381417</v>
      </c>
      <c r="E39" s="34">
        <f t="shared" si="8"/>
        <v>8239.1627998663007</v>
      </c>
      <c r="F39" s="34">
        <f t="shared" si="8"/>
        <v>9255.550267514318</v>
      </c>
      <c r="G39" s="34">
        <f t="shared" si="8"/>
        <v>10397.319829130513</v>
      </c>
      <c r="H39" s="34">
        <f t="shared" si="8"/>
        <v>11679.938685942998</v>
      </c>
      <c r="I39" s="34">
        <f t="shared" si="8"/>
        <v>13120.782081279518</v>
      </c>
      <c r="J39" s="34">
        <f t="shared" si="8"/>
        <v>14739.368677647</v>
      </c>
      <c r="K39" s="34">
        <f t="shared" si="8"/>
        <v>16557.624970051762</v>
      </c>
      <c r="L39" s="34">
        <f t="shared" si="8"/>
        <v>18600.182317486331</v>
      </c>
      <c r="M39" s="42"/>
      <c r="N39" s="43"/>
    </row>
    <row r="40" spans="1:14" x14ac:dyDescent="0.2">
      <c r="A40" s="7" t="s">
        <v>112</v>
      </c>
      <c r="B40" s="39">
        <f>G26</f>
        <v>1.6820489155514537</v>
      </c>
      <c r="C40" s="39">
        <f>I26</f>
        <v>0.12336052731771611</v>
      </c>
      <c r="D40" s="39">
        <f>C40</f>
        <v>0.12336052731771611</v>
      </c>
      <c r="E40" s="39">
        <f t="shared" ref="E40:L40" si="9">D40</f>
        <v>0.12336052731771611</v>
      </c>
      <c r="F40" s="39">
        <f t="shared" si="9"/>
        <v>0.12336052731771611</v>
      </c>
      <c r="G40" s="39">
        <f t="shared" si="9"/>
        <v>0.12336052731771611</v>
      </c>
      <c r="H40" s="39">
        <f t="shared" si="9"/>
        <v>0.12336052731771611</v>
      </c>
      <c r="I40" s="39">
        <f t="shared" si="9"/>
        <v>0.12336052731771611</v>
      </c>
      <c r="J40" s="39">
        <f t="shared" si="9"/>
        <v>0.12336052731771611</v>
      </c>
      <c r="K40" s="39">
        <f t="shared" si="9"/>
        <v>0.12336052731771611</v>
      </c>
      <c r="L40" s="39">
        <f t="shared" si="9"/>
        <v>0.12336052731771611</v>
      </c>
      <c r="M40" s="42"/>
      <c r="N40" s="43"/>
    </row>
    <row r="41" spans="1:14" x14ac:dyDescent="0.2">
      <c r="A41" s="6" t="s">
        <v>133</v>
      </c>
      <c r="B41" s="34">
        <f>G27</f>
        <v>200</v>
      </c>
      <c r="C41" s="34">
        <f>B41*(1+C42)</f>
        <v>148.69605781535876</v>
      </c>
      <c r="D41" s="34">
        <f t="shared" ref="D41:L41" si="10">C41*(1+D42)</f>
        <v>110.55258804914257</v>
      </c>
      <c r="E41" s="34">
        <f t="shared" si="10"/>
        <v>82.193670120964214</v>
      </c>
      <c r="F41" s="34">
        <f t="shared" si="10"/>
        <v>61.109373621817099</v>
      </c>
      <c r="G41" s="34">
        <f t="shared" si="10"/>
        <v>45.433614765650368</v>
      </c>
      <c r="H41" s="34">
        <f t="shared" si="10"/>
        <v>33.778997039769422</v>
      </c>
      <c r="I41" s="34">
        <f t="shared" si="10"/>
        <v>25.114018483851929</v>
      </c>
      <c r="J41" s="34">
        <f t="shared" si="10"/>
        <v>18.671777722254173</v>
      </c>
      <c r="K41" s="34">
        <f t="shared" si="10"/>
        <v>13.882098698519171</v>
      </c>
      <c r="L41" s="34">
        <f t="shared" si="10"/>
        <v>10.321066753367615</v>
      </c>
      <c r="M41" s="42"/>
      <c r="N41" s="43"/>
    </row>
    <row r="42" spans="1:14" x14ac:dyDescent="0.2">
      <c r="A42" s="7" t="s">
        <v>112</v>
      </c>
      <c r="B42" s="39">
        <f>G28</f>
        <v>-0.92576095025983673</v>
      </c>
      <c r="C42" s="39">
        <f>I28</f>
        <v>-0.25651971092320619</v>
      </c>
      <c r="D42" s="39">
        <f>C42</f>
        <v>-0.25651971092320619</v>
      </c>
      <c r="E42" s="39">
        <f t="shared" ref="E42:L42" si="11">D42</f>
        <v>-0.25651971092320619</v>
      </c>
      <c r="F42" s="39">
        <f t="shared" si="11"/>
        <v>-0.25651971092320619</v>
      </c>
      <c r="G42" s="39">
        <f t="shared" si="11"/>
        <v>-0.25651971092320619</v>
      </c>
      <c r="H42" s="39">
        <f t="shared" si="11"/>
        <v>-0.25651971092320619</v>
      </c>
      <c r="I42" s="39">
        <f t="shared" si="11"/>
        <v>-0.25651971092320619</v>
      </c>
      <c r="J42" s="39">
        <f t="shared" si="11"/>
        <v>-0.25651971092320619</v>
      </c>
      <c r="K42" s="39">
        <f t="shared" si="11"/>
        <v>-0.25651971092320619</v>
      </c>
      <c r="L42" s="39">
        <f t="shared" si="11"/>
        <v>-0.25651971092320619</v>
      </c>
      <c r="M42" s="44"/>
      <c r="N42" s="45"/>
    </row>
    <row r="43" spans="1:14" x14ac:dyDescent="0.2">
      <c r="A43" s="6" t="s">
        <v>134</v>
      </c>
      <c r="B43" s="34">
        <f>SUM(B33,B35,B37,B39,B41)</f>
        <v>54808</v>
      </c>
      <c r="C43" s="34">
        <f t="shared" ref="C43:L43" si="12">SUM(C33,C35,C37,C39,C41)</f>
        <v>56483.248061301078</v>
      </c>
      <c r="D43" s="34">
        <f t="shared" si="12"/>
        <v>58501.87833168255</v>
      </c>
      <c r="E43" s="34">
        <f t="shared" si="12"/>
        <v>60893.24157213635</v>
      </c>
      <c r="F43" s="34">
        <f t="shared" si="12"/>
        <v>63691.421799768883</v>
      </c>
      <c r="G43" s="34">
        <f t="shared" si="12"/>
        <v>66935.454562638115</v>
      </c>
      <c r="H43" s="34">
        <f t="shared" si="12"/>
        <v>70669.653581558843</v>
      </c>
      <c r="I43" s="34">
        <f t="shared" si="12"/>
        <v>74944.037176949176</v>
      </c>
      <c r="J43" s="34">
        <f t="shared" si="12"/>
        <v>79814.850365222446</v>
      </c>
      <c r="K43" s="34">
        <f t="shared" si="12"/>
        <v>85345.182099660364</v>
      </c>
      <c r="L43" s="34">
        <f t="shared" si="12"/>
        <v>91605.680102253929</v>
      </c>
      <c r="M43" s="135" t="s">
        <v>124</v>
      </c>
      <c r="N43" s="137" t="s">
        <v>111</v>
      </c>
    </row>
    <row r="44" spans="1:14" x14ac:dyDescent="0.2">
      <c r="A44" s="3" t="s">
        <v>112</v>
      </c>
      <c r="B44" s="37">
        <f>F30</f>
        <v>-9.2178270986218447E-3</v>
      </c>
      <c r="C44" s="37">
        <f>C43/B43-1</f>
        <v>3.0565757942290883E-2</v>
      </c>
      <c r="D44" s="37">
        <f t="shared" ref="D44:L44" si="13">D43/C43-1</f>
        <v>3.5738565675094591E-2</v>
      </c>
      <c r="E44" s="37">
        <f t="shared" si="13"/>
        <v>4.087669163194585E-2</v>
      </c>
      <c r="F44" s="37">
        <f t="shared" si="13"/>
        <v>4.5952229761289765E-2</v>
      </c>
      <c r="G44" s="37">
        <f t="shared" si="13"/>
        <v>5.0933589974921922E-2</v>
      </c>
      <c r="H44" s="37">
        <f t="shared" si="13"/>
        <v>5.5788057963007676E-2</v>
      </c>
      <c r="I44" s="37">
        <f t="shared" si="13"/>
        <v>6.0484003794603725E-2</v>
      </c>
      <c r="J44" s="37">
        <f t="shared" si="13"/>
        <v>6.4992671488631748E-2</v>
      </c>
      <c r="K44" s="37">
        <f t="shared" si="13"/>
        <v>6.928950826984992E-2</v>
      </c>
      <c r="L44" s="37">
        <f t="shared" si="13"/>
        <v>7.3355025422325193E-2</v>
      </c>
      <c r="M44" s="136">
        <f>(L43/C43)^(1/10)-1</f>
        <v>4.9543090953662272E-2</v>
      </c>
      <c r="N44" s="138">
        <f>M44</f>
        <v>4.9543090953662272E-2</v>
      </c>
    </row>
    <row r="46" spans="1:14" x14ac:dyDescent="0.2">
      <c r="A46" s="5" t="s">
        <v>136</v>
      </c>
      <c r="B46" s="9" t="s">
        <v>38</v>
      </c>
      <c r="C46" s="9" t="s">
        <v>39</v>
      </c>
      <c r="D46" s="9" t="s">
        <v>40</v>
      </c>
      <c r="E46" s="9" t="s">
        <v>41</v>
      </c>
      <c r="F46" s="9">
        <v>2015</v>
      </c>
      <c r="G46" s="135" t="s">
        <v>110</v>
      </c>
      <c r="H46" s="137" t="s">
        <v>111</v>
      </c>
      <c r="I46" s="135" t="s">
        <v>124</v>
      </c>
      <c r="J46" s="137" t="s">
        <v>263</v>
      </c>
    </row>
    <row r="47" spans="1:14" x14ac:dyDescent="0.2">
      <c r="A47" s="6" t="s">
        <v>137</v>
      </c>
      <c r="B47" s="34">
        <v>13626</v>
      </c>
      <c r="C47" s="34">
        <v>12622</v>
      </c>
      <c r="D47" s="34">
        <v>10997</v>
      </c>
      <c r="E47" s="34">
        <v>11573</v>
      </c>
      <c r="F47" s="34">
        <v>11544</v>
      </c>
      <c r="G47" s="136"/>
      <c r="H47" s="138"/>
      <c r="I47" s="136"/>
      <c r="J47" s="138"/>
    </row>
    <row r="48" spans="1:14" x14ac:dyDescent="0.2">
      <c r="A48" s="7" t="s">
        <v>112</v>
      </c>
      <c r="B48" s="39"/>
      <c r="C48" s="39">
        <f>C47/B47-1</f>
        <v>-7.3682665492440957E-2</v>
      </c>
      <c r="D48" s="39">
        <f>D47/C47-1</f>
        <v>-0.12874346379337664</v>
      </c>
      <c r="E48" s="39">
        <f>E47/D47-1</f>
        <v>5.2377921251250292E-2</v>
      </c>
      <c r="F48" s="39">
        <f>F47/E47-1</f>
        <v>-2.5058325412598004E-3</v>
      </c>
      <c r="G48" s="136">
        <f>AVERAGE(C48:F48)</f>
        <v>-3.8138510143956778E-2</v>
      </c>
      <c r="H48" s="138">
        <f>I48</f>
        <v>-3.2618925624803063E-2</v>
      </c>
      <c r="I48" s="136">
        <f>((F47/B47)^(1/5))-1</f>
        <v>-3.2618925624803063E-2</v>
      </c>
      <c r="J48" s="138">
        <f>_xlfn.STDEV.P(C48:F48)</f>
        <v>6.8803264222912539E-2</v>
      </c>
    </row>
    <row r="49" spans="1:15" x14ac:dyDescent="0.2">
      <c r="A49" s="6" t="s">
        <v>138</v>
      </c>
      <c r="B49" s="34">
        <v>7133</v>
      </c>
      <c r="C49" s="34">
        <v>8299</v>
      </c>
      <c r="D49" s="34">
        <v>9890</v>
      </c>
      <c r="E49" s="34">
        <v>11197</v>
      </c>
      <c r="F49" s="34">
        <v>11679</v>
      </c>
      <c r="G49" s="136"/>
      <c r="H49" s="138"/>
      <c r="I49" s="136"/>
      <c r="J49" s="138"/>
    </row>
    <row r="50" spans="1:15" x14ac:dyDescent="0.2">
      <c r="A50" s="7" t="s">
        <v>112</v>
      </c>
      <c r="B50" s="39"/>
      <c r="C50" s="39">
        <f>C49/B49-1</f>
        <v>0.16346558250385534</v>
      </c>
      <c r="D50" s="39">
        <f>D49/C49-1</f>
        <v>0.19170984455958551</v>
      </c>
      <c r="E50" s="39">
        <f>E49/D49-1</f>
        <v>0.13215369059656212</v>
      </c>
      <c r="F50" s="39">
        <f>F49/E49-1</f>
        <v>4.3047244797713713E-2</v>
      </c>
      <c r="G50" s="136">
        <f>AVERAGE(C50:F50)</f>
        <v>0.13259409061442917</v>
      </c>
      <c r="H50" s="138">
        <f>G50</f>
        <v>0.13259409061442917</v>
      </c>
      <c r="I50" s="136">
        <f>((F49/B49)^(1/5))-1</f>
        <v>0.10363810513963601</v>
      </c>
      <c r="J50" s="138">
        <f>_xlfn.STDEV.P(C50:F50)</f>
        <v>5.5826859404505103E-2</v>
      </c>
    </row>
    <row r="51" spans="1:15" x14ac:dyDescent="0.2">
      <c r="A51" s="6" t="s">
        <v>139</v>
      </c>
      <c r="B51" s="34">
        <v>9005</v>
      </c>
      <c r="C51" s="34">
        <v>8348</v>
      </c>
      <c r="D51" s="34">
        <v>9091</v>
      </c>
      <c r="E51" s="34">
        <v>9828</v>
      </c>
      <c r="F51" s="34">
        <v>11121</v>
      </c>
      <c r="G51" s="135"/>
      <c r="H51" s="137"/>
      <c r="I51" s="135"/>
      <c r="J51" s="137"/>
    </row>
    <row r="52" spans="1:15" x14ac:dyDescent="0.2">
      <c r="A52" s="7" t="s">
        <v>112</v>
      </c>
      <c r="B52" s="39"/>
      <c r="C52" s="39">
        <f>C51/B51-1</f>
        <v>-7.2959466962798425E-2</v>
      </c>
      <c r="D52" s="39">
        <f>D51/C51-1</f>
        <v>8.9003354096789611E-2</v>
      </c>
      <c r="E52" s="39">
        <f>E51/D51-1</f>
        <v>8.1069189308107026E-2</v>
      </c>
      <c r="F52" s="39">
        <f>F51/E51-1</f>
        <v>0.13156288156288154</v>
      </c>
      <c r="G52" s="136">
        <f>AVERAGE(C52:F52)</f>
        <v>5.7168989501244938E-2</v>
      </c>
      <c r="H52" s="138">
        <f>G52</f>
        <v>5.7168989501244938E-2</v>
      </c>
      <c r="I52" s="136">
        <f>((F51/B51)^(1/5))-1</f>
        <v>4.3114601564084643E-2</v>
      </c>
      <c r="J52" s="138">
        <f>_xlfn.STDEV.P(C52:F52)</f>
        <v>7.7544362589750629E-2</v>
      </c>
    </row>
    <row r="53" spans="1:15" x14ac:dyDescent="0.2">
      <c r="A53" s="6" t="s">
        <v>140</v>
      </c>
      <c r="B53" s="34">
        <v>8534</v>
      </c>
      <c r="C53" s="34">
        <v>9327</v>
      </c>
      <c r="D53" s="34">
        <v>8888</v>
      </c>
      <c r="E53" s="34">
        <v>8955</v>
      </c>
      <c r="F53" s="34">
        <v>10661</v>
      </c>
      <c r="G53" s="136"/>
      <c r="H53" s="138"/>
      <c r="I53" s="136"/>
      <c r="J53" s="138"/>
    </row>
    <row r="54" spans="1:15" x14ac:dyDescent="0.2">
      <c r="A54" s="7" t="s">
        <v>112</v>
      </c>
      <c r="B54" s="39"/>
      <c r="C54" s="39">
        <f>C53/B53-1</f>
        <v>9.2922427935317575E-2</v>
      </c>
      <c r="D54" s="39">
        <f>D53/C53-1</f>
        <v>-4.7067653050284153E-2</v>
      </c>
      <c r="E54" s="39">
        <f>E53/D53-1</f>
        <v>7.5382538253825349E-3</v>
      </c>
      <c r="F54" s="39">
        <f>F53/E53-1</f>
        <v>0.19050809603573415</v>
      </c>
      <c r="G54" s="139">
        <f>AVERAGE(C54:F54)</f>
        <v>6.0975281186537528E-2</v>
      </c>
      <c r="H54" s="140">
        <f>G54</f>
        <v>6.0975281186537528E-2</v>
      </c>
      <c r="I54" s="136">
        <f>((F53/B53)^(1/5))-1</f>
        <v>4.5512094156710647E-2</v>
      </c>
      <c r="J54" s="138">
        <f>_xlfn.STDEV.P(C54:F54)</f>
        <v>8.9900169410078612E-2</v>
      </c>
    </row>
    <row r="55" spans="1:15" x14ac:dyDescent="0.2">
      <c r="A55" s="6" t="s">
        <v>141</v>
      </c>
      <c r="B55" s="34">
        <v>4538</v>
      </c>
      <c r="C55" s="34">
        <v>4303</v>
      </c>
      <c r="D55" s="34">
        <v>3725</v>
      </c>
      <c r="E55" s="34">
        <v>2776</v>
      </c>
      <c r="F55" s="34"/>
      <c r="G55" s="139"/>
      <c r="H55" s="140"/>
      <c r="I55" s="139"/>
      <c r="J55" s="140"/>
    </row>
    <row r="56" spans="1:15" x14ac:dyDescent="0.2">
      <c r="A56" s="7" t="s">
        <v>112</v>
      </c>
      <c r="B56" s="39"/>
      <c r="C56" s="39">
        <f>C55/B55-1</f>
        <v>-5.1784927280740467E-2</v>
      </c>
      <c r="D56" s="39">
        <f>D55/C55-1</f>
        <v>-0.1343248896118987</v>
      </c>
      <c r="E56" s="39">
        <f>E55/D55-1</f>
        <v>-0.25476510067114089</v>
      </c>
      <c r="F56" s="39"/>
      <c r="G56" s="139">
        <f>AVERAGE(C56:F56)</f>
        <v>-0.14695830585459335</v>
      </c>
      <c r="H56" s="140">
        <v>0</v>
      </c>
      <c r="I56" s="136">
        <f>((E55/B55)^(1/4))-1</f>
        <v>-0.11562034620994277</v>
      </c>
      <c r="J56" s="140">
        <f>_xlfn.STDEV.P(C56:E56)</f>
        <v>8.3346426045632527E-2</v>
      </c>
    </row>
    <row r="57" spans="1:15" x14ac:dyDescent="0.2">
      <c r="A57" s="6" t="s">
        <v>142</v>
      </c>
      <c r="B57" s="34">
        <v>11163</v>
      </c>
      <c r="C57" s="34">
        <v>10442</v>
      </c>
      <c r="D57" s="34">
        <v>10117</v>
      </c>
      <c r="E57" s="34">
        <v>11541</v>
      </c>
      <c r="F57" s="34">
        <v>10350</v>
      </c>
      <c r="G57" s="139"/>
      <c r="H57" s="140"/>
      <c r="I57" s="139"/>
      <c r="J57" s="140"/>
    </row>
    <row r="58" spans="1:15" x14ac:dyDescent="0.2">
      <c r="A58" s="7" t="s">
        <v>112</v>
      </c>
      <c r="B58" s="39"/>
      <c r="C58" s="39">
        <f>C57/B57-1</f>
        <v>-6.4588372301352726E-2</v>
      </c>
      <c r="D58" s="39">
        <f>D57/C57-1</f>
        <v>-3.112430568856539E-2</v>
      </c>
      <c r="E58" s="39">
        <f>E57/D57-1</f>
        <v>0.1407531877038648</v>
      </c>
      <c r="F58" s="39">
        <f>F57/E57-1</f>
        <v>-0.10319729659474919</v>
      </c>
      <c r="G58" s="139">
        <f>AVERAGE(C58:F58)</f>
        <v>-1.4539196720200626E-2</v>
      </c>
      <c r="H58" s="140">
        <f>G58</f>
        <v>-1.4539196720200626E-2</v>
      </c>
      <c r="I58" s="136">
        <f>((F57/B57)^(1/5))-1</f>
        <v>-1.5009855717074805E-2</v>
      </c>
      <c r="J58" s="140">
        <f>_xlfn.STDEV.P(C58:F58)</f>
        <v>9.3214764320523114E-2</v>
      </c>
    </row>
    <row r="59" spans="1:15" x14ac:dyDescent="0.2">
      <c r="A59" s="6" t="s">
        <v>143</v>
      </c>
      <c r="B59" s="34">
        <f>SUM(B47,B49,B51,B53,B55,B57)</f>
        <v>53999</v>
      </c>
      <c r="C59" s="34">
        <f>SUM(C47,C49,C51,C53,C55,C57)</f>
        <v>53341</v>
      </c>
      <c r="D59" s="34">
        <f>SUM(D47,D49,D51,D53,D55,D57)</f>
        <v>52708</v>
      </c>
      <c r="E59" s="34">
        <f>SUM(E47,E49,E51,E53,E55,E57)</f>
        <v>55870</v>
      </c>
      <c r="F59" s="34">
        <f>SUM(F47,F49,F51,F53,F55,F57)</f>
        <v>55355</v>
      </c>
      <c r="G59" s="139"/>
      <c r="H59" s="140"/>
      <c r="I59" s="139"/>
      <c r="J59" s="137"/>
    </row>
    <row r="60" spans="1:15" x14ac:dyDescent="0.2">
      <c r="A60" s="3" t="s">
        <v>112</v>
      </c>
      <c r="B60" s="37"/>
      <c r="C60" s="37">
        <f>C59/B59-1</f>
        <v>-1.2185410840941491E-2</v>
      </c>
      <c r="D60" s="37">
        <f>D59/C59-1</f>
        <v>-1.1867044112408798E-2</v>
      </c>
      <c r="E60" s="37">
        <f>E59/D59-1</f>
        <v>5.9990893223040187E-2</v>
      </c>
      <c r="F60" s="37">
        <f>F59/E59-1</f>
        <v>-9.2178270986218447E-3</v>
      </c>
      <c r="G60" s="139">
        <f>AVERAGE(C60:F60)</f>
        <v>6.6801527927670135E-3</v>
      </c>
      <c r="H60" s="140">
        <f>G60</f>
        <v>6.6801527927670135E-3</v>
      </c>
      <c r="I60" s="136">
        <f>((F59/B59)^(1/5))-1</f>
        <v>4.9726149033846312E-3</v>
      </c>
      <c r="J60" s="140">
        <f>_xlfn.STDEV.P(C60:F60)</f>
        <v>3.080052278009188E-2</v>
      </c>
    </row>
    <row r="62" spans="1:15" x14ac:dyDescent="0.2">
      <c r="A62" s="5" t="s">
        <v>136</v>
      </c>
      <c r="B62" s="9">
        <v>2015</v>
      </c>
      <c r="C62" s="9">
        <v>2016</v>
      </c>
      <c r="D62" s="9">
        <v>2017</v>
      </c>
      <c r="E62" s="9">
        <v>2018</v>
      </c>
      <c r="F62" s="9">
        <v>2019</v>
      </c>
      <c r="G62" s="9">
        <v>2020</v>
      </c>
      <c r="H62" s="9">
        <v>2021</v>
      </c>
      <c r="I62" s="9">
        <v>2022</v>
      </c>
      <c r="J62" s="9">
        <v>2023</v>
      </c>
      <c r="K62" s="9">
        <v>2024</v>
      </c>
      <c r="L62" s="9">
        <v>2025</v>
      </c>
      <c r="M62" s="9">
        <v>2026</v>
      </c>
      <c r="N62" s="40"/>
      <c r="O62" s="41"/>
    </row>
    <row r="63" spans="1:15" x14ac:dyDescent="0.2">
      <c r="A63" s="6" t="s">
        <v>137</v>
      </c>
      <c r="B63" s="34">
        <f>F47</f>
        <v>11544</v>
      </c>
      <c r="C63" s="34">
        <f>B63*(1+C64)</f>
        <v>11167.447122587273</v>
      </c>
      <c r="D63" s="34">
        <f t="shared" ref="D63:M63" si="14">C63*(1+D64)</f>
        <v>10803.176995476679</v>
      </c>
      <c r="E63" s="34">
        <f t="shared" si="14"/>
        <v>10450.788968549641</v>
      </c>
      <c r="F63" s="34">
        <f t="shared" si="14"/>
        <v>10109.895460464008</v>
      </c>
      <c r="G63" s="34">
        <f t="shared" si="14"/>
        <v>9780.1215323645974</v>
      </c>
      <c r="H63" s="34">
        <f t="shared" si="14"/>
        <v>9461.1044754988616</v>
      </c>
      <c r="I63" s="34">
        <f t="shared" si="14"/>
        <v>9152.4934122840732</v>
      </c>
      <c r="J63" s="34">
        <f t="shared" si="14"/>
        <v>8853.9489103872784</v>
      </c>
      <c r="K63" s="34">
        <f t="shared" si="14"/>
        <v>8565.1426093935497</v>
      </c>
      <c r="L63" s="34">
        <f t="shared" si="14"/>
        <v>8285.7568596519104</v>
      </c>
      <c r="M63" s="34">
        <f t="shared" si="14"/>
        <v>8015.484372901723</v>
      </c>
      <c r="N63" s="42"/>
      <c r="O63" s="43"/>
    </row>
    <row r="64" spans="1:15" x14ac:dyDescent="0.2">
      <c r="A64" s="7" t="s">
        <v>112</v>
      </c>
      <c r="B64" s="39">
        <f t="shared" ref="B64:B76" si="15">F48</f>
        <v>-2.5058325412598004E-3</v>
      </c>
      <c r="C64" s="39">
        <f>H48</f>
        <v>-3.2618925624803063E-2</v>
      </c>
      <c r="D64" s="39">
        <f>C64</f>
        <v>-3.2618925624803063E-2</v>
      </c>
      <c r="E64" s="39">
        <f t="shared" ref="E64:M64" si="16">D64</f>
        <v>-3.2618925624803063E-2</v>
      </c>
      <c r="F64" s="39">
        <f t="shared" si="16"/>
        <v>-3.2618925624803063E-2</v>
      </c>
      <c r="G64" s="39">
        <f t="shared" si="16"/>
        <v>-3.2618925624803063E-2</v>
      </c>
      <c r="H64" s="39">
        <f t="shared" si="16"/>
        <v>-3.2618925624803063E-2</v>
      </c>
      <c r="I64" s="39">
        <f t="shared" si="16"/>
        <v>-3.2618925624803063E-2</v>
      </c>
      <c r="J64" s="39">
        <f t="shared" si="16"/>
        <v>-3.2618925624803063E-2</v>
      </c>
      <c r="K64" s="39">
        <f t="shared" si="16"/>
        <v>-3.2618925624803063E-2</v>
      </c>
      <c r="L64" s="39">
        <f t="shared" si="16"/>
        <v>-3.2618925624803063E-2</v>
      </c>
      <c r="M64" s="39">
        <f t="shared" si="16"/>
        <v>-3.2618925624803063E-2</v>
      </c>
      <c r="N64" s="42"/>
      <c r="O64" s="43"/>
    </row>
    <row r="65" spans="1:15" x14ac:dyDescent="0.2">
      <c r="A65" s="6" t="s">
        <v>138</v>
      </c>
      <c r="B65" s="34">
        <f t="shared" si="15"/>
        <v>11679</v>
      </c>
      <c r="C65" s="34">
        <f>B65*(1+C66)</f>
        <v>13227.566384285918</v>
      </c>
      <c r="D65" s="34">
        <f t="shared" ref="D65:M65" si="17">C65*(1+D66)</f>
        <v>14981.463520052303</v>
      </c>
      <c r="E65" s="34">
        <f t="shared" si="17"/>
        <v>16967.917051566881</v>
      </c>
      <c r="F65" s="34">
        <f t="shared" si="17"/>
        <v>19217.762582640458</v>
      </c>
      <c r="G65" s="34">
        <f t="shared" si="17"/>
        <v>21765.924335929674</v>
      </c>
      <c r="H65" s="34">
        <f t="shared" si="17"/>
        <v>24651.957279634742</v>
      </c>
      <c r="I65" s="34">
        <f t="shared" si="17"/>
        <v>27920.661136993669</v>
      </c>
      <c r="J65" s="34">
        <f t="shared" si="17"/>
        <v>31622.775809806979</v>
      </c>
      <c r="K65" s="34">
        <f t="shared" si="17"/>
        <v>35815.769011012308</v>
      </c>
      <c r="L65" s="34">
        <f t="shared" si="17"/>
        <v>40564.728332683939</v>
      </c>
      <c r="M65" s="34">
        <f t="shared" si="17"/>
        <v>45943.371596977537</v>
      </c>
      <c r="N65" s="42"/>
      <c r="O65" s="43"/>
    </row>
    <row r="66" spans="1:15" x14ac:dyDescent="0.2">
      <c r="A66" s="7" t="s">
        <v>112</v>
      </c>
      <c r="B66" s="39">
        <f t="shared" si="15"/>
        <v>4.3047244797713713E-2</v>
      </c>
      <c r="C66" s="39">
        <f>H50</f>
        <v>0.13259409061442917</v>
      </c>
      <c r="D66" s="39">
        <f>C66</f>
        <v>0.13259409061442917</v>
      </c>
      <c r="E66" s="39">
        <f t="shared" ref="E66:M66" si="18">D66</f>
        <v>0.13259409061442917</v>
      </c>
      <c r="F66" s="39">
        <f t="shared" si="18"/>
        <v>0.13259409061442917</v>
      </c>
      <c r="G66" s="39">
        <f t="shared" si="18"/>
        <v>0.13259409061442917</v>
      </c>
      <c r="H66" s="39">
        <f t="shared" si="18"/>
        <v>0.13259409061442917</v>
      </c>
      <c r="I66" s="39">
        <f t="shared" si="18"/>
        <v>0.13259409061442917</v>
      </c>
      <c r="J66" s="39">
        <f t="shared" si="18"/>
        <v>0.13259409061442917</v>
      </c>
      <c r="K66" s="39">
        <f t="shared" si="18"/>
        <v>0.13259409061442917</v>
      </c>
      <c r="L66" s="39">
        <f t="shared" si="18"/>
        <v>0.13259409061442917</v>
      </c>
      <c r="M66" s="39">
        <f t="shared" si="18"/>
        <v>0.13259409061442917</v>
      </c>
      <c r="N66" s="42"/>
      <c r="O66" s="43"/>
    </row>
    <row r="67" spans="1:15" x14ac:dyDescent="0.2">
      <c r="A67" s="6" t="s">
        <v>139</v>
      </c>
      <c r="B67" s="34">
        <f t="shared" si="15"/>
        <v>11121</v>
      </c>
      <c r="C67" s="34">
        <f t="shared" ref="C67:M67" si="19">B67*(1+C68)</f>
        <v>11756.776332243344</v>
      </c>
      <c r="D67" s="34">
        <f t="shared" si="19"/>
        <v>12428.899354949846</v>
      </c>
      <c r="E67" s="34">
        <f t="shared" si="19"/>
        <v>13139.446971685004</v>
      </c>
      <c r="F67" s="34">
        <f t="shared" si="19"/>
        <v>13890.615877661427</v>
      </c>
      <c r="G67" s="34">
        <f t="shared" si="19"/>
        <v>14684.728350937277</v>
      </c>
      <c r="H67" s="34">
        <f t="shared" si="19"/>
        <v>15524.239431860642</v>
      </c>
      <c r="I67" s="34">
        <f t="shared" si="19"/>
        <v>16411.744512955494</v>
      </c>
      <c r="J67" s="34">
        <f t="shared" si="19"/>
        <v>17349.98736271376</v>
      </c>
      <c r="K67" s="34">
        <f t="shared" si="19"/>
        <v>18341.868608099474</v>
      </c>
      <c r="L67" s="34">
        <f t="shared" si="19"/>
        <v>19390.454701989125</v>
      </c>
      <c r="M67" s="34">
        <f t="shared" si="19"/>
        <v>20498.987403271505</v>
      </c>
      <c r="N67" s="42"/>
      <c r="O67" s="43"/>
    </row>
    <row r="68" spans="1:15" x14ac:dyDescent="0.2">
      <c r="A68" s="7" t="s">
        <v>112</v>
      </c>
      <c r="B68" s="39">
        <f t="shared" si="15"/>
        <v>0.13156288156288154</v>
      </c>
      <c r="C68" s="39">
        <f>H52</f>
        <v>5.7168989501244938E-2</v>
      </c>
      <c r="D68" s="39">
        <f>C68</f>
        <v>5.7168989501244938E-2</v>
      </c>
      <c r="E68" s="39">
        <f t="shared" ref="E68:M68" si="20">D68</f>
        <v>5.7168989501244938E-2</v>
      </c>
      <c r="F68" s="39">
        <f t="shared" si="20"/>
        <v>5.7168989501244938E-2</v>
      </c>
      <c r="G68" s="39">
        <f t="shared" si="20"/>
        <v>5.7168989501244938E-2</v>
      </c>
      <c r="H68" s="39">
        <f t="shared" si="20"/>
        <v>5.7168989501244938E-2</v>
      </c>
      <c r="I68" s="39">
        <f t="shared" si="20"/>
        <v>5.7168989501244938E-2</v>
      </c>
      <c r="J68" s="39">
        <f t="shared" si="20"/>
        <v>5.7168989501244938E-2</v>
      </c>
      <c r="K68" s="39">
        <f t="shared" si="20"/>
        <v>5.7168989501244938E-2</v>
      </c>
      <c r="L68" s="39">
        <f t="shared" si="20"/>
        <v>5.7168989501244938E-2</v>
      </c>
      <c r="M68" s="39">
        <f t="shared" si="20"/>
        <v>5.7168989501244938E-2</v>
      </c>
      <c r="N68" s="42"/>
      <c r="O68" s="43"/>
    </row>
    <row r="69" spans="1:15" x14ac:dyDescent="0.2">
      <c r="A69" s="6" t="s">
        <v>140</v>
      </c>
      <c r="B69" s="34">
        <f t="shared" si="15"/>
        <v>10661</v>
      </c>
      <c r="C69" s="34">
        <f t="shared" ref="C69:M69" si="21">B69*(1+C70)</f>
        <v>11311.057472729677</v>
      </c>
      <c r="D69" s="34">
        <f t="shared" si="21"/>
        <v>12000.752382646457</v>
      </c>
      <c r="E69" s="34">
        <f t="shared" si="21"/>
        <v>12732.501633628335</v>
      </c>
      <c r="F69" s="34">
        <f t="shared" si="21"/>
        <v>13508.869500946872</v>
      </c>
      <c r="G69" s="34">
        <f t="shared" si="21"/>
        <v>14332.57661727935</v>
      </c>
      <c r="H69" s="34">
        <f t="shared" si="21"/>
        <v>15206.509506645552</v>
      </c>
      <c r="I69" s="34">
        <f t="shared" si="21"/>
        <v>16133.730699679023</v>
      </c>
      <c r="J69" s="34">
        <f t="shared" si="21"/>
        <v>17117.489465679824</v>
      </c>
      <c r="K69" s="34">
        <f t="shared" si="21"/>
        <v>18161.233199057246</v>
      </c>
      <c r="L69" s="34">
        <f t="shared" si="21"/>
        <v>19268.619500064044</v>
      </c>
      <c r="M69" s="34">
        <f t="shared" si="21"/>
        <v>20443.528992156851</v>
      </c>
      <c r="N69" s="42"/>
      <c r="O69" s="43"/>
    </row>
    <row r="70" spans="1:15" x14ac:dyDescent="0.2">
      <c r="A70" s="7" t="s">
        <v>112</v>
      </c>
      <c r="B70" s="39">
        <f t="shared" si="15"/>
        <v>0.19050809603573415</v>
      </c>
      <c r="C70" s="39">
        <f>H54</f>
        <v>6.0975281186537528E-2</v>
      </c>
      <c r="D70" s="39">
        <f>C70</f>
        <v>6.0975281186537528E-2</v>
      </c>
      <c r="E70" s="39">
        <f t="shared" ref="E70:M70" si="22">D70</f>
        <v>6.0975281186537528E-2</v>
      </c>
      <c r="F70" s="39">
        <f t="shared" si="22"/>
        <v>6.0975281186537528E-2</v>
      </c>
      <c r="G70" s="39">
        <f t="shared" si="22"/>
        <v>6.0975281186537528E-2</v>
      </c>
      <c r="H70" s="39">
        <f t="shared" si="22"/>
        <v>6.0975281186537528E-2</v>
      </c>
      <c r="I70" s="39">
        <f t="shared" si="22"/>
        <v>6.0975281186537528E-2</v>
      </c>
      <c r="J70" s="39">
        <f t="shared" si="22"/>
        <v>6.0975281186537528E-2</v>
      </c>
      <c r="K70" s="39">
        <f t="shared" si="22"/>
        <v>6.0975281186537528E-2</v>
      </c>
      <c r="L70" s="39">
        <f t="shared" si="22"/>
        <v>6.0975281186537528E-2</v>
      </c>
      <c r="M70" s="39">
        <f t="shared" si="22"/>
        <v>6.0975281186537528E-2</v>
      </c>
      <c r="N70" s="42"/>
      <c r="O70" s="43"/>
    </row>
    <row r="71" spans="1:15" x14ac:dyDescent="0.2">
      <c r="A71" s="6" t="s">
        <v>141</v>
      </c>
      <c r="B71" s="34">
        <f t="shared" si="15"/>
        <v>0</v>
      </c>
      <c r="C71" s="34">
        <f t="shared" ref="C71:M71" si="23">B71*(1+C72)</f>
        <v>0</v>
      </c>
      <c r="D71" s="34">
        <f t="shared" si="23"/>
        <v>0</v>
      </c>
      <c r="E71" s="34">
        <f t="shared" si="23"/>
        <v>0</v>
      </c>
      <c r="F71" s="34">
        <f t="shared" si="23"/>
        <v>0</v>
      </c>
      <c r="G71" s="34">
        <f t="shared" si="23"/>
        <v>0</v>
      </c>
      <c r="H71" s="34">
        <f t="shared" si="23"/>
        <v>0</v>
      </c>
      <c r="I71" s="34">
        <f t="shared" si="23"/>
        <v>0</v>
      </c>
      <c r="J71" s="34">
        <f t="shared" si="23"/>
        <v>0</v>
      </c>
      <c r="K71" s="34">
        <f t="shared" si="23"/>
        <v>0</v>
      </c>
      <c r="L71" s="34">
        <f t="shared" si="23"/>
        <v>0</v>
      </c>
      <c r="M71" s="34">
        <f t="shared" si="23"/>
        <v>0</v>
      </c>
      <c r="N71" s="42"/>
      <c r="O71" s="43"/>
    </row>
    <row r="72" spans="1:15" x14ac:dyDescent="0.2">
      <c r="A72" s="7" t="s">
        <v>112</v>
      </c>
      <c r="B72" s="39">
        <f t="shared" si="15"/>
        <v>0</v>
      </c>
      <c r="C72" s="39">
        <f>H56</f>
        <v>0</v>
      </c>
      <c r="D72" s="39">
        <f>C72</f>
        <v>0</v>
      </c>
      <c r="E72" s="39">
        <f t="shared" ref="E72:M72" si="24">D72</f>
        <v>0</v>
      </c>
      <c r="F72" s="39">
        <f t="shared" si="24"/>
        <v>0</v>
      </c>
      <c r="G72" s="39">
        <f t="shared" si="24"/>
        <v>0</v>
      </c>
      <c r="H72" s="39">
        <f t="shared" si="24"/>
        <v>0</v>
      </c>
      <c r="I72" s="39">
        <f t="shared" si="24"/>
        <v>0</v>
      </c>
      <c r="J72" s="39">
        <f t="shared" si="24"/>
        <v>0</v>
      </c>
      <c r="K72" s="39">
        <f t="shared" si="24"/>
        <v>0</v>
      </c>
      <c r="L72" s="39">
        <f t="shared" si="24"/>
        <v>0</v>
      </c>
      <c r="M72" s="39">
        <f t="shared" si="24"/>
        <v>0</v>
      </c>
      <c r="N72" s="42"/>
      <c r="O72" s="43"/>
    </row>
    <row r="73" spans="1:15" x14ac:dyDescent="0.2">
      <c r="A73" s="6" t="s">
        <v>142</v>
      </c>
      <c r="B73" s="34">
        <f t="shared" si="15"/>
        <v>10350</v>
      </c>
      <c r="C73" s="34">
        <f t="shared" ref="C73:M73" si="25">B73*(1+C74)</f>
        <v>10199.519313945922</v>
      </c>
      <c r="D73" s="34">
        <f t="shared" si="25"/>
        <v>10051.226496188976</v>
      </c>
      <c r="E73" s="34">
        <f t="shared" si="25"/>
        <v>9905.0897368815913</v>
      </c>
      <c r="F73" s="34">
        <f t="shared" si="25"/>
        <v>9761.0776886658296</v>
      </c>
      <c r="G73" s="34">
        <f t="shared" si="25"/>
        <v>9619.1594599491564</v>
      </c>
      <c r="H73" s="34">
        <f t="shared" si="25"/>
        <v>9479.3046082779765</v>
      </c>
      <c r="I73" s="34">
        <f t="shared" si="25"/>
        <v>9341.4831338075182</v>
      </c>
      <c r="J73" s="34">
        <f t="shared" si="25"/>
        <v>9205.6654728666545</v>
      </c>
      <c r="K73" s="34">
        <f t="shared" si="25"/>
        <v>9071.8224916162872</v>
      </c>
      <c r="L73" s="34">
        <f t="shared" si="25"/>
        <v>8939.9254797999365</v>
      </c>
      <c r="M73" s="34">
        <f t="shared" si="25"/>
        <v>8809.9461445851903</v>
      </c>
      <c r="N73" s="42"/>
      <c r="O73" s="43"/>
    </row>
    <row r="74" spans="1:15" x14ac:dyDescent="0.2">
      <c r="A74" s="7" t="s">
        <v>112</v>
      </c>
      <c r="B74" s="39">
        <f t="shared" si="15"/>
        <v>-0.10319729659474919</v>
      </c>
      <c r="C74" s="39">
        <f>H58</f>
        <v>-1.4539196720200626E-2</v>
      </c>
      <c r="D74" s="39">
        <f>C74</f>
        <v>-1.4539196720200626E-2</v>
      </c>
      <c r="E74" s="39">
        <f t="shared" ref="E74:M74" si="26">D74</f>
        <v>-1.4539196720200626E-2</v>
      </c>
      <c r="F74" s="39">
        <f t="shared" si="26"/>
        <v>-1.4539196720200626E-2</v>
      </c>
      <c r="G74" s="39">
        <f t="shared" si="26"/>
        <v>-1.4539196720200626E-2</v>
      </c>
      <c r="H74" s="39">
        <f t="shared" si="26"/>
        <v>-1.4539196720200626E-2</v>
      </c>
      <c r="I74" s="39">
        <f t="shared" si="26"/>
        <v>-1.4539196720200626E-2</v>
      </c>
      <c r="J74" s="39">
        <f t="shared" si="26"/>
        <v>-1.4539196720200626E-2</v>
      </c>
      <c r="K74" s="39">
        <f t="shared" si="26"/>
        <v>-1.4539196720200626E-2</v>
      </c>
      <c r="L74" s="39">
        <f t="shared" si="26"/>
        <v>-1.4539196720200626E-2</v>
      </c>
      <c r="M74" s="39">
        <f t="shared" si="26"/>
        <v>-1.4539196720200626E-2</v>
      </c>
      <c r="N74" s="42"/>
      <c r="O74" s="43"/>
    </row>
    <row r="75" spans="1:15" x14ac:dyDescent="0.2">
      <c r="A75" s="6" t="s">
        <v>143</v>
      </c>
      <c r="B75" s="34">
        <f t="shared" si="15"/>
        <v>55355</v>
      </c>
      <c r="C75" s="34">
        <f>SUM(C63,C65,C67,C69,C71,C73)</f>
        <v>57662.366625792136</v>
      </c>
      <c r="D75" s="34">
        <f t="shared" ref="D75:M75" si="27">SUM(D63,D65,D67,D69,D71,D73)</f>
        <v>60265.518749314258</v>
      </c>
      <c r="E75" s="34">
        <f t="shared" si="27"/>
        <v>63195.74436231146</v>
      </c>
      <c r="F75" s="34">
        <f t="shared" si="27"/>
        <v>66488.221110378596</v>
      </c>
      <c r="G75" s="34">
        <f t="shared" si="27"/>
        <v>70182.510296460052</v>
      </c>
      <c r="H75" s="34">
        <f t="shared" si="27"/>
        <v>74323.115301917773</v>
      </c>
      <c r="I75" s="34">
        <f t="shared" si="27"/>
        <v>78960.11289571978</v>
      </c>
      <c r="J75" s="34">
        <f t="shared" si="27"/>
        <v>84149.867021454498</v>
      </c>
      <c r="K75" s="34">
        <f t="shared" si="27"/>
        <v>89955.835919178862</v>
      </c>
      <c r="L75" s="34">
        <f t="shared" si="27"/>
        <v>96449.484874188958</v>
      </c>
      <c r="M75" s="34">
        <f t="shared" si="27"/>
        <v>103711.31850989281</v>
      </c>
      <c r="N75" s="135" t="s">
        <v>124</v>
      </c>
      <c r="O75" s="137" t="s">
        <v>111</v>
      </c>
    </row>
    <row r="76" spans="1:15" x14ac:dyDescent="0.2">
      <c r="A76" s="3" t="s">
        <v>112</v>
      </c>
      <c r="B76" s="37">
        <f t="shared" si="15"/>
        <v>-9.2178270986218447E-3</v>
      </c>
      <c r="C76" s="37">
        <f>C75/B75-1</f>
        <v>4.168307516560632E-2</v>
      </c>
      <c r="D76" s="37">
        <f t="shared" ref="D76:M76" si="28">D75/C75-1</f>
        <v>4.5144732619381234E-2</v>
      </c>
      <c r="E76" s="37">
        <f t="shared" si="28"/>
        <v>4.8621926332137466E-2</v>
      </c>
      <c r="F76" s="37">
        <f t="shared" si="28"/>
        <v>5.2099659261719111E-2</v>
      </c>
      <c r="G76" s="37">
        <f t="shared" si="28"/>
        <v>5.55630625152157E-2</v>
      </c>
      <c r="H76" s="37">
        <f t="shared" si="28"/>
        <v>5.8997676030214219E-2</v>
      </c>
      <c r="I76" s="37">
        <f t="shared" si="28"/>
        <v>6.2389709782285641E-2</v>
      </c>
      <c r="J76" s="37">
        <f t="shared" si="28"/>
        <v>6.5726275399183853E-2</v>
      </c>
      <c r="K76" s="37">
        <f t="shared" si="28"/>
        <v>6.8995580186051786E-2</v>
      </c>
      <c r="L76" s="37">
        <f t="shared" si="28"/>
        <v>7.2187078121805692E-2</v>
      </c>
      <c r="M76" s="37">
        <f t="shared" si="28"/>
        <v>7.5291575120140397E-2</v>
      </c>
      <c r="N76" s="136">
        <f>(M75/C75)^(1/11)-1</f>
        <v>5.4813769028867254E-2</v>
      </c>
      <c r="O76" s="138">
        <f>N76</f>
        <v>5.4813769028867254E-2</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4"/>
  <sheetViews>
    <sheetView workbookViewId="0"/>
  </sheetViews>
  <sheetFormatPr defaultColWidth="8.85546875" defaultRowHeight="12.75" x14ac:dyDescent="0.2"/>
  <cols>
    <col min="1" max="1" width="38.140625" style="1" bestFit="1" customWidth="1"/>
    <col min="2" max="5" width="7.140625" style="1" customWidth="1"/>
    <col min="6" max="6" width="9.140625" style="1" bestFit="1" customWidth="1"/>
    <col min="7" max="7" width="10.28515625" style="1" customWidth="1"/>
    <col min="8" max="8" width="11.42578125" style="1" customWidth="1"/>
    <col min="9" max="9" width="9.7109375" style="1" customWidth="1"/>
    <col min="10" max="16384" width="8.85546875" style="1"/>
  </cols>
  <sheetData>
    <row r="1" spans="1:10" x14ac:dyDescent="0.2">
      <c r="A1" s="1" t="s">
        <v>0</v>
      </c>
    </row>
    <row r="2" spans="1:10" x14ac:dyDescent="0.2">
      <c r="A2" s="1" t="s">
        <v>1</v>
      </c>
    </row>
    <row r="3" spans="1:10" x14ac:dyDescent="0.2">
      <c r="A3" s="1" t="s">
        <v>144</v>
      </c>
    </row>
    <row r="4" spans="1:10" x14ac:dyDescent="0.2">
      <c r="A4" s="1" t="s">
        <v>3</v>
      </c>
    </row>
    <row r="6" spans="1:10" x14ac:dyDescent="0.2">
      <c r="A6" s="12" t="s">
        <v>85</v>
      </c>
      <c r="B6" s="9" t="s">
        <v>38</v>
      </c>
      <c r="C6" s="9" t="s">
        <v>39</v>
      </c>
      <c r="D6" s="9" t="s">
        <v>40</v>
      </c>
      <c r="E6" s="9" t="s">
        <v>41</v>
      </c>
      <c r="F6" s="9" t="s">
        <v>113</v>
      </c>
      <c r="G6" s="9">
        <v>2016</v>
      </c>
      <c r="H6" s="135" t="s">
        <v>110</v>
      </c>
      <c r="I6" s="137" t="s">
        <v>111</v>
      </c>
      <c r="J6" s="149" t="s">
        <v>145</v>
      </c>
    </row>
    <row r="7" spans="1:10" x14ac:dyDescent="0.2">
      <c r="A7" s="13" t="s">
        <v>87</v>
      </c>
      <c r="B7" s="34">
        <f t="shared" ref="B7:G7" si="0">B106</f>
        <v>53999</v>
      </c>
      <c r="C7" s="34">
        <f t="shared" si="0"/>
        <v>53341</v>
      </c>
      <c r="D7" s="34">
        <f t="shared" si="0"/>
        <v>52708</v>
      </c>
      <c r="E7" s="34">
        <f t="shared" si="0"/>
        <v>55870</v>
      </c>
      <c r="F7" s="34">
        <f t="shared" si="0"/>
        <v>55355</v>
      </c>
      <c r="G7" s="34">
        <f t="shared" si="0"/>
        <v>54808</v>
      </c>
      <c r="H7" s="144">
        <f>AVERAGE(B7:G7)</f>
        <v>54346.833333333336</v>
      </c>
      <c r="I7" s="145">
        <f>H7</f>
        <v>54346.833333333336</v>
      </c>
      <c r="J7" s="148">
        <f>STDEV(B7:G7)</f>
        <v>1213.8842476392329</v>
      </c>
    </row>
    <row r="8" spans="1:10" x14ac:dyDescent="0.2">
      <c r="A8" s="14" t="s">
        <v>112</v>
      </c>
      <c r="B8" s="38"/>
      <c r="C8" s="39">
        <f>C7/B7-1</f>
        <v>-1.2185410840941491E-2</v>
      </c>
      <c r="D8" s="39">
        <f>D7/C7-1</f>
        <v>-1.1867044112408798E-2</v>
      </c>
      <c r="E8" s="39">
        <f>E7/D7-1</f>
        <v>5.9990893223040187E-2</v>
      </c>
      <c r="F8" s="39">
        <f>F7/E7-1</f>
        <v>-9.2178270986218447E-3</v>
      </c>
      <c r="G8" s="39">
        <f>G7/F7-1</f>
        <v>-9.8816728389485853E-3</v>
      </c>
      <c r="H8" s="136">
        <f>AVERAGE(C8:G8)</f>
        <v>3.3677876664238936E-3</v>
      </c>
      <c r="I8" s="138">
        <f>H8</f>
        <v>3.3677876664238936E-3</v>
      </c>
      <c r="J8" s="147">
        <f>_xlfn.STDEV.P(C8:G8)</f>
        <v>2.8334163367610191E-2</v>
      </c>
    </row>
    <row r="9" spans="1:10" x14ac:dyDescent="0.2">
      <c r="A9" s="13"/>
      <c r="B9" s="35"/>
      <c r="C9" s="35"/>
      <c r="D9" s="35"/>
      <c r="E9" s="35"/>
      <c r="F9" s="35"/>
      <c r="G9" s="35"/>
      <c r="H9" s="136"/>
      <c r="I9" s="138"/>
      <c r="J9" s="147"/>
    </row>
    <row r="10" spans="1:10" x14ac:dyDescent="0.2">
      <c r="A10" s="54" t="s">
        <v>146</v>
      </c>
      <c r="B10" s="38"/>
      <c r="C10" s="38"/>
      <c r="D10" s="38"/>
      <c r="E10" s="38"/>
      <c r="F10" s="38"/>
      <c r="G10" s="38"/>
      <c r="H10" s="136"/>
      <c r="I10" s="138"/>
      <c r="J10" s="147"/>
    </row>
    <row r="11" spans="1:10" x14ac:dyDescent="0.2">
      <c r="A11" s="13" t="s">
        <v>147</v>
      </c>
      <c r="B11" s="53">
        <f t="shared" ref="B11:G11" si="1">B132/B7</f>
        <v>0.26256041778551453</v>
      </c>
      <c r="C11" s="53">
        <f t="shared" si="1"/>
        <v>0.23749086068877598</v>
      </c>
      <c r="D11" s="53">
        <f t="shared" si="1"/>
        <v>0.24958260605600668</v>
      </c>
      <c r="E11" s="53">
        <f t="shared" si="1"/>
        <v>0.2096294970467156</v>
      </c>
      <c r="F11" s="53">
        <f t="shared" si="1"/>
        <v>0.2161503025923584</v>
      </c>
      <c r="G11" s="53">
        <f t="shared" si="1"/>
        <v>0.25959713910378046</v>
      </c>
      <c r="H11" s="139">
        <f>AVERAGE(B11:G11)</f>
        <v>0.23916847054552526</v>
      </c>
      <c r="I11" s="140">
        <f>H11</f>
        <v>0.23916847054552526</v>
      </c>
      <c r="J11" s="147">
        <f>_xlfn.STDEV.P(B11:G11)</f>
        <v>2.032309564382026E-2</v>
      </c>
    </row>
    <row r="12" spans="1:10" x14ac:dyDescent="0.2">
      <c r="A12" s="14" t="s">
        <v>90</v>
      </c>
      <c r="B12" s="39">
        <f t="shared" ref="B12:G12" si="2">B109/B7</f>
        <v>0.1546324931943184</v>
      </c>
      <c r="C12" s="39">
        <f t="shared" si="2"/>
        <v>0.19024765190003937</v>
      </c>
      <c r="D12" s="39">
        <f t="shared" si="2"/>
        <v>0.20131668816877893</v>
      </c>
      <c r="E12" s="39">
        <f t="shared" si="2"/>
        <v>0.20649722570252371</v>
      </c>
      <c r="F12" s="39">
        <f t="shared" si="2"/>
        <v>0.21909493270707253</v>
      </c>
      <c r="G12" s="39">
        <f t="shared" si="2"/>
        <v>0.23689972266822362</v>
      </c>
      <c r="H12" s="139">
        <f>AVERAGE(B12:G12)</f>
        <v>0.20144811905682611</v>
      </c>
      <c r="I12" s="138">
        <f>H12</f>
        <v>0.20144811905682611</v>
      </c>
      <c r="J12" s="147">
        <f>_xlfn.STDEV.P(B12:G12)</f>
        <v>2.5530668721013023E-2</v>
      </c>
    </row>
    <row r="13" spans="1:10" x14ac:dyDescent="0.2">
      <c r="A13" s="13" t="s">
        <v>148</v>
      </c>
      <c r="B13" s="53">
        <f t="shared" ref="B13:G13" si="3">B110/B7</f>
        <v>0.14203966740124818</v>
      </c>
      <c r="C13" s="53">
        <f t="shared" si="3"/>
        <v>0.15104703698843291</v>
      </c>
      <c r="D13" s="53">
        <f t="shared" si="3"/>
        <v>0.15344919177354482</v>
      </c>
      <c r="E13" s="53">
        <f t="shared" si="3"/>
        <v>0.14562376946482908</v>
      </c>
      <c r="F13" s="53">
        <f t="shared" si="3"/>
        <v>0.14325715834161323</v>
      </c>
      <c r="G13" s="53">
        <f t="shared" si="3"/>
        <v>0.16245803532331046</v>
      </c>
      <c r="H13" s="139">
        <f>AVERAGE(B13:G13)</f>
        <v>0.14964580988216311</v>
      </c>
      <c r="I13" s="138">
        <f>H13</f>
        <v>0.14964580988216311</v>
      </c>
      <c r="J13" s="147">
        <f>_xlfn.STDEV.P(B13:G13)</f>
        <v>7.0169717237926867E-3</v>
      </c>
    </row>
    <row r="14" spans="1:10" x14ac:dyDescent="0.2">
      <c r="A14" s="14" t="s">
        <v>149</v>
      </c>
      <c r="B14" s="39">
        <f t="shared" ref="B14:G14" si="4">B111/B7</f>
        <v>0</v>
      </c>
      <c r="C14" s="39">
        <f t="shared" si="4"/>
        <v>0</v>
      </c>
      <c r="D14" s="39">
        <f t="shared" si="4"/>
        <v>4.553388479927146E-3</v>
      </c>
      <c r="E14" s="39">
        <f t="shared" si="4"/>
        <v>5.2801145516377301E-3</v>
      </c>
      <c r="F14" s="39">
        <f t="shared" si="4"/>
        <v>6.3950862614036673E-3</v>
      </c>
      <c r="G14" s="39">
        <f t="shared" si="4"/>
        <v>0</v>
      </c>
      <c r="H14" s="139">
        <f>AVERAGE(B14:G14)</f>
        <v>2.7047648821614239E-3</v>
      </c>
      <c r="I14" s="140">
        <f>H14</f>
        <v>2.7047648821614239E-3</v>
      </c>
      <c r="J14" s="147">
        <f>_xlfn.STDEV.P(B14:G14)</f>
        <v>2.7572802484725624E-3</v>
      </c>
    </row>
    <row r="15" spans="1:10" x14ac:dyDescent="0.2">
      <c r="A15" s="13"/>
      <c r="B15" s="35"/>
      <c r="C15" s="35"/>
      <c r="D15" s="35"/>
      <c r="E15" s="35"/>
      <c r="F15" s="35"/>
      <c r="G15" s="35"/>
      <c r="H15" s="139"/>
      <c r="I15" s="140"/>
      <c r="J15" s="147"/>
    </row>
    <row r="16" spans="1:10" x14ac:dyDescent="0.2">
      <c r="A16" s="54" t="s">
        <v>150</v>
      </c>
      <c r="B16" s="55">
        <f t="shared" ref="B16:G16" si="5">1-B11-B12-B13-B14</f>
        <v>0.44076742161891891</v>
      </c>
      <c r="C16" s="55">
        <f t="shared" si="5"/>
        <v>0.42121445042275174</v>
      </c>
      <c r="D16" s="55">
        <f t="shared" si="5"/>
        <v>0.39109812552174245</v>
      </c>
      <c r="E16" s="55">
        <f t="shared" si="5"/>
        <v>0.43296939323429384</v>
      </c>
      <c r="F16" s="55">
        <f t="shared" si="5"/>
        <v>0.41510252009755216</v>
      </c>
      <c r="G16" s="55">
        <f t="shared" si="5"/>
        <v>0.34104510290468548</v>
      </c>
      <c r="H16" s="139">
        <f>AVERAGE(B16:G16)</f>
        <v>0.4070328356333241</v>
      </c>
      <c r="I16" s="140">
        <f>H16</f>
        <v>0.4070328356333241</v>
      </c>
      <c r="J16" s="147">
        <f>_xlfn.STDEV.P(B16:G16)</f>
        <v>3.3379787232700707E-2</v>
      </c>
    </row>
    <row r="17" spans="1:10" x14ac:dyDescent="0.2">
      <c r="A17" s="13"/>
      <c r="B17" s="35"/>
      <c r="C17" s="35"/>
      <c r="D17" s="35"/>
      <c r="E17" s="35"/>
      <c r="F17" s="35"/>
      <c r="G17" s="35"/>
      <c r="H17" s="139"/>
      <c r="I17" s="140"/>
      <c r="J17" s="147"/>
    </row>
    <row r="18" spans="1:10" ht="25.5" x14ac:dyDescent="0.2">
      <c r="A18" s="52" t="s">
        <v>151</v>
      </c>
      <c r="B18" s="39">
        <f t="shared" ref="B18:G18" si="6">B115/B7</f>
        <v>2.0741124835645104E-3</v>
      </c>
      <c r="C18" s="39">
        <f t="shared" si="6"/>
        <v>2.6433700155602631E-3</v>
      </c>
      <c r="D18" s="39">
        <f t="shared" si="6"/>
        <v>8.936024891857023E-3</v>
      </c>
      <c r="E18" s="39">
        <f t="shared" si="6"/>
        <v>7.3563629855020584E-3</v>
      </c>
      <c r="F18" s="39">
        <f t="shared" si="6"/>
        <v>5.690542859723602E-3</v>
      </c>
      <c r="G18" s="39">
        <f t="shared" si="6"/>
        <v>1.6056050211647934E-3</v>
      </c>
      <c r="H18" s="139">
        <f>AVERAGE(B18:G18)</f>
        <v>4.7176697095620418E-3</v>
      </c>
      <c r="I18" s="140">
        <f>H18</f>
        <v>4.7176697095620418E-3</v>
      </c>
      <c r="J18" s="147">
        <f>_xlfn.STDEV.P(B18:G18)</f>
        <v>2.789258129181185E-3</v>
      </c>
    </row>
    <row r="19" spans="1:10" x14ac:dyDescent="0.2">
      <c r="A19" s="13" t="s">
        <v>152</v>
      </c>
      <c r="B19" s="63">
        <f t="shared" ref="B19:G19" si="7">B116/B7</f>
        <v>3.5556214003963035E-3</v>
      </c>
      <c r="C19" s="63">
        <f t="shared" si="7"/>
        <v>1.7622466770401755E-3</v>
      </c>
      <c r="D19" s="63">
        <f t="shared" si="7"/>
        <v>-2.8648402519541624E-3</v>
      </c>
      <c r="E19" s="63">
        <f t="shared" si="7"/>
        <v>7.6964381600143187E-4</v>
      </c>
      <c r="F19" s="63">
        <f t="shared" si="7"/>
        <v>-1.8968476199078673E-3</v>
      </c>
      <c r="G19" s="63">
        <f t="shared" si="7"/>
        <v>-5.9845278061596849E-3</v>
      </c>
      <c r="H19" s="139">
        <f>AVERAGE(B19:G19)</f>
        <v>-7.7645063076396735E-4</v>
      </c>
      <c r="I19" s="140">
        <f>H19</f>
        <v>-7.7645063076396735E-4</v>
      </c>
      <c r="J19" s="147">
        <f>_xlfn.STDEV.P(B19:G19)</f>
        <v>3.1713027982777928E-3</v>
      </c>
    </row>
    <row r="20" spans="1:10" x14ac:dyDescent="0.2">
      <c r="A20" s="14"/>
      <c r="B20" s="39"/>
      <c r="C20" s="39"/>
      <c r="D20" s="39"/>
      <c r="E20" s="39"/>
      <c r="F20" s="39"/>
      <c r="G20" s="39"/>
      <c r="H20" s="139"/>
      <c r="I20" s="140"/>
      <c r="J20" s="147"/>
    </row>
    <row r="21" spans="1:10" x14ac:dyDescent="0.2">
      <c r="A21" s="56" t="s">
        <v>153</v>
      </c>
      <c r="B21" s="57">
        <f t="shared" ref="B21:G21" si="8">B118/(B16*B7)</f>
        <v>0.20331078526112345</v>
      </c>
      <c r="C21" s="57">
        <f t="shared" si="8"/>
        <v>0.17215595513619369</v>
      </c>
      <c r="D21" s="57">
        <f t="shared" si="8"/>
        <v>0.14509556612011254</v>
      </c>
      <c r="E21" s="57">
        <f t="shared" si="8"/>
        <v>0.16936750723439439</v>
      </c>
      <c r="F21" s="57">
        <f t="shared" si="8"/>
        <v>0.12150752894072592</v>
      </c>
      <c r="G21" s="57">
        <f t="shared" si="8"/>
        <v>9.8865824951851033E-2</v>
      </c>
      <c r="H21" s="139">
        <f>AVERAGE(B21:G21)</f>
        <v>0.15171719460740016</v>
      </c>
      <c r="I21" s="138">
        <f>H21</f>
        <v>0.15171719460740016</v>
      </c>
      <c r="J21" s="147">
        <f>_xlfn.STDEV.P(B21:G21)</f>
        <v>3.4498580169603485E-2</v>
      </c>
    </row>
    <row r="22" spans="1:10" x14ac:dyDescent="0.2">
      <c r="A22" s="14"/>
      <c r="B22" s="38"/>
      <c r="C22" s="38"/>
      <c r="D22" s="38"/>
      <c r="E22" s="38"/>
      <c r="F22" s="38"/>
      <c r="G22" s="38"/>
      <c r="H22" s="136"/>
      <c r="I22" s="138"/>
      <c r="J22" s="147"/>
    </row>
    <row r="23" spans="1:10" x14ac:dyDescent="0.2">
      <c r="A23" s="56" t="s">
        <v>154</v>
      </c>
      <c r="B23" s="35"/>
      <c r="C23" s="35"/>
      <c r="D23" s="35"/>
      <c r="E23" s="35"/>
      <c r="F23" s="35"/>
      <c r="G23" s="35"/>
      <c r="H23" s="135"/>
      <c r="I23" s="137"/>
      <c r="J23" s="147"/>
    </row>
    <row r="24" spans="1:10" x14ac:dyDescent="0.2">
      <c r="A24" s="14" t="s">
        <v>155</v>
      </c>
      <c r="B24" s="38"/>
      <c r="C24" s="39">
        <f>C37/C7</f>
        <v>2.2553008005099268E-2</v>
      </c>
      <c r="D24" s="39">
        <f>D37/D7</f>
        <v>5.426121271913182E-2</v>
      </c>
      <c r="E24" s="39">
        <f>E37/E7</f>
        <v>-6.5938786468587793E-2</v>
      </c>
      <c r="F24" s="39">
        <f>F37/F7</f>
        <v>4.0285430403757564E-3</v>
      </c>
      <c r="G24" s="39">
        <f>G37/G7</f>
        <v>-4.6909210334257774E-2</v>
      </c>
      <c r="H24" s="139">
        <f>AVERAGE(B24:G24)</f>
        <v>-6.4010466076477451E-3</v>
      </c>
      <c r="I24" s="138">
        <v>0</v>
      </c>
      <c r="J24" s="147">
        <f>_xlfn.STDEV.P(B24:G24)</f>
        <v>4.4300512686930305E-2</v>
      </c>
    </row>
    <row r="25" spans="1:10" x14ac:dyDescent="0.2">
      <c r="A25" s="13" t="s">
        <v>156</v>
      </c>
      <c r="B25" s="35"/>
      <c r="C25" s="53">
        <f>C42/C7</f>
        <v>0.28623385388350425</v>
      </c>
      <c r="D25" s="53">
        <f>D42/D7</f>
        <v>0.2905251574713516</v>
      </c>
      <c r="E25" s="53">
        <f>E42/E7</f>
        <v>0.2227492393055307</v>
      </c>
      <c r="F25" s="53">
        <f>F42/F7</f>
        <v>0.13097281185078133</v>
      </c>
      <c r="G25" s="53">
        <f>G42/G7</f>
        <v>0.42732812728068897</v>
      </c>
      <c r="H25" s="139">
        <f>AVERAGE(B25:G25)</f>
        <v>0.27156183795837141</v>
      </c>
      <c r="I25" s="138">
        <f>I27</f>
        <v>0.14385719734799191</v>
      </c>
      <c r="J25" s="147">
        <f>_xlfn.STDEV.P(B25:G25)</f>
        <v>9.6939111277777434E-2</v>
      </c>
    </row>
    <row r="26" spans="1:10" x14ac:dyDescent="0.2">
      <c r="A26" s="14"/>
      <c r="B26" s="38"/>
      <c r="C26" s="38"/>
      <c r="D26" s="38"/>
      <c r="E26" s="38"/>
      <c r="F26" s="38"/>
      <c r="G26" s="38"/>
      <c r="H26" s="136"/>
      <c r="I26" s="138"/>
      <c r="J26" s="147"/>
    </row>
    <row r="27" spans="1:10" x14ac:dyDescent="0.2">
      <c r="A27" s="58" t="s">
        <v>157</v>
      </c>
      <c r="B27" s="59">
        <f t="shared" ref="B27:G27" si="9">B41/B7</f>
        <v>0.11229837589584993</v>
      </c>
      <c r="C27" s="59">
        <f t="shared" si="9"/>
        <v>0.14101722877336384</v>
      </c>
      <c r="D27" s="59">
        <f t="shared" si="9"/>
        <v>0.15238673446156181</v>
      </c>
      <c r="E27" s="59">
        <f t="shared" si="9"/>
        <v>0.15301592983712189</v>
      </c>
      <c r="F27" s="59">
        <f t="shared" si="9"/>
        <v>0.15736609159064222</v>
      </c>
      <c r="G27" s="59">
        <f t="shared" si="9"/>
        <v>0.14705882352941177</v>
      </c>
      <c r="H27" s="139">
        <f>AVERAGE(B27:G27)</f>
        <v>0.14385719734799191</v>
      </c>
      <c r="I27" s="138">
        <f>H27</f>
        <v>0.14385719734799191</v>
      </c>
      <c r="J27" s="147">
        <f>_xlfn.STDEV.P(B27:G27)</f>
        <v>1.5018880622941065E-2</v>
      </c>
    </row>
    <row r="28" spans="1:10" x14ac:dyDescent="0.2">
      <c r="A28" s="60"/>
      <c r="B28" s="61"/>
      <c r="C28" s="61"/>
      <c r="D28" s="61"/>
      <c r="E28" s="61"/>
      <c r="F28" s="61"/>
      <c r="G28" s="61"/>
      <c r="H28" s="135"/>
      <c r="I28" s="137"/>
      <c r="J28" s="147"/>
    </row>
    <row r="29" spans="1:10" x14ac:dyDescent="0.2">
      <c r="A29" s="62" t="s">
        <v>158</v>
      </c>
      <c r="B29" s="115">
        <f t="shared" ref="B29:G29" si="10">B7/B40</f>
        <v>1.1934271885428869</v>
      </c>
      <c r="C29" s="115">
        <f t="shared" si="10"/>
        <v>1.0065669050629329</v>
      </c>
      <c r="D29" s="115">
        <f t="shared" si="10"/>
        <v>0.87447323887580053</v>
      </c>
      <c r="E29" s="115">
        <f t="shared" si="10"/>
        <v>0.87065606981455512</v>
      </c>
      <c r="F29" s="115">
        <f t="shared" si="10"/>
        <v>0.88272815704284868</v>
      </c>
      <c r="G29" s="115">
        <f t="shared" si="10"/>
        <v>0.70203663379018832</v>
      </c>
      <c r="H29" s="150">
        <f>AVERAGE(B29:G29)</f>
        <v>0.92164803218820202</v>
      </c>
      <c r="I29" s="143">
        <f>H29</f>
        <v>0.92164803218820202</v>
      </c>
      <c r="J29" s="146">
        <f>_xlfn.STDEV.P(B29:G29)</f>
        <v>0.15035773405317024</v>
      </c>
    </row>
    <row r="30" spans="1:10" x14ac:dyDescent="0.2">
      <c r="A30" s="141" t="s">
        <v>159</v>
      </c>
      <c r="B30" s="151">
        <f t="shared" ref="B30:G30" si="11">B40/(B130+B131)</f>
        <v>7.4615765171503954</v>
      </c>
      <c r="C30" s="151">
        <f t="shared" si="11"/>
        <v>7.0450678011167245</v>
      </c>
      <c r="D30" s="151">
        <f t="shared" si="11"/>
        <v>7.5042330677290838</v>
      </c>
      <c r="E30" s="151">
        <f t="shared" si="11"/>
        <v>7.5061410691308925</v>
      </c>
      <c r="F30" s="151">
        <f t="shared" si="11"/>
        <v>7.1988290666972796</v>
      </c>
      <c r="G30" s="151">
        <f t="shared" si="11"/>
        <v>9.6861042183622832</v>
      </c>
      <c r="H30" s="150">
        <f>AVERAGE(B30:G30)</f>
        <v>7.733658623364442</v>
      </c>
      <c r="I30" s="143">
        <f>H30</f>
        <v>7.733658623364442</v>
      </c>
      <c r="J30" s="146">
        <f>_xlfn.STDEV.P(B30:G30)</f>
        <v>0.88981952965943201</v>
      </c>
    </row>
    <row r="33" spans="1:7" x14ac:dyDescent="0.2">
      <c r="B33" s="141">
        <v>2011</v>
      </c>
      <c r="C33" s="141">
        <v>2012</v>
      </c>
      <c r="D33" s="141">
        <v>2013</v>
      </c>
      <c r="E33" s="141">
        <v>2014</v>
      </c>
      <c r="F33" s="141">
        <v>2015</v>
      </c>
      <c r="G33" s="141">
        <v>2016</v>
      </c>
    </row>
    <row r="34" spans="1:7" x14ac:dyDescent="0.2">
      <c r="A34" s="1" t="s">
        <v>160</v>
      </c>
      <c r="B34" s="33">
        <f t="shared" ref="B34:G34" si="12">B57-B50</f>
        <v>20807</v>
      </c>
      <c r="C34" s="33">
        <f t="shared" si="12"/>
        <v>22880</v>
      </c>
      <c r="D34" s="33">
        <f t="shared" si="12"/>
        <v>26410</v>
      </c>
      <c r="E34" s="33">
        <f t="shared" si="12"/>
        <v>25169</v>
      </c>
      <c r="F34" s="33">
        <f t="shared" si="12"/>
        <v>25048</v>
      </c>
      <c r="G34" s="33">
        <f t="shared" si="12"/>
        <v>24336</v>
      </c>
    </row>
    <row r="35" spans="1:7" x14ac:dyDescent="0.2">
      <c r="A35" s="1" t="s">
        <v>161</v>
      </c>
      <c r="B35" s="33">
        <f t="shared" ref="B35:G35" si="13">B77</f>
        <v>12028</v>
      </c>
      <c r="C35" s="33">
        <f t="shared" si="13"/>
        <v>12898</v>
      </c>
      <c r="D35" s="33">
        <f t="shared" si="13"/>
        <v>13568</v>
      </c>
      <c r="E35" s="33">
        <f t="shared" si="13"/>
        <v>16011</v>
      </c>
      <c r="F35" s="33">
        <f t="shared" si="13"/>
        <v>15667</v>
      </c>
      <c r="G35" s="33">
        <f t="shared" si="13"/>
        <v>17526</v>
      </c>
    </row>
    <row r="36" spans="1:7" x14ac:dyDescent="0.2">
      <c r="A36" s="1" t="s">
        <v>162</v>
      </c>
      <c r="B36" s="33">
        <f t="shared" ref="B36:G36" si="14">B34-B35</f>
        <v>8779</v>
      </c>
      <c r="C36" s="33">
        <f t="shared" si="14"/>
        <v>9982</v>
      </c>
      <c r="D36" s="33">
        <f t="shared" si="14"/>
        <v>12842</v>
      </c>
      <c r="E36" s="33">
        <f t="shared" si="14"/>
        <v>9158</v>
      </c>
      <c r="F36" s="33">
        <f t="shared" si="14"/>
        <v>9381</v>
      </c>
      <c r="G36" s="33">
        <f t="shared" si="14"/>
        <v>6810</v>
      </c>
    </row>
    <row r="37" spans="1:7" x14ac:dyDescent="0.2">
      <c r="A37" s="1" t="s">
        <v>155</v>
      </c>
      <c r="C37" s="33">
        <f>C36-B36</f>
        <v>1203</v>
      </c>
      <c r="D37" s="33">
        <f>D36-C36</f>
        <v>2860</v>
      </c>
      <c r="E37" s="33">
        <f>E36-D36</f>
        <v>-3684</v>
      </c>
      <c r="F37" s="33">
        <f>F36-E36</f>
        <v>223</v>
      </c>
      <c r="G37" s="33">
        <f>G36-F36</f>
        <v>-2571</v>
      </c>
    </row>
    <row r="39" spans="1:7" x14ac:dyDescent="0.2">
      <c r="B39" s="141">
        <v>2011</v>
      </c>
      <c r="C39" s="141">
        <v>2012</v>
      </c>
      <c r="D39" s="141">
        <v>2013</v>
      </c>
      <c r="E39" s="141">
        <v>2014</v>
      </c>
      <c r="F39" s="141">
        <v>2015</v>
      </c>
      <c r="G39" s="141">
        <v>2016</v>
      </c>
    </row>
    <row r="40" spans="1:7" x14ac:dyDescent="0.2">
      <c r="A40" s="1" t="s">
        <v>51</v>
      </c>
      <c r="B40" s="33">
        <f t="shared" ref="B40:G40" si="15">B66</f>
        <v>45247</v>
      </c>
      <c r="C40" s="33">
        <f t="shared" si="15"/>
        <v>52993</v>
      </c>
      <c r="D40" s="33">
        <f t="shared" si="15"/>
        <v>60274</v>
      </c>
      <c r="E40" s="33">
        <f t="shared" si="15"/>
        <v>64170</v>
      </c>
      <c r="F40" s="33">
        <f t="shared" si="15"/>
        <v>62709</v>
      </c>
      <c r="G40" s="33">
        <f t="shared" si="15"/>
        <v>78070</v>
      </c>
    </row>
    <row r="41" spans="1:7" x14ac:dyDescent="0.2">
      <c r="A41" s="1" t="s">
        <v>163</v>
      </c>
      <c r="B41" s="33">
        <f t="shared" ref="B41:G41" si="16">SUM(B130:B131)</f>
        <v>6064</v>
      </c>
      <c r="C41" s="33">
        <f t="shared" si="16"/>
        <v>7522</v>
      </c>
      <c r="D41" s="33">
        <f t="shared" si="16"/>
        <v>8032</v>
      </c>
      <c r="E41" s="33">
        <f t="shared" si="16"/>
        <v>8549</v>
      </c>
      <c r="F41" s="33">
        <f t="shared" si="16"/>
        <v>8711</v>
      </c>
      <c r="G41" s="33">
        <f t="shared" si="16"/>
        <v>8060</v>
      </c>
    </row>
    <row r="42" spans="1:7" x14ac:dyDescent="0.2">
      <c r="A42" s="1" t="s">
        <v>164</v>
      </c>
      <c r="C42" s="33">
        <f>C40-B40+C41</f>
        <v>15268</v>
      </c>
      <c r="D42" s="33">
        <f>D40-C40+D41</f>
        <v>15313</v>
      </c>
      <c r="E42" s="33">
        <f>E40-D40+E41</f>
        <v>12445</v>
      </c>
      <c r="F42" s="33">
        <f>F40-E40+F41</f>
        <v>7250</v>
      </c>
      <c r="G42" s="33">
        <f>G40-F40+G41</f>
        <v>23421</v>
      </c>
    </row>
    <row r="44" spans="1:7" x14ac:dyDescent="0.2">
      <c r="A44" s="142" t="s">
        <v>0</v>
      </c>
      <c r="B44" s="11"/>
      <c r="C44" s="11"/>
      <c r="D44" s="11"/>
      <c r="E44" s="11"/>
      <c r="F44" s="11"/>
    </row>
    <row r="45" spans="1:7" x14ac:dyDescent="0.2">
      <c r="A45" s="142" t="s">
        <v>1</v>
      </c>
      <c r="B45" s="11"/>
      <c r="C45" s="11"/>
      <c r="D45" s="11"/>
      <c r="E45" s="11"/>
      <c r="F45" s="11"/>
    </row>
    <row r="46" spans="1:7" x14ac:dyDescent="0.2">
      <c r="A46" s="142" t="s">
        <v>36</v>
      </c>
      <c r="B46" s="11"/>
      <c r="C46" s="11"/>
      <c r="D46" s="11"/>
      <c r="E46" s="11"/>
      <c r="F46" s="11"/>
    </row>
    <row r="47" spans="1:7" x14ac:dyDescent="0.2">
      <c r="A47" s="142" t="s">
        <v>165</v>
      </c>
      <c r="B47" s="11"/>
      <c r="C47" s="11"/>
      <c r="D47" s="11"/>
      <c r="E47" s="11"/>
      <c r="F47" s="11"/>
    </row>
    <row r="48" spans="1:7" x14ac:dyDescent="0.2">
      <c r="A48" s="11"/>
      <c r="B48" s="11"/>
      <c r="C48" s="11"/>
      <c r="D48" s="11"/>
      <c r="E48" s="11"/>
      <c r="F48" s="11"/>
    </row>
    <row r="49" spans="1:7" x14ac:dyDescent="0.2">
      <c r="A49" s="12" t="s">
        <v>37</v>
      </c>
      <c r="B49" s="9" t="s">
        <v>38</v>
      </c>
      <c r="C49" s="9" t="s">
        <v>39</v>
      </c>
      <c r="D49" s="9" t="s">
        <v>40</v>
      </c>
      <c r="E49" s="9" t="s">
        <v>41</v>
      </c>
      <c r="F49" s="10">
        <v>2015</v>
      </c>
      <c r="G49" s="1" t="s">
        <v>42</v>
      </c>
    </row>
    <row r="50" spans="1:7" x14ac:dyDescent="0.2">
      <c r="A50" s="13" t="s">
        <v>43</v>
      </c>
      <c r="B50" s="21">
        <v>5065</v>
      </c>
      <c r="C50" s="21">
        <v>8478</v>
      </c>
      <c r="D50" s="21">
        <v>5674</v>
      </c>
      <c r="E50" s="21">
        <v>2561</v>
      </c>
      <c r="F50" s="22">
        <v>15308</v>
      </c>
      <c r="G50" s="1">
        <v>3061</v>
      </c>
    </row>
    <row r="51" spans="1:7" x14ac:dyDescent="0.2">
      <c r="A51" s="14" t="s">
        <v>44</v>
      </c>
      <c r="B51" s="23">
        <v>5181</v>
      </c>
      <c r="C51" s="23">
        <v>3999</v>
      </c>
      <c r="D51" s="23">
        <v>5972</v>
      </c>
      <c r="E51" s="23">
        <v>2430</v>
      </c>
      <c r="F51" s="24">
        <v>2682</v>
      </c>
      <c r="G51" s="1">
        <v>2927</v>
      </c>
    </row>
    <row r="52" spans="1:7" x14ac:dyDescent="0.2">
      <c r="A52" s="13" t="s">
        <v>45</v>
      </c>
      <c r="B52" s="21">
        <v>4591</v>
      </c>
      <c r="C52" s="21">
        <v>5685</v>
      </c>
      <c r="D52" s="21">
        <v>8441</v>
      </c>
      <c r="E52" s="21">
        <v>9063</v>
      </c>
      <c r="F52" s="22">
        <v>7323</v>
      </c>
      <c r="G52" s="1">
        <v>9103</v>
      </c>
    </row>
    <row r="53" spans="1:7" x14ac:dyDescent="0.2">
      <c r="A53" s="14" t="s">
        <v>46</v>
      </c>
      <c r="B53" s="23">
        <v>3650</v>
      </c>
      <c r="C53" s="23">
        <v>3833</v>
      </c>
      <c r="D53" s="23">
        <v>3582</v>
      </c>
      <c r="E53" s="23">
        <v>4427</v>
      </c>
      <c r="F53" s="24">
        <v>4787</v>
      </c>
      <c r="G53" s="1">
        <v>4216</v>
      </c>
    </row>
    <row r="54" spans="1:7" x14ac:dyDescent="0.2">
      <c r="A54" s="13" t="s">
        <v>47</v>
      </c>
      <c r="B54" s="21">
        <v>4096</v>
      </c>
      <c r="C54" s="21">
        <v>4734</v>
      </c>
      <c r="D54" s="21">
        <v>4172</v>
      </c>
      <c r="E54" s="21">
        <v>4273</v>
      </c>
      <c r="F54" s="22">
        <v>5167</v>
      </c>
      <c r="G54" s="1">
        <v>5751</v>
      </c>
    </row>
    <row r="55" spans="1:7" x14ac:dyDescent="0.2">
      <c r="A55" s="14" t="s">
        <v>48</v>
      </c>
      <c r="B55" s="23">
        <v>1700</v>
      </c>
      <c r="C55" s="23">
        <v>2117</v>
      </c>
      <c r="D55" s="23">
        <v>2594</v>
      </c>
      <c r="E55" s="23">
        <v>1958</v>
      </c>
      <c r="F55" s="24">
        <v>2036</v>
      </c>
    </row>
    <row r="56" spans="1:7" x14ac:dyDescent="0.2">
      <c r="A56" s="13" t="s">
        <v>49</v>
      </c>
      <c r="B56" s="21">
        <v>1589</v>
      </c>
      <c r="C56" s="21">
        <v>2512</v>
      </c>
      <c r="D56" s="31">
        <v>1649</v>
      </c>
      <c r="E56" s="31">
        <v>3018</v>
      </c>
      <c r="F56" s="22">
        <v>3053</v>
      </c>
      <c r="G56" s="1">
        <v>2339</v>
      </c>
    </row>
    <row r="57" spans="1:7" x14ac:dyDescent="0.2">
      <c r="A57" s="15" t="s">
        <v>50</v>
      </c>
      <c r="B57" s="25">
        <v>25872</v>
      </c>
      <c r="C57" s="25">
        <v>31358</v>
      </c>
      <c r="D57" s="25">
        <v>32084</v>
      </c>
      <c r="E57" s="25">
        <v>27730</v>
      </c>
      <c r="F57" s="26">
        <v>40356</v>
      </c>
      <c r="G57" s="1">
        <v>27397</v>
      </c>
    </row>
    <row r="58" spans="1:7" x14ac:dyDescent="0.2">
      <c r="A58" s="11"/>
      <c r="B58" s="11"/>
      <c r="C58" s="11"/>
      <c r="D58" s="11"/>
      <c r="E58" s="11"/>
      <c r="F58" s="11"/>
    </row>
    <row r="59" spans="1:7" x14ac:dyDescent="0.2">
      <c r="A59" s="12" t="s">
        <v>51</v>
      </c>
      <c r="B59" s="9" t="s">
        <v>38</v>
      </c>
      <c r="C59" s="9" t="s">
        <v>39</v>
      </c>
      <c r="D59" s="9" t="s">
        <v>40</v>
      </c>
      <c r="E59" s="9" t="s">
        <v>41</v>
      </c>
      <c r="F59" s="10">
        <v>2015</v>
      </c>
      <c r="G59" s="1" t="s">
        <v>52</v>
      </c>
    </row>
    <row r="60" spans="1:7" x14ac:dyDescent="0.2">
      <c r="A60" s="13" t="s">
        <v>53</v>
      </c>
      <c r="B60" s="21">
        <v>23627</v>
      </c>
      <c r="C60" s="21">
        <v>27983</v>
      </c>
      <c r="D60" s="21">
        <v>31428</v>
      </c>
      <c r="E60" s="21">
        <v>33238</v>
      </c>
      <c r="F60" s="22">
        <v>31858</v>
      </c>
      <c r="G60" s="1">
        <v>32644</v>
      </c>
    </row>
    <row r="61" spans="1:7" x14ac:dyDescent="0.2">
      <c r="A61" s="14" t="s">
        <v>54</v>
      </c>
      <c r="B61" s="23">
        <v>562</v>
      </c>
      <c r="C61" s="23">
        <v>4424</v>
      </c>
      <c r="D61" s="23">
        <v>6221</v>
      </c>
      <c r="E61" s="23">
        <v>7097</v>
      </c>
      <c r="F61" s="24">
        <v>5960</v>
      </c>
      <c r="G61" s="1">
        <v>6377</v>
      </c>
    </row>
    <row r="62" spans="1:7" x14ac:dyDescent="0.2">
      <c r="A62" s="13" t="s">
        <v>55</v>
      </c>
      <c r="B62" s="21">
        <v>889</v>
      </c>
      <c r="C62" s="21">
        <v>493</v>
      </c>
      <c r="D62" s="21">
        <v>1473</v>
      </c>
      <c r="E62" s="21">
        <v>2023</v>
      </c>
      <c r="F62" s="22">
        <v>1891</v>
      </c>
      <c r="G62" s="1">
        <v>3097</v>
      </c>
    </row>
    <row r="63" spans="1:7" x14ac:dyDescent="0.2">
      <c r="A63" s="14" t="s">
        <v>56</v>
      </c>
      <c r="B63" s="23">
        <v>9254</v>
      </c>
      <c r="C63" s="23">
        <v>9710</v>
      </c>
      <c r="D63" s="23">
        <v>10513</v>
      </c>
      <c r="E63" s="23">
        <v>10861</v>
      </c>
      <c r="F63" s="24">
        <v>11332</v>
      </c>
      <c r="G63" s="1">
        <v>16942</v>
      </c>
    </row>
    <row r="64" spans="1:7" x14ac:dyDescent="0.2">
      <c r="A64" s="13" t="s">
        <v>57</v>
      </c>
      <c r="B64" s="21">
        <v>6267</v>
      </c>
      <c r="C64" s="21">
        <v>6235</v>
      </c>
      <c r="D64" s="21">
        <v>5150</v>
      </c>
      <c r="E64" s="21">
        <v>4446</v>
      </c>
      <c r="F64" s="22">
        <v>3933</v>
      </c>
      <c r="G64" s="1">
        <v>11140</v>
      </c>
    </row>
    <row r="65" spans="1:7" x14ac:dyDescent="0.2">
      <c r="A65" s="14" t="s">
        <v>58</v>
      </c>
      <c r="B65" s="23">
        <v>4648</v>
      </c>
      <c r="C65" s="23">
        <v>4148</v>
      </c>
      <c r="D65" s="23">
        <v>5489</v>
      </c>
      <c r="E65" s="23">
        <v>6505</v>
      </c>
      <c r="F65" s="24">
        <v>7735</v>
      </c>
      <c r="G65" s="1">
        <v>7870</v>
      </c>
    </row>
    <row r="66" spans="1:7" x14ac:dyDescent="0.2">
      <c r="A66" s="16" t="s">
        <v>59</v>
      </c>
      <c r="B66" s="27">
        <v>45247</v>
      </c>
      <c r="C66" s="27">
        <v>52993</v>
      </c>
      <c r="D66" s="27">
        <v>60274</v>
      </c>
      <c r="E66" s="27">
        <v>64170</v>
      </c>
      <c r="F66" s="28">
        <v>62709</v>
      </c>
      <c r="G66" s="1">
        <v>78070</v>
      </c>
    </row>
    <row r="67" spans="1:7" x14ac:dyDescent="0.2">
      <c r="A67" s="11"/>
      <c r="B67" s="11"/>
      <c r="C67" s="11"/>
      <c r="D67" s="11"/>
      <c r="E67" s="11"/>
      <c r="F67" s="11"/>
    </row>
    <row r="68" spans="1:7" x14ac:dyDescent="0.2">
      <c r="A68" s="19" t="s">
        <v>60</v>
      </c>
      <c r="B68" s="29">
        <v>71119</v>
      </c>
      <c r="C68" s="29">
        <v>84351</v>
      </c>
      <c r="D68" s="29">
        <v>92358</v>
      </c>
      <c r="E68" s="29">
        <v>91900</v>
      </c>
      <c r="F68" s="29">
        <v>103065</v>
      </c>
      <c r="G68" s="1">
        <v>105467</v>
      </c>
    </row>
    <row r="69" spans="1:7" x14ac:dyDescent="0.2">
      <c r="A69" s="11"/>
      <c r="B69" s="11"/>
      <c r="C69" s="11"/>
      <c r="D69" s="11"/>
      <c r="E69" s="11"/>
      <c r="F69" s="11"/>
    </row>
    <row r="70" spans="1:7" x14ac:dyDescent="0.2">
      <c r="A70" s="12" t="s">
        <v>61</v>
      </c>
      <c r="B70" s="9" t="s">
        <v>38</v>
      </c>
      <c r="C70" s="9" t="s">
        <v>39</v>
      </c>
      <c r="D70" s="9" t="s">
        <v>40</v>
      </c>
      <c r="E70" s="9" t="s">
        <v>41</v>
      </c>
      <c r="F70" s="10">
        <v>2015</v>
      </c>
      <c r="G70" s="1" t="s">
        <v>42</v>
      </c>
    </row>
    <row r="71" spans="1:7" x14ac:dyDescent="0.2">
      <c r="A71" s="13" t="s">
        <v>62</v>
      </c>
      <c r="B71" s="21">
        <v>247</v>
      </c>
      <c r="C71" s="21">
        <v>312</v>
      </c>
      <c r="D71" s="31">
        <v>281</v>
      </c>
      <c r="E71" s="31">
        <v>1596</v>
      </c>
      <c r="F71" s="22">
        <v>2634</v>
      </c>
      <c r="G71" s="1">
        <v>3594</v>
      </c>
    </row>
    <row r="72" spans="1:7" x14ac:dyDescent="0.2">
      <c r="A72" s="14" t="s">
        <v>63</v>
      </c>
      <c r="B72" s="23">
        <v>2956</v>
      </c>
      <c r="C72" s="23">
        <v>3023</v>
      </c>
      <c r="D72" s="23">
        <v>2969</v>
      </c>
      <c r="E72" s="23">
        <v>2748</v>
      </c>
      <c r="F72" s="24">
        <v>2063</v>
      </c>
      <c r="G72" s="1">
        <v>3163</v>
      </c>
    </row>
    <row r="73" spans="1:7" x14ac:dyDescent="0.2">
      <c r="A73" s="13" t="s">
        <v>64</v>
      </c>
      <c r="B73" s="21">
        <v>2948</v>
      </c>
      <c r="C73" s="21">
        <v>2972</v>
      </c>
      <c r="D73" s="21">
        <v>3123</v>
      </c>
      <c r="E73" s="21">
        <v>3475</v>
      </c>
      <c r="F73" s="22">
        <v>3138</v>
      </c>
      <c r="G73" s="1">
        <v>1834</v>
      </c>
    </row>
    <row r="74" spans="1:7" x14ac:dyDescent="0.2">
      <c r="A74" s="14" t="s">
        <v>65</v>
      </c>
      <c r="B74" s="23">
        <v>1134</v>
      </c>
      <c r="C74" s="23">
        <v>1015</v>
      </c>
      <c r="D74" s="23">
        <v>1021</v>
      </c>
      <c r="E74" s="23">
        <v>1092</v>
      </c>
      <c r="F74" s="24">
        <v>960</v>
      </c>
      <c r="G74" s="1">
        <v>820</v>
      </c>
    </row>
    <row r="75" spans="1:7" x14ac:dyDescent="0.2">
      <c r="A75" s="13" t="s">
        <v>66</v>
      </c>
      <c r="B75" s="21">
        <v>1929</v>
      </c>
      <c r="C75" s="21">
        <v>1932</v>
      </c>
      <c r="D75" s="21">
        <v>2096</v>
      </c>
      <c r="E75" s="21">
        <v>2205</v>
      </c>
      <c r="F75" s="22">
        <v>2188</v>
      </c>
      <c r="G75" s="1">
        <v>2632</v>
      </c>
    </row>
    <row r="76" spans="1:7" x14ac:dyDescent="0.2">
      <c r="A76" s="14" t="s">
        <v>67</v>
      </c>
      <c r="B76" s="23">
        <v>2814</v>
      </c>
      <c r="C76" s="23">
        <v>3644</v>
      </c>
      <c r="D76" s="23">
        <v>4078</v>
      </c>
      <c r="E76" s="23">
        <v>4895</v>
      </c>
      <c r="F76" s="24">
        <v>4684</v>
      </c>
      <c r="G76" s="1">
        <v>5483</v>
      </c>
    </row>
    <row r="77" spans="1:7" x14ac:dyDescent="0.2">
      <c r="A77" s="16" t="s">
        <v>68</v>
      </c>
      <c r="B77" s="27">
        <v>12028</v>
      </c>
      <c r="C77" s="27">
        <v>12898</v>
      </c>
      <c r="D77" s="27">
        <v>13568</v>
      </c>
      <c r="E77" s="27">
        <v>16011</v>
      </c>
      <c r="F77" s="28">
        <v>15667</v>
      </c>
      <c r="G77" s="1">
        <v>17526</v>
      </c>
    </row>
    <row r="78" spans="1:7" x14ac:dyDescent="0.2">
      <c r="A78" s="11"/>
      <c r="B78" s="11"/>
      <c r="C78" s="11"/>
      <c r="D78" s="11"/>
      <c r="E78" s="11"/>
      <c r="F78" s="11"/>
    </row>
    <row r="79" spans="1:7" x14ac:dyDescent="0.2">
      <c r="A79" s="12" t="s">
        <v>69</v>
      </c>
      <c r="B79" s="9" t="s">
        <v>38</v>
      </c>
      <c r="C79" s="9" t="s">
        <v>39</v>
      </c>
      <c r="D79" s="9" t="s">
        <v>40</v>
      </c>
      <c r="E79" s="9" t="s">
        <v>41</v>
      </c>
      <c r="F79" s="10">
        <v>2015</v>
      </c>
      <c r="G79" s="1" t="s">
        <v>42</v>
      </c>
    </row>
    <row r="80" spans="1:7" x14ac:dyDescent="0.2">
      <c r="A80" s="13" t="s">
        <v>70</v>
      </c>
      <c r="B80" s="31">
        <v>7084</v>
      </c>
      <c r="C80" s="31">
        <v>13136</v>
      </c>
      <c r="D80" s="21">
        <v>13165</v>
      </c>
      <c r="E80" s="31">
        <v>12059</v>
      </c>
      <c r="F80" s="32">
        <v>20036</v>
      </c>
      <c r="G80" s="1">
        <v>21775</v>
      </c>
    </row>
    <row r="81" spans="1:7" x14ac:dyDescent="0.2">
      <c r="A81" s="14" t="s">
        <v>71</v>
      </c>
      <c r="B81" s="23">
        <v>2617</v>
      </c>
      <c r="C81" s="23">
        <v>3412</v>
      </c>
      <c r="D81" s="23">
        <v>4397</v>
      </c>
      <c r="E81" s="23">
        <v>3775</v>
      </c>
      <c r="F81" s="24">
        <v>2539</v>
      </c>
      <c r="G81" s="1">
        <v>1247</v>
      </c>
    </row>
    <row r="82" spans="1:7" x14ac:dyDescent="0.2">
      <c r="A82" s="13" t="s">
        <v>72</v>
      </c>
      <c r="B82" s="21">
        <v>3479</v>
      </c>
      <c r="C82" s="21">
        <v>3702</v>
      </c>
      <c r="D82" s="21">
        <v>2972</v>
      </c>
      <c r="E82" s="21">
        <v>3278</v>
      </c>
      <c r="F82" s="22">
        <v>2841</v>
      </c>
      <c r="G82" s="1">
        <v>2851</v>
      </c>
    </row>
    <row r="83" spans="1:7" x14ac:dyDescent="0.2">
      <c r="A83" s="14" t="s">
        <v>73</v>
      </c>
      <c r="B83" s="23">
        <v>0</v>
      </c>
      <c r="C83" s="23">
        <v>0</v>
      </c>
      <c r="D83" s="23">
        <v>0</v>
      </c>
      <c r="E83" s="23">
        <v>0</v>
      </c>
      <c r="F83" s="24">
        <v>0</v>
      </c>
      <c r="G83" s="1">
        <v>0</v>
      </c>
    </row>
    <row r="84" spans="1:7" x14ac:dyDescent="0.2">
      <c r="A84" s="16" t="s">
        <v>74</v>
      </c>
      <c r="B84" s="27">
        <v>0</v>
      </c>
      <c r="C84" s="27">
        <v>0</v>
      </c>
      <c r="D84" s="27">
        <v>0</v>
      </c>
      <c r="E84" s="27">
        <v>912</v>
      </c>
      <c r="F84" s="28">
        <v>897</v>
      </c>
      <c r="G84" s="1">
        <v>894</v>
      </c>
    </row>
    <row r="85" spans="1:7" x14ac:dyDescent="0.2">
      <c r="A85" s="11"/>
      <c r="B85" s="11"/>
      <c r="C85" s="11"/>
      <c r="D85" s="11"/>
      <c r="E85" s="11"/>
      <c r="F85" s="11"/>
    </row>
    <row r="86" spans="1:7" x14ac:dyDescent="0.2">
      <c r="A86" s="12" t="s">
        <v>75</v>
      </c>
      <c r="B86" s="9" t="s">
        <v>38</v>
      </c>
      <c r="C86" s="9" t="s">
        <v>39</v>
      </c>
      <c r="D86" s="9" t="s">
        <v>40</v>
      </c>
      <c r="E86" s="9" t="s">
        <v>41</v>
      </c>
      <c r="F86" s="10">
        <v>2015</v>
      </c>
      <c r="G86" s="1" t="s">
        <v>42</v>
      </c>
    </row>
    <row r="87" spans="1:7" x14ac:dyDescent="0.2">
      <c r="A87" s="13" t="s">
        <v>76</v>
      </c>
      <c r="B87" s="21">
        <v>0</v>
      </c>
      <c r="C87" s="21">
        <v>0</v>
      </c>
      <c r="D87" s="21">
        <v>0</v>
      </c>
      <c r="E87" s="21">
        <v>0</v>
      </c>
      <c r="F87" s="22">
        <v>0</v>
      </c>
      <c r="G87" s="1">
        <v>0</v>
      </c>
    </row>
    <row r="88" spans="1:7" x14ac:dyDescent="0.2">
      <c r="A88" s="14" t="s">
        <v>77</v>
      </c>
      <c r="B88" s="23">
        <v>17036</v>
      </c>
      <c r="C88" s="23">
        <v>19464</v>
      </c>
      <c r="D88" s="23">
        <v>21536</v>
      </c>
      <c r="E88" s="23">
        <v>21781</v>
      </c>
      <c r="F88" s="24">
        <v>23411</v>
      </c>
      <c r="G88" s="1">
        <v>24088</v>
      </c>
    </row>
    <row r="89" spans="1:7" ht="25.5" x14ac:dyDescent="0.2">
      <c r="A89" s="17" t="s">
        <v>78</v>
      </c>
      <c r="B89" s="21">
        <v>-781</v>
      </c>
      <c r="C89" s="21">
        <v>-399</v>
      </c>
      <c r="D89" s="21">
        <v>1243</v>
      </c>
      <c r="E89" s="21">
        <v>666</v>
      </c>
      <c r="F89" s="22">
        <v>60</v>
      </c>
      <c r="G89" s="1">
        <v>560</v>
      </c>
    </row>
    <row r="90" spans="1:7" x14ac:dyDescent="0.2">
      <c r="A90" s="14" t="s">
        <v>79</v>
      </c>
      <c r="B90" s="23">
        <v>29656</v>
      </c>
      <c r="C90" s="23">
        <v>32138</v>
      </c>
      <c r="D90" s="23">
        <v>35477</v>
      </c>
      <c r="E90" s="23">
        <v>33418</v>
      </c>
      <c r="F90" s="24">
        <v>37614</v>
      </c>
      <c r="G90" s="1">
        <v>36526</v>
      </c>
    </row>
    <row r="91" spans="1:7" x14ac:dyDescent="0.2">
      <c r="A91" s="13" t="s">
        <v>80</v>
      </c>
      <c r="B91" s="31">
        <v>45911</v>
      </c>
      <c r="C91" s="31">
        <v>51203</v>
      </c>
      <c r="D91" s="21">
        <v>58256</v>
      </c>
      <c r="E91" s="21">
        <v>55865</v>
      </c>
      <c r="F91" s="22">
        <v>61085</v>
      </c>
      <c r="G91" s="1">
        <v>61174</v>
      </c>
    </row>
    <row r="92" spans="1:7" ht="25.5" x14ac:dyDescent="0.2">
      <c r="A92" s="18" t="s">
        <v>81</v>
      </c>
      <c r="B92" s="25">
        <v>71119</v>
      </c>
      <c r="C92" s="25">
        <v>84351</v>
      </c>
      <c r="D92" s="25">
        <v>92358</v>
      </c>
      <c r="E92" s="25">
        <v>91900</v>
      </c>
      <c r="F92" s="26">
        <v>103065</v>
      </c>
      <c r="G92" s="1">
        <v>105467</v>
      </c>
    </row>
    <row r="93" spans="1:7" x14ac:dyDescent="0.2">
      <c r="A93" s="11"/>
      <c r="B93" s="11"/>
      <c r="C93" s="11"/>
      <c r="D93" s="11"/>
      <c r="E93" s="11"/>
      <c r="F93" s="11"/>
    </row>
    <row r="94" spans="1:7" x14ac:dyDescent="0.2">
      <c r="A94" s="20" t="s">
        <v>82</v>
      </c>
      <c r="B94" s="20" t="b">
        <v>1</v>
      </c>
      <c r="C94" s="20" t="b">
        <v>1</v>
      </c>
      <c r="D94" s="20" t="b">
        <v>1</v>
      </c>
      <c r="E94" s="20" t="b">
        <v>1</v>
      </c>
      <c r="F94" s="20" t="b">
        <v>1</v>
      </c>
      <c r="G94" s="1" t="b">
        <v>1</v>
      </c>
    </row>
    <row r="95" spans="1:7" x14ac:dyDescent="0.2">
      <c r="A95" s="11"/>
      <c r="B95" s="11"/>
      <c r="C95" s="11"/>
      <c r="D95" s="11"/>
      <c r="E95" s="11"/>
      <c r="F95" s="11"/>
    </row>
    <row r="96" spans="1:7" x14ac:dyDescent="0.2">
      <c r="A96" s="12"/>
      <c r="B96" s="9" t="s">
        <v>38</v>
      </c>
      <c r="C96" s="9" t="s">
        <v>39</v>
      </c>
      <c r="D96" s="9" t="s">
        <v>40</v>
      </c>
      <c r="E96" s="9" t="s">
        <v>41</v>
      </c>
      <c r="F96" s="10">
        <v>2015</v>
      </c>
      <c r="G96" s="1" t="s">
        <v>52</v>
      </c>
    </row>
    <row r="97" spans="1:7" x14ac:dyDescent="0.2">
      <c r="A97" s="13" t="s">
        <v>83</v>
      </c>
      <c r="B97" s="34">
        <v>14837</v>
      </c>
      <c r="C97" s="34">
        <v>18162</v>
      </c>
      <c r="D97" s="34">
        <v>20087</v>
      </c>
      <c r="E97" s="34">
        <v>14054</v>
      </c>
      <c r="F97" s="49">
        <v>25313</v>
      </c>
      <c r="G97" s="1">
        <v>15091</v>
      </c>
    </row>
    <row r="98" spans="1:7" x14ac:dyDescent="0.2">
      <c r="A98" s="15" t="s">
        <v>70</v>
      </c>
      <c r="B98" s="50">
        <v>7084</v>
      </c>
      <c r="C98" s="50">
        <v>13136</v>
      </c>
      <c r="D98" s="50">
        <v>13165</v>
      </c>
      <c r="E98" s="50">
        <v>12059</v>
      </c>
      <c r="F98" s="51">
        <v>20036</v>
      </c>
      <c r="G98" s="1">
        <v>21775</v>
      </c>
    </row>
    <row r="100" spans="1:7" x14ac:dyDescent="0.2">
      <c r="A100" s="141" t="s">
        <v>0</v>
      </c>
    </row>
    <row r="101" spans="1:7" x14ac:dyDescent="0.2">
      <c r="A101" s="141" t="s">
        <v>1</v>
      </c>
    </row>
    <row r="102" spans="1:7" x14ac:dyDescent="0.2">
      <c r="A102" s="141" t="s">
        <v>84</v>
      </c>
    </row>
    <row r="103" spans="1:7" x14ac:dyDescent="0.2">
      <c r="A103" s="141" t="s">
        <v>165</v>
      </c>
    </row>
    <row r="105" spans="1:7" x14ac:dyDescent="0.2">
      <c r="A105" s="5" t="s">
        <v>85</v>
      </c>
      <c r="B105" s="9" t="s">
        <v>38</v>
      </c>
      <c r="C105" s="9" t="s">
        <v>39</v>
      </c>
      <c r="D105" s="9" t="s">
        <v>40</v>
      </c>
      <c r="E105" s="9" t="s">
        <v>41</v>
      </c>
      <c r="F105" s="9">
        <v>2015</v>
      </c>
      <c r="G105" s="10" t="s">
        <v>86</v>
      </c>
    </row>
    <row r="106" spans="1:7" x14ac:dyDescent="0.2">
      <c r="A106" s="6" t="s">
        <v>87</v>
      </c>
      <c r="B106" s="21">
        <v>53999</v>
      </c>
      <c r="C106" s="21">
        <v>53341</v>
      </c>
      <c r="D106" s="21">
        <v>52708</v>
      </c>
      <c r="E106" s="21">
        <v>55870</v>
      </c>
      <c r="F106" s="21">
        <v>55355</v>
      </c>
      <c r="G106" s="22">
        <v>54808</v>
      </c>
    </row>
    <row r="107" spans="1:7" x14ac:dyDescent="0.2">
      <c r="A107" s="7" t="s">
        <v>88</v>
      </c>
      <c r="B107" s="23">
        <v>20242</v>
      </c>
      <c r="C107" s="23">
        <v>20190</v>
      </c>
      <c r="D107" s="23">
        <v>21187</v>
      </c>
      <c r="E107" s="23">
        <v>20261</v>
      </c>
      <c r="F107" s="23">
        <v>20676</v>
      </c>
      <c r="G107" s="24">
        <v>22288</v>
      </c>
    </row>
    <row r="108" spans="1:7" x14ac:dyDescent="0.2">
      <c r="A108" s="6" t="s">
        <v>89</v>
      </c>
      <c r="B108" s="21">
        <v>33757</v>
      </c>
      <c r="C108" s="21">
        <v>33151</v>
      </c>
      <c r="D108" s="21">
        <v>31521</v>
      </c>
      <c r="E108" s="21">
        <v>35609</v>
      </c>
      <c r="F108" s="21">
        <v>34679</v>
      </c>
      <c r="G108" s="22">
        <v>32520</v>
      </c>
    </row>
    <row r="109" spans="1:7" x14ac:dyDescent="0.2">
      <c r="A109" s="7" t="s">
        <v>90</v>
      </c>
      <c r="B109" s="23">
        <v>8350</v>
      </c>
      <c r="C109" s="23">
        <v>10148</v>
      </c>
      <c r="D109" s="23">
        <v>10611</v>
      </c>
      <c r="E109" s="23">
        <v>11537</v>
      </c>
      <c r="F109" s="23">
        <v>12128</v>
      </c>
      <c r="G109" s="24">
        <v>12984</v>
      </c>
    </row>
    <row r="110" spans="1:7" ht="25.5" x14ac:dyDescent="0.2">
      <c r="A110" s="8" t="s">
        <v>91</v>
      </c>
      <c r="B110" s="21">
        <v>7670</v>
      </c>
      <c r="C110" s="21">
        <v>8057</v>
      </c>
      <c r="D110" s="21">
        <v>8088</v>
      </c>
      <c r="E110" s="21">
        <v>8136</v>
      </c>
      <c r="F110" s="21">
        <v>7930</v>
      </c>
      <c r="G110" s="22">
        <v>8904</v>
      </c>
    </row>
    <row r="111" spans="1:7" ht="25.5" x14ac:dyDescent="0.2">
      <c r="A111" s="30" t="s">
        <v>92</v>
      </c>
      <c r="B111" s="23">
        <v>0</v>
      </c>
      <c r="C111" s="23">
        <v>0</v>
      </c>
      <c r="D111" s="23">
        <v>240</v>
      </c>
      <c r="E111" s="23">
        <v>295</v>
      </c>
      <c r="F111" s="23">
        <v>354</v>
      </c>
      <c r="G111" s="24">
        <v>0</v>
      </c>
    </row>
    <row r="112" spans="1:7" ht="25.5" x14ac:dyDescent="0.2">
      <c r="A112" s="8" t="s">
        <v>93</v>
      </c>
      <c r="B112" s="21">
        <v>0</v>
      </c>
      <c r="C112" s="21">
        <v>1165</v>
      </c>
      <c r="D112" s="21">
        <v>1242</v>
      </c>
      <c r="E112" s="21">
        <v>1169</v>
      </c>
      <c r="F112" s="21">
        <v>265</v>
      </c>
      <c r="G112" s="22">
        <v>360</v>
      </c>
    </row>
    <row r="113" spans="1:7" x14ac:dyDescent="0.2">
      <c r="A113" s="7" t="s">
        <v>94</v>
      </c>
      <c r="B113" s="23">
        <v>16280</v>
      </c>
      <c r="C113" s="23">
        <v>18513</v>
      </c>
      <c r="D113" s="23">
        <v>19230</v>
      </c>
      <c r="E113" s="23">
        <v>20262</v>
      </c>
      <c r="F113" s="23">
        <v>20677</v>
      </c>
      <c r="G113" s="24">
        <v>22248</v>
      </c>
    </row>
    <row r="114" spans="1:7" x14ac:dyDescent="0.2">
      <c r="A114" s="6" t="s">
        <v>95</v>
      </c>
      <c r="B114" s="21">
        <v>17477</v>
      </c>
      <c r="C114" s="21">
        <v>14638</v>
      </c>
      <c r="D114" s="21">
        <v>12291</v>
      </c>
      <c r="E114" s="21">
        <v>15347</v>
      </c>
      <c r="F114" s="21">
        <v>14002</v>
      </c>
      <c r="G114" s="22">
        <v>10272</v>
      </c>
    </row>
    <row r="115" spans="1:7" ht="25.5" x14ac:dyDescent="0.2">
      <c r="A115" s="30" t="s">
        <v>96</v>
      </c>
      <c r="B115" s="23">
        <v>112</v>
      </c>
      <c r="C115" s="23">
        <v>141</v>
      </c>
      <c r="D115" s="23">
        <v>471</v>
      </c>
      <c r="E115" s="23">
        <v>411</v>
      </c>
      <c r="F115" s="23">
        <v>315</v>
      </c>
      <c r="G115" s="24">
        <v>88</v>
      </c>
    </row>
    <row r="116" spans="1:7" x14ac:dyDescent="0.2">
      <c r="A116" s="6" t="s">
        <v>97</v>
      </c>
      <c r="B116" s="21">
        <v>192</v>
      </c>
      <c r="C116" s="21">
        <v>94</v>
      </c>
      <c r="D116" s="21">
        <v>-151</v>
      </c>
      <c r="E116" s="21">
        <v>43</v>
      </c>
      <c r="F116" s="21">
        <v>-105</v>
      </c>
      <c r="G116" s="22">
        <v>-328</v>
      </c>
    </row>
    <row r="117" spans="1:7" x14ac:dyDescent="0.2">
      <c r="A117" s="7" t="s">
        <v>98</v>
      </c>
      <c r="B117" s="23">
        <v>17781</v>
      </c>
      <c r="C117" s="23">
        <v>14873</v>
      </c>
      <c r="D117" s="23">
        <v>12611</v>
      </c>
      <c r="E117" s="23">
        <v>15801</v>
      </c>
      <c r="F117" s="23">
        <v>14212</v>
      </c>
      <c r="G117" s="24">
        <v>10032</v>
      </c>
    </row>
    <row r="118" spans="1:7" x14ac:dyDescent="0.2">
      <c r="A118" s="6" t="s">
        <v>99</v>
      </c>
      <c r="B118" s="21">
        <v>4839</v>
      </c>
      <c r="C118" s="21">
        <v>3868</v>
      </c>
      <c r="D118" s="21">
        <v>2991</v>
      </c>
      <c r="E118" s="21">
        <v>4097</v>
      </c>
      <c r="F118" s="21">
        <v>2792</v>
      </c>
      <c r="G118" s="22">
        <v>1848</v>
      </c>
    </row>
    <row r="119" spans="1:7" x14ac:dyDescent="0.2">
      <c r="A119" s="3" t="s">
        <v>100</v>
      </c>
      <c r="B119" s="25">
        <v>12942</v>
      </c>
      <c r="C119" s="25">
        <v>11005</v>
      </c>
      <c r="D119" s="25">
        <v>9620</v>
      </c>
      <c r="E119" s="25">
        <v>11704</v>
      </c>
      <c r="F119" s="25">
        <v>11420</v>
      </c>
      <c r="G119" s="26">
        <v>8184</v>
      </c>
    </row>
    <row r="120" spans="1:7" x14ac:dyDescent="0.2">
      <c r="A120" s="2"/>
      <c r="B120" s="11"/>
      <c r="C120" s="11"/>
      <c r="D120" s="11"/>
      <c r="E120" s="11"/>
      <c r="F120" s="11"/>
      <c r="G120" s="11"/>
    </row>
    <row r="121" spans="1:7" x14ac:dyDescent="0.2">
      <c r="A121" s="46" t="s">
        <v>101</v>
      </c>
      <c r="B121" s="9"/>
      <c r="C121" s="9"/>
      <c r="D121" s="9"/>
      <c r="E121" s="9"/>
      <c r="F121" s="9"/>
      <c r="G121" s="10"/>
    </row>
    <row r="122" spans="1:7" x14ac:dyDescent="0.2">
      <c r="A122" s="6" t="s">
        <v>102</v>
      </c>
      <c r="B122" s="21">
        <v>2.46</v>
      </c>
      <c r="C122" s="21">
        <v>2.2000000000000002</v>
      </c>
      <c r="D122" s="21">
        <v>1.94</v>
      </c>
      <c r="E122" s="21">
        <v>2.39</v>
      </c>
      <c r="F122" s="21">
        <v>2.41</v>
      </c>
      <c r="G122" s="22">
        <v>1.72</v>
      </c>
    </row>
    <row r="123" spans="1:7" x14ac:dyDescent="0.2">
      <c r="A123" s="7" t="s">
        <v>103</v>
      </c>
      <c r="B123" s="23">
        <v>5256</v>
      </c>
      <c r="C123" s="23">
        <v>4996</v>
      </c>
      <c r="D123" s="23">
        <v>4742</v>
      </c>
      <c r="E123" s="23">
        <v>4901</v>
      </c>
      <c r="F123" s="23">
        <v>4970</v>
      </c>
      <c r="G123" s="24">
        <v>4722</v>
      </c>
    </row>
    <row r="124" spans="1:7" x14ac:dyDescent="0.2">
      <c r="A124" s="4"/>
      <c r="B124" s="27"/>
      <c r="C124" s="27"/>
      <c r="D124" s="27"/>
      <c r="E124" s="27"/>
      <c r="F124" s="27"/>
      <c r="G124" s="28"/>
    </row>
    <row r="125" spans="1:7" x14ac:dyDescent="0.2">
      <c r="A125" s="1" t="s">
        <v>104</v>
      </c>
    </row>
    <row r="126" spans="1:7" x14ac:dyDescent="0.2">
      <c r="A126" s="1" t="s">
        <v>102</v>
      </c>
      <c r="B126" s="1">
        <v>2.39</v>
      </c>
      <c r="C126" s="1">
        <v>2.13</v>
      </c>
      <c r="D126" s="1">
        <v>1.89</v>
      </c>
      <c r="E126" s="1">
        <v>2.31</v>
      </c>
      <c r="F126" s="1">
        <v>2.33</v>
      </c>
      <c r="G126" s="1">
        <v>1.68</v>
      </c>
    </row>
    <row r="127" spans="1:7" x14ac:dyDescent="0.2">
      <c r="A127" s="1" t="s">
        <v>103</v>
      </c>
      <c r="B127" s="1">
        <v>5411</v>
      </c>
      <c r="C127" s="1">
        <v>5160</v>
      </c>
      <c r="D127" s="1">
        <v>5097</v>
      </c>
      <c r="E127" s="1">
        <v>5056</v>
      </c>
      <c r="F127" s="1">
        <v>4894</v>
      </c>
      <c r="G127" s="1">
        <v>4875</v>
      </c>
    </row>
    <row r="129" spans="1:7" x14ac:dyDescent="0.2">
      <c r="B129" s="1" t="s">
        <v>38</v>
      </c>
      <c r="C129" s="1" t="s">
        <v>39</v>
      </c>
      <c r="D129" s="1" t="s">
        <v>40</v>
      </c>
      <c r="E129" s="1" t="s">
        <v>41</v>
      </c>
      <c r="F129" s="1">
        <v>2015</v>
      </c>
      <c r="G129" s="1" t="s">
        <v>86</v>
      </c>
    </row>
    <row r="130" spans="1:7" x14ac:dyDescent="0.2">
      <c r="A130" s="1" t="s">
        <v>105</v>
      </c>
      <c r="B130" s="1">
        <v>5141</v>
      </c>
      <c r="C130" s="1">
        <v>6357</v>
      </c>
      <c r="D130" s="1">
        <v>6790</v>
      </c>
      <c r="E130" s="1">
        <v>7380</v>
      </c>
      <c r="F130" s="1">
        <v>7821</v>
      </c>
      <c r="G130" s="1">
        <v>6476</v>
      </c>
    </row>
    <row r="131" spans="1:7" x14ac:dyDescent="0.2">
      <c r="A131" s="1" t="s">
        <v>106</v>
      </c>
      <c r="B131" s="1">
        <v>923</v>
      </c>
      <c r="C131" s="1">
        <v>1165</v>
      </c>
      <c r="D131" s="1">
        <v>1242</v>
      </c>
      <c r="E131" s="1">
        <v>1169</v>
      </c>
      <c r="F131" s="1">
        <v>890</v>
      </c>
      <c r="G131" s="1">
        <v>1584</v>
      </c>
    </row>
    <row r="132" spans="1:7" x14ac:dyDescent="0.2">
      <c r="A132" s="1" t="s">
        <v>107</v>
      </c>
      <c r="B132" s="1">
        <v>14178</v>
      </c>
      <c r="C132" s="1">
        <v>12668</v>
      </c>
      <c r="D132" s="1">
        <v>13155</v>
      </c>
      <c r="E132" s="1">
        <v>11712</v>
      </c>
      <c r="F132" s="1">
        <v>11965</v>
      </c>
      <c r="G132" s="1">
        <v>14228</v>
      </c>
    </row>
    <row r="134" spans="1:7" x14ac:dyDescent="0.2">
      <c r="A134" s="1" t="s">
        <v>108</v>
      </c>
      <c r="B134" s="1">
        <v>0.78239999999999998</v>
      </c>
      <c r="C134" s="1">
        <v>0.87</v>
      </c>
      <c r="D134" s="1">
        <v>0.9</v>
      </c>
      <c r="E134" s="1">
        <v>0.9</v>
      </c>
      <c r="F134" s="1">
        <v>0.96</v>
      </c>
      <c r="G134" s="1">
        <v>2.08</v>
      </c>
    </row>
  </sheetData>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heetViews>
  <sheetFormatPr defaultRowHeight="15" x14ac:dyDescent="0.25"/>
  <sheetData>
    <row r="1" spans="1:17" x14ac:dyDescent="0.25">
      <c r="A1" s="12" t="s">
        <v>85</v>
      </c>
      <c r="B1" s="9" t="s">
        <v>38</v>
      </c>
      <c r="C1" s="9" t="s">
        <v>39</v>
      </c>
      <c r="D1" s="9" t="s">
        <v>40</v>
      </c>
      <c r="E1" s="9" t="s">
        <v>41</v>
      </c>
      <c r="F1" s="9" t="s">
        <v>113</v>
      </c>
      <c r="G1" s="9">
        <v>2016</v>
      </c>
      <c r="H1" s="79">
        <v>2017</v>
      </c>
      <c r="I1" s="79">
        <v>2018</v>
      </c>
      <c r="J1" s="79">
        <v>2019</v>
      </c>
      <c r="K1" s="79">
        <v>2020</v>
      </c>
      <c r="L1" s="79">
        <v>2021</v>
      </c>
      <c r="M1" s="79">
        <v>2022</v>
      </c>
      <c r="N1" s="79">
        <v>2023</v>
      </c>
      <c r="O1" s="79">
        <v>2024</v>
      </c>
      <c r="P1" s="79">
        <v>2025</v>
      </c>
      <c r="Q1" s="80">
        <v>2026</v>
      </c>
    </row>
    <row r="2" spans="1:17" x14ac:dyDescent="0.25">
      <c r="A2" s="62" t="s">
        <v>158</v>
      </c>
      <c r="B2" s="115">
        <v>1.1934271885428869</v>
      </c>
      <c r="C2" s="115">
        <v>1.0065669050629329</v>
      </c>
      <c r="D2" s="115">
        <v>0.87447323887580053</v>
      </c>
      <c r="E2" s="115">
        <v>0.87065606981455512</v>
      </c>
      <c r="F2" s="115">
        <v>0.88272815704284868</v>
      </c>
      <c r="G2" s="115">
        <v>0.70203663379018832</v>
      </c>
      <c r="H2" s="98">
        <v>0.73663163791683306</v>
      </c>
      <c r="I2" s="98">
        <v>0.77292179879378065</v>
      </c>
      <c r="J2" s="98">
        <v>0.81098920857058987</v>
      </c>
      <c r="K2" s="98">
        <v>0.85091983701500673</v>
      </c>
      <c r="L2" s="98">
        <v>0.8928037047756554</v>
      </c>
      <c r="M2" s="98">
        <v>0.93673506337551649</v>
      </c>
      <c r="N2" s="98">
        <v>0.98281258209073608</v>
      </c>
      <c r="O2" s="98">
        <v>1.0311395418601987</v>
      </c>
      <c r="P2" s="98">
        <v>1.0818240363602476</v>
      </c>
      <c r="Q2" s="99">
        <v>1.1349791803657234</v>
      </c>
    </row>
    <row r="3" spans="1:17" x14ac:dyDescent="0.25">
      <c r="A3" s="141" t="s">
        <v>159</v>
      </c>
      <c r="B3" s="151">
        <v>7.4615765171503954</v>
      </c>
      <c r="C3" s="151">
        <v>7.0450678011167245</v>
      </c>
      <c r="D3" s="151">
        <v>7.5042330677290838</v>
      </c>
      <c r="E3" s="151">
        <v>7.5061410691308925</v>
      </c>
      <c r="F3" s="151">
        <v>7.1988290666972796</v>
      </c>
      <c r="G3" s="151">
        <v>9.6861042183622832</v>
      </c>
      <c r="H3" s="96">
        <v>9.4366541223908662</v>
      </c>
      <c r="I3" s="96">
        <v>8.9935851123356283</v>
      </c>
      <c r="J3" s="96">
        <v>8.5714309255526473</v>
      </c>
      <c r="K3" s="96">
        <v>8.1692042895796604</v>
      </c>
      <c r="L3" s="96">
        <v>7.7859645355953786</v>
      </c>
      <c r="M3" s="96">
        <v>7.4208153985208316</v>
      </c>
      <c r="N3" s="96">
        <v>7.0729029209657108</v>
      </c>
      <c r="O3" s="96">
        <v>6.7414134561177335</v>
      </c>
      <c r="P3" s="96">
        <v>6.4255717649044932</v>
      </c>
      <c r="Q3" s="97">
        <v>6.1246392029777104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ColWidth="8.85546875" defaultRowHeight="12.75" x14ac:dyDescent="0.2"/>
  <cols>
    <col min="1" max="1" width="38.42578125" style="1" bestFit="1" customWidth="1"/>
    <col min="2" max="2" width="7.42578125" style="1" bestFit="1" customWidth="1"/>
    <col min="3" max="5" width="7.140625" style="1" bestFit="1" customWidth="1"/>
    <col min="6" max="6" width="20.42578125" style="1" customWidth="1"/>
    <col min="7" max="8" width="7.140625" style="1" bestFit="1" customWidth="1"/>
    <col min="9" max="9" width="13.140625" style="1" bestFit="1" customWidth="1"/>
    <col min="10" max="12" width="7.140625" style="1" bestFit="1" customWidth="1"/>
    <col min="13" max="16384" width="8.85546875" style="1"/>
  </cols>
  <sheetData>
    <row r="1" spans="1:12" x14ac:dyDescent="0.2">
      <c r="A1" s="1" t="s">
        <v>0</v>
      </c>
      <c r="F1" s="109" t="s">
        <v>166</v>
      </c>
      <c r="G1" s="110">
        <v>0.1</v>
      </c>
      <c r="H1" s="111"/>
      <c r="I1" s="111" t="s">
        <v>167</v>
      </c>
      <c r="J1" s="112">
        <v>30.06</v>
      </c>
    </row>
    <row r="2" spans="1:12" x14ac:dyDescent="0.2">
      <c r="A2" s="1" t="s">
        <v>1</v>
      </c>
      <c r="F2" s="105" t="s">
        <v>168</v>
      </c>
      <c r="G2" s="103">
        <v>1.4999999999999999E-2</v>
      </c>
      <c r="H2" s="104"/>
      <c r="I2" s="104" t="s">
        <v>169</v>
      </c>
      <c r="J2" s="106">
        <f>B51</f>
        <v>37.072881267464545</v>
      </c>
    </row>
    <row r="3" spans="1:12" x14ac:dyDescent="0.2">
      <c r="A3" s="1" t="s">
        <v>170</v>
      </c>
      <c r="F3" s="107" t="s">
        <v>171</v>
      </c>
      <c r="G3" s="108">
        <f>'Revenue Growth'!N44</f>
        <v>4.9543090953662272E-2</v>
      </c>
      <c r="H3" s="111"/>
      <c r="I3" s="111" t="s">
        <v>172</v>
      </c>
      <c r="J3" s="113">
        <f>J2/J1-1</f>
        <v>0.23329611668212058</v>
      </c>
    </row>
    <row r="4" spans="1:12" ht="15" x14ac:dyDescent="0.25">
      <c r="A4" s="1" t="s">
        <v>3</v>
      </c>
      <c r="H4"/>
      <c r="I4"/>
      <c r="J4"/>
    </row>
    <row r="6" spans="1:12" x14ac:dyDescent="0.2">
      <c r="A6" s="5" t="s">
        <v>173</v>
      </c>
      <c r="B6" s="77" t="s">
        <v>174</v>
      </c>
      <c r="C6" s="77" t="s">
        <v>175</v>
      </c>
      <c r="D6" s="77" t="s">
        <v>176</v>
      </c>
      <c r="E6" s="77" t="s">
        <v>177</v>
      </c>
      <c r="F6" s="77" t="s">
        <v>178</v>
      </c>
      <c r="G6" s="77" t="s">
        <v>179</v>
      </c>
      <c r="H6" s="77" t="s">
        <v>180</v>
      </c>
      <c r="I6" s="77" t="s">
        <v>181</v>
      </c>
      <c r="J6" s="77" t="s">
        <v>182</v>
      </c>
      <c r="K6" s="77" t="s">
        <v>183</v>
      </c>
      <c r="L6" s="78" t="s">
        <v>184</v>
      </c>
    </row>
    <row r="7" spans="1:12" x14ac:dyDescent="0.2">
      <c r="A7" s="76" t="s">
        <v>85</v>
      </c>
      <c r="B7" s="79">
        <v>2016</v>
      </c>
      <c r="C7" s="79">
        <f>B7+1</f>
        <v>2017</v>
      </c>
      <c r="D7" s="79">
        <f t="shared" ref="D7:L7" si="0">C7+1</f>
        <v>2018</v>
      </c>
      <c r="E7" s="79">
        <f t="shared" si="0"/>
        <v>2019</v>
      </c>
      <c r="F7" s="79">
        <f t="shared" si="0"/>
        <v>2020</v>
      </c>
      <c r="G7" s="79">
        <f t="shared" si="0"/>
        <v>2021</v>
      </c>
      <c r="H7" s="79">
        <f t="shared" si="0"/>
        <v>2022</v>
      </c>
      <c r="I7" s="79">
        <f t="shared" si="0"/>
        <v>2023</v>
      </c>
      <c r="J7" s="79">
        <f t="shared" si="0"/>
        <v>2024</v>
      </c>
      <c r="K7" s="79">
        <f t="shared" si="0"/>
        <v>2025</v>
      </c>
      <c r="L7" s="80">
        <f t="shared" si="0"/>
        <v>2026</v>
      </c>
    </row>
    <row r="8" spans="1:12" x14ac:dyDescent="0.2">
      <c r="A8" s="100" t="s">
        <v>185</v>
      </c>
      <c r="B8" s="101">
        <f>HGCF!G7</f>
        <v>54808</v>
      </c>
      <c r="C8" s="101">
        <f>B8*(1+C9)</f>
        <v>57523.357728988325</v>
      </c>
      <c r="D8" s="101">
        <f t="shared" ref="D8:L8" si="1">C8*(1+D9)</f>
        <v>60373.242672915643</v>
      </c>
      <c r="E8" s="101">
        <f t="shared" si="1"/>
        <v>63364.31972582743</v>
      </c>
      <c r="F8" s="101">
        <f t="shared" si="1"/>
        <v>66503.583981221032</v>
      </c>
      <c r="G8" s="101">
        <f t="shared" si="1"/>
        <v>69798.37709114718</v>
      </c>
      <c r="H8" s="101">
        <f t="shared" si="1"/>
        <v>73256.404435791905</v>
      </c>
      <c r="I8" s="101">
        <f t="shared" si="1"/>
        <v>76885.753143692607</v>
      </c>
      <c r="J8" s="101">
        <f t="shared" si="1"/>
        <v>80694.911004731402</v>
      </c>
      <c r="K8" s="101">
        <f t="shared" si="1"/>
        <v>84692.786320136496</v>
      </c>
      <c r="L8" s="102">
        <f t="shared" si="1"/>
        <v>88888.728735914105</v>
      </c>
    </row>
    <row r="9" spans="1:12" x14ac:dyDescent="0.2">
      <c r="A9" s="6" t="s">
        <v>112</v>
      </c>
      <c r="B9" s="83">
        <f>HGCF!F8</f>
        <v>-9.2178270986218447E-3</v>
      </c>
      <c r="C9" s="83">
        <f>G3</f>
        <v>4.9543090953662272E-2</v>
      </c>
      <c r="D9" s="83">
        <f>C9</f>
        <v>4.9543090953662272E-2</v>
      </c>
      <c r="E9" s="83">
        <f t="shared" ref="E9:L9" si="2">D9</f>
        <v>4.9543090953662272E-2</v>
      </c>
      <c r="F9" s="83">
        <f t="shared" si="2"/>
        <v>4.9543090953662272E-2</v>
      </c>
      <c r="G9" s="83">
        <f t="shared" si="2"/>
        <v>4.9543090953662272E-2</v>
      </c>
      <c r="H9" s="83">
        <f t="shared" si="2"/>
        <v>4.9543090953662272E-2</v>
      </c>
      <c r="I9" s="83">
        <f t="shared" si="2"/>
        <v>4.9543090953662272E-2</v>
      </c>
      <c r="J9" s="83">
        <f t="shared" si="2"/>
        <v>4.9543090953662272E-2</v>
      </c>
      <c r="K9" s="83">
        <f t="shared" si="2"/>
        <v>4.9543090953662272E-2</v>
      </c>
      <c r="L9" s="84">
        <f t="shared" si="2"/>
        <v>4.9543090953662272E-2</v>
      </c>
    </row>
    <row r="10" spans="1:12" x14ac:dyDescent="0.2">
      <c r="A10" s="7"/>
      <c r="B10" s="85"/>
      <c r="C10" s="85"/>
      <c r="D10" s="85"/>
      <c r="E10" s="85"/>
      <c r="F10" s="85"/>
      <c r="G10" s="85"/>
      <c r="H10" s="85"/>
      <c r="I10" s="85"/>
      <c r="J10" s="85"/>
      <c r="K10" s="85"/>
      <c r="L10" s="86"/>
    </row>
    <row r="11" spans="1:12" x14ac:dyDescent="0.2">
      <c r="A11" s="6" t="s">
        <v>147</v>
      </c>
      <c r="B11" s="87">
        <f>B12*B8</f>
        <v>14228</v>
      </c>
      <c r="C11" s="87">
        <f t="shared" ref="C11:L11" si="3">C12*C8</f>
        <v>13757.773488685258</v>
      </c>
      <c r="D11" s="87">
        <f t="shared" si="3"/>
        <v>14439.376111955073</v>
      </c>
      <c r="E11" s="87">
        <f t="shared" si="3"/>
        <v>15154.747435983803</v>
      </c>
      <c r="F11" s="87">
        <f t="shared" si="3"/>
        <v>15905.560466584528</v>
      </c>
      <c r="G11" s="87">
        <f t="shared" si="3"/>
        <v>16693.571095449501</v>
      </c>
      <c r="H11" s="87">
        <f t="shared" si="3"/>
        <v>17520.622206572782</v>
      </c>
      <c r="I11" s="87">
        <f t="shared" si="3"/>
        <v>18388.647986117772</v>
      </c>
      <c r="J11" s="87">
        <f t="shared" si="3"/>
        <v>19299.678445808884</v>
      </c>
      <c r="K11" s="87">
        <f t="shared" si="3"/>
        <v>20255.844170426029</v>
      </c>
      <c r="L11" s="88">
        <f t="shared" si="3"/>
        <v>21259.381300504658</v>
      </c>
    </row>
    <row r="12" spans="1:12" x14ac:dyDescent="0.2">
      <c r="A12" s="7" t="s">
        <v>186</v>
      </c>
      <c r="B12" s="89">
        <f>HGCF!G11</f>
        <v>0.25959713910378046</v>
      </c>
      <c r="C12" s="89">
        <f>HGCF!I11</f>
        <v>0.23916847054552526</v>
      </c>
      <c r="D12" s="89">
        <f>C12</f>
        <v>0.23916847054552526</v>
      </c>
      <c r="E12" s="89">
        <f t="shared" ref="E12:L12" si="4">D12</f>
        <v>0.23916847054552526</v>
      </c>
      <c r="F12" s="89">
        <f t="shared" si="4"/>
        <v>0.23916847054552526</v>
      </c>
      <c r="G12" s="89">
        <f t="shared" si="4"/>
        <v>0.23916847054552526</v>
      </c>
      <c r="H12" s="89">
        <f t="shared" si="4"/>
        <v>0.23916847054552526</v>
      </c>
      <c r="I12" s="89">
        <f t="shared" si="4"/>
        <v>0.23916847054552526</v>
      </c>
      <c r="J12" s="89">
        <f t="shared" si="4"/>
        <v>0.23916847054552526</v>
      </c>
      <c r="K12" s="89">
        <f t="shared" si="4"/>
        <v>0.23916847054552526</v>
      </c>
      <c r="L12" s="90">
        <f t="shared" si="4"/>
        <v>0.23916847054552526</v>
      </c>
    </row>
    <row r="13" spans="1:12" x14ac:dyDescent="0.2">
      <c r="A13" s="6" t="s">
        <v>90</v>
      </c>
      <c r="B13" s="87">
        <f>B14*B8</f>
        <v>12984</v>
      </c>
      <c r="C13" s="87">
        <f t="shared" ref="C13:L13" si="5">C14*C8</f>
        <v>11587.972216337639</v>
      </c>
      <c r="D13" s="87">
        <f t="shared" si="5"/>
        <v>12162.076177820165</v>
      </c>
      <c r="E13" s="87">
        <f t="shared" si="5"/>
        <v>12764.623024083279</v>
      </c>
      <c r="F13" s="87">
        <f t="shared" si="5"/>
        <v>13397.021903554649</v>
      </c>
      <c r="G13" s="87">
        <f t="shared" si="5"/>
        <v>14060.75177823066</v>
      </c>
      <c r="H13" s="87">
        <f t="shared" si="5"/>
        <v>14757.364882456412</v>
      </c>
      <c r="I13" s="87">
        <f t="shared" si="5"/>
        <v>15488.490353064331</v>
      </c>
      <c r="J13" s="87">
        <f t="shared" si="5"/>
        <v>16255.838039361119</v>
      </c>
      <c r="K13" s="87">
        <f t="shared" si="5"/>
        <v>17061.202501873191</v>
      </c>
      <c r="L13" s="88">
        <f t="shared" si="5"/>
        <v>17906.467209202343</v>
      </c>
    </row>
    <row r="14" spans="1:12" x14ac:dyDescent="0.2">
      <c r="A14" s="7" t="s">
        <v>186</v>
      </c>
      <c r="B14" s="89">
        <f>HGCF!G12</f>
        <v>0.23689972266822362</v>
      </c>
      <c r="C14" s="89">
        <f>HGCF!I12</f>
        <v>0.20144811905682611</v>
      </c>
      <c r="D14" s="89">
        <f>C14</f>
        <v>0.20144811905682611</v>
      </c>
      <c r="E14" s="89">
        <f t="shared" ref="E14:L14" si="6">D14</f>
        <v>0.20144811905682611</v>
      </c>
      <c r="F14" s="89">
        <f t="shared" si="6"/>
        <v>0.20144811905682611</v>
      </c>
      <c r="G14" s="89">
        <f t="shared" si="6"/>
        <v>0.20144811905682611</v>
      </c>
      <c r="H14" s="89">
        <f t="shared" si="6"/>
        <v>0.20144811905682611</v>
      </c>
      <c r="I14" s="89">
        <f t="shared" si="6"/>
        <v>0.20144811905682611</v>
      </c>
      <c r="J14" s="89">
        <f t="shared" si="6"/>
        <v>0.20144811905682611</v>
      </c>
      <c r="K14" s="89">
        <f t="shared" si="6"/>
        <v>0.20144811905682611</v>
      </c>
      <c r="L14" s="90">
        <f t="shared" si="6"/>
        <v>0.20144811905682611</v>
      </c>
    </row>
    <row r="15" spans="1:12" x14ac:dyDescent="0.2">
      <c r="A15" s="6" t="s">
        <v>148</v>
      </c>
      <c r="B15" s="87">
        <f>B16*B8</f>
        <v>8904</v>
      </c>
      <c r="C15" s="87">
        <f t="shared" ref="C15:L15" si="7">C16*C8</f>
        <v>8608.1294544958455</v>
      </c>
      <c r="D15" s="87">
        <f t="shared" si="7"/>
        <v>9034.602795000832</v>
      </c>
      <c r="E15" s="87">
        <f t="shared" si="7"/>
        <v>9482.2049430037696</v>
      </c>
      <c r="F15" s="87">
        <f t="shared" si="7"/>
        <v>9951.9826849362707</v>
      </c>
      <c r="G15" s="87">
        <f t="shared" si="7"/>
        <v>10445.03466826534</v>
      </c>
      <c r="H15" s="87">
        <f t="shared" si="7"/>
        <v>10962.513970849366</v>
      </c>
      <c r="I15" s="87">
        <f t="shared" si="7"/>
        <v>11505.630797587948</v>
      </c>
      <c r="J15" s="87">
        <f t="shared" si="7"/>
        <v>12075.655310672108</v>
      </c>
      <c r="K15" s="87">
        <f t="shared" si="7"/>
        <v>12673.920600053811</v>
      </c>
      <c r="L15" s="88">
        <f t="shared" si="7"/>
        <v>13301.825801081772</v>
      </c>
    </row>
    <row r="16" spans="1:12" x14ac:dyDescent="0.2">
      <c r="A16" s="7" t="s">
        <v>186</v>
      </c>
      <c r="B16" s="89">
        <f>HGCF!G13</f>
        <v>0.16245803532331046</v>
      </c>
      <c r="C16" s="89">
        <f>HGCF!I13</f>
        <v>0.14964580988216311</v>
      </c>
      <c r="D16" s="89">
        <f>C16</f>
        <v>0.14964580988216311</v>
      </c>
      <c r="E16" s="89">
        <f t="shared" ref="E16:L16" si="8">D16</f>
        <v>0.14964580988216311</v>
      </c>
      <c r="F16" s="89">
        <f t="shared" si="8"/>
        <v>0.14964580988216311</v>
      </c>
      <c r="G16" s="89">
        <f t="shared" si="8"/>
        <v>0.14964580988216311</v>
      </c>
      <c r="H16" s="89">
        <f t="shared" si="8"/>
        <v>0.14964580988216311</v>
      </c>
      <c r="I16" s="89">
        <f t="shared" si="8"/>
        <v>0.14964580988216311</v>
      </c>
      <c r="J16" s="89">
        <f t="shared" si="8"/>
        <v>0.14964580988216311</v>
      </c>
      <c r="K16" s="89">
        <f t="shared" si="8"/>
        <v>0.14964580988216311</v>
      </c>
      <c r="L16" s="90">
        <f t="shared" si="8"/>
        <v>0.14964580988216311</v>
      </c>
    </row>
    <row r="17" spans="1:12" x14ac:dyDescent="0.2">
      <c r="A17" s="6"/>
      <c r="B17" s="91"/>
      <c r="C17" s="91"/>
      <c r="D17" s="91"/>
      <c r="E17" s="91"/>
      <c r="F17" s="91"/>
      <c r="G17" s="91"/>
      <c r="H17" s="91"/>
      <c r="I17" s="91"/>
      <c r="J17" s="91"/>
      <c r="K17" s="91"/>
      <c r="L17" s="92"/>
    </row>
    <row r="18" spans="1:12" x14ac:dyDescent="0.2">
      <c r="A18" s="100" t="s">
        <v>187</v>
      </c>
      <c r="B18" s="101">
        <f>B8-B11-B13-B15</f>
        <v>18692</v>
      </c>
      <c r="C18" s="101">
        <f t="shared" ref="C18:L18" si="9">C8-C11-C13-C15</f>
        <v>23569.482569469583</v>
      </c>
      <c r="D18" s="101">
        <f t="shared" si="9"/>
        <v>24737.187588139572</v>
      </c>
      <c r="E18" s="101">
        <f t="shared" si="9"/>
        <v>25962.744322756578</v>
      </c>
      <c r="F18" s="101">
        <f t="shared" si="9"/>
        <v>27249.018926145582</v>
      </c>
      <c r="G18" s="101">
        <f t="shared" si="9"/>
        <v>28599.019549201679</v>
      </c>
      <c r="H18" s="101">
        <f t="shared" si="9"/>
        <v>30015.903375913345</v>
      </c>
      <c r="I18" s="101">
        <f t="shared" si="9"/>
        <v>31502.984006922561</v>
      </c>
      <c r="J18" s="101">
        <f t="shared" si="9"/>
        <v>33063.739208889296</v>
      </c>
      <c r="K18" s="101">
        <f t="shared" si="9"/>
        <v>34701.819047783458</v>
      </c>
      <c r="L18" s="102">
        <f t="shared" si="9"/>
        <v>36421.054425125338</v>
      </c>
    </row>
    <row r="19" spans="1:12" x14ac:dyDescent="0.2">
      <c r="A19" s="6" t="s">
        <v>186</v>
      </c>
      <c r="B19" s="83">
        <f>B18/B8</f>
        <v>0.34104510290468543</v>
      </c>
      <c r="C19" s="83">
        <f t="shared" ref="C19:L19" si="10">C18/C8</f>
        <v>0.40973760051548547</v>
      </c>
      <c r="D19" s="83">
        <f t="shared" si="10"/>
        <v>0.40973760051548552</v>
      </c>
      <c r="E19" s="83">
        <f t="shared" si="10"/>
        <v>0.40973760051548552</v>
      </c>
      <c r="F19" s="83">
        <f t="shared" si="10"/>
        <v>0.40973760051548547</v>
      </c>
      <c r="G19" s="83">
        <f t="shared" si="10"/>
        <v>0.40973760051548552</v>
      </c>
      <c r="H19" s="83">
        <f t="shared" si="10"/>
        <v>0.40973760051548552</v>
      </c>
      <c r="I19" s="83">
        <f t="shared" si="10"/>
        <v>0.40973760051548558</v>
      </c>
      <c r="J19" s="83">
        <f t="shared" si="10"/>
        <v>0.40973760051548558</v>
      </c>
      <c r="K19" s="83">
        <f t="shared" si="10"/>
        <v>0.40973760051548541</v>
      </c>
      <c r="L19" s="84">
        <f t="shared" si="10"/>
        <v>0.40973760051548558</v>
      </c>
    </row>
    <row r="20" spans="1:12" x14ac:dyDescent="0.2">
      <c r="A20" s="7"/>
      <c r="B20" s="85"/>
      <c r="C20" s="85"/>
      <c r="D20" s="85"/>
      <c r="E20" s="85"/>
      <c r="F20" s="85"/>
      <c r="G20" s="85"/>
      <c r="H20" s="85"/>
      <c r="I20" s="85"/>
      <c r="J20" s="85"/>
      <c r="K20" s="85"/>
      <c r="L20" s="86"/>
    </row>
    <row r="21" spans="1:12" x14ac:dyDescent="0.2">
      <c r="A21" s="6" t="s">
        <v>188</v>
      </c>
      <c r="B21" s="87">
        <f>B22*B8</f>
        <v>88</v>
      </c>
      <c r="C21" s="87">
        <f t="shared" ref="C21:L21" si="11">C22*C8</f>
        <v>271.37620235034979</v>
      </c>
      <c r="D21" s="87">
        <f t="shared" si="11"/>
        <v>284.82101822605262</v>
      </c>
      <c r="E21" s="87">
        <f t="shared" si="11"/>
        <v>298.93193183754067</v>
      </c>
      <c r="F21" s="87">
        <f t="shared" si="11"/>
        <v>313.74194372552188</v>
      </c>
      <c r="G21" s="87">
        <f t="shared" si="11"/>
        <v>329.28568937949422</v>
      </c>
      <c r="H21" s="87">
        <f t="shared" si="11"/>
        <v>345.59952023816186</v>
      </c>
      <c r="I21" s="87">
        <f t="shared" si="11"/>
        <v>362.72158870286313</v>
      </c>
      <c r="J21" s="87">
        <f t="shared" si="11"/>
        <v>380.69193736282602</v>
      </c>
      <c r="K21" s="87">
        <f t="shared" si="11"/>
        <v>399.55259264091842</v>
      </c>
      <c r="L21" s="88">
        <f t="shared" si="11"/>
        <v>419.34766307889902</v>
      </c>
    </row>
    <row r="22" spans="1:12" x14ac:dyDescent="0.2">
      <c r="A22" s="7" t="s">
        <v>186</v>
      </c>
      <c r="B22" s="89">
        <f>HGCF!G18</f>
        <v>1.6056050211647934E-3</v>
      </c>
      <c r="C22" s="89">
        <f>HGCF!I18</f>
        <v>4.7176697095620418E-3</v>
      </c>
      <c r="D22" s="89">
        <f>C22</f>
        <v>4.7176697095620418E-3</v>
      </c>
      <c r="E22" s="89">
        <f t="shared" ref="E22:L22" si="12">D22</f>
        <v>4.7176697095620418E-3</v>
      </c>
      <c r="F22" s="89">
        <f t="shared" si="12"/>
        <v>4.7176697095620418E-3</v>
      </c>
      <c r="G22" s="89">
        <f t="shared" si="12"/>
        <v>4.7176697095620418E-3</v>
      </c>
      <c r="H22" s="89">
        <f t="shared" si="12"/>
        <v>4.7176697095620418E-3</v>
      </c>
      <c r="I22" s="89">
        <f t="shared" si="12"/>
        <v>4.7176697095620418E-3</v>
      </c>
      <c r="J22" s="89">
        <f t="shared" si="12"/>
        <v>4.7176697095620418E-3</v>
      </c>
      <c r="K22" s="89">
        <f t="shared" si="12"/>
        <v>4.7176697095620418E-3</v>
      </c>
      <c r="L22" s="90">
        <f t="shared" si="12"/>
        <v>4.7176697095620418E-3</v>
      </c>
    </row>
    <row r="23" spans="1:12" x14ac:dyDescent="0.2">
      <c r="A23" s="6" t="s">
        <v>97</v>
      </c>
      <c r="B23" s="87">
        <f>B24*B8</f>
        <v>-328</v>
      </c>
      <c r="C23" s="87">
        <f t="shared" ref="C23:L23" si="13">C24*C8</f>
        <v>-44.664047392334325</v>
      </c>
      <c r="D23" s="87">
        <f t="shared" si="13"/>
        <v>-46.876842354651423</v>
      </c>
      <c r="E23" s="87">
        <f t="shared" si="13"/>
        <v>-49.199266019048409</v>
      </c>
      <c r="F23" s="87">
        <f t="shared" si="13"/>
        <v>-51.636749730283547</v>
      </c>
      <c r="G23" s="87">
        <f t="shared" si="13"/>
        <v>-54.194993918722474</v>
      </c>
      <c r="H23" s="87">
        <f t="shared" si="13"/>
        <v>-56.87998143167092</v>
      </c>
      <c r="I23" s="87">
        <f t="shared" si="13"/>
        <v>-59.697991525182807</v>
      </c>
      <c r="J23" s="87">
        <f t="shared" si="13"/>
        <v>-62.655614549065909</v>
      </c>
      <c r="K23" s="87">
        <f t="shared" si="13"/>
        <v>-65.759767359427883</v>
      </c>
      <c r="L23" s="88">
        <f t="shared" si="13"/>
        <v>0</v>
      </c>
    </row>
    <row r="24" spans="1:12" x14ac:dyDescent="0.2">
      <c r="A24" s="7" t="s">
        <v>186</v>
      </c>
      <c r="B24" s="89">
        <f>HGCF!G19</f>
        <v>-5.9845278061596849E-3</v>
      </c>
      <c r="C24" s="89">
        <f>HGCF!I19</f>
        <v>-7.7645063076396735E-4</v>
      </c>
      <c r="D24" s="89">
        <f>C24</f>
        <v>-7.7645063076396735E-4</v>
      </c>
      <c r="E24" s="89">
        <f t="shared" ref="E24:K24" si="14">D24</f>
        <v>-7.7645063076396735E-4</v>
      </c>
      <c r="F24" s="89">
        <f t="shared" si="14"/>
        <v>-7.7645063076396735E-4</v>
      </c>
      <c r="G24" s="89">
        <f t="shared" si="14"/>
        <v>-7.7645063076396735E-4</v>
      </c>
      <c r="H24" s="89">
        <f t="shared" si="14"/>
        <v>-7.7645063076396735E-4</v>
      </c>
      <c r="I24" s="89">
        <f t="shared" si="14"/>
        <v>-7.7645063076396735E-4</v>
      </c>
      <c r="J24" s="89">
        <f t="shared" si="14"/>
        <v>-7.7645063076396735E-4</v>
      </c>
      <c r="K24" s="89">
        <f t="shared" si="14"/>
        <v>-7.7645063076396735E-4</v>
      </c>
      <c r="L24" s="90">
        <v>0</v>
      </c>
    </row>
    <row r="25" spans="1:12" x14ac:dyDescent="0.2">
      <c r="A25" s="6"/>
      <c r="B25" s="91"/>
      <c r="C25" s="91"/>
      <c r="D25" s="91"/>
      <c r="E25" s="91"/>
      <c r="F25" s="91"/>
      <c r="G25" s="91"/>
      <c r="H25" s="91"/>
      <c r="I25" s="91"/>
      <c r="J25" s="91"/>
      <c r="K25" s="91"/>
      <c r="L25" s="92"/>
    </row>
    <row r="26" spans="1:12" x14ac:dyDescent="0.2">
      <c r="A26" s="7" t="s">
        <v>189</v>
      </c>
      <c r="B26" s="81">
        <f>B27*B18</f>
        <v>1847.9999999999995</v>
      </c>
      <c r="C26" s="81">
        <f t="shared" ref="C26:L26" si="15">C27*C18</f>
        <v>3575.8957737879427</v>
      </c>
      <c r="D26" s="81">
        <f t="shared" si="15"/>
        <v>3753.0567033495349</v>
      </c>
      <c r="E26" s="81">
        <f t="shared" si="15"/>
        <v>3938.9947329578335</v>
      </c>
      <c r="F26" s="81">
        <f t="shared" si="15"/>
        <v>4134.1447072787596</v>
      </c>
      <c r="G26" s="81">
        <f t="shared" si="15"/>
        <v>4338.963014527073</v>
      </c>
      <c r="H26" s="81">
        <f t="shared" si="15"/>
        <v>4553.9286538003644</v>
      </c>
      <c r="I26" s="81">
        <f t="shared" si="15"/>
        <v>4779.5443552920851</v>
      </c>
      <c r="J26" s="81">
        <f t="shared" si="15"/>
        <v>5016.3377560033841</v>
      </c>
      <c r="K26" s="81">
        <f t="shared" si="15"/>
        <v>5264.8626337033484</v>
      </c>
      <c r="L26" s="82">
        <f t="shared" si="15"/>
        <v>5525.7002020234531</v>
      </c>
    </row>
    <row r="27" spans="1:12" x14ac:dyDescent="0.2">
      <c r="A27" s="6" t="s">
        <v>190</v>
      </c>
      <c r="B27" s="83">
        <f>HGCF!G21</f>
        <v>9.8865824951851033E-2</v>
      </c>
      <c r="C27" s="83">
        <f>HGCF!I21</f>
        <v>0.15171719460740016</v>
      </c>
      <c r="D27" s="83">
        <f>C27</f>
        <v>0.15171719460740016</v>
      </c>
      <c r="E27" s="83">
        <f t="shared" ref="E27:L27" si="16">D27</f>
        <v>0.15171719460740016</v>
      </c>
      <c r="F27" s="83">
        <f t="shared" si="16"/>
        <v>0.15171719460740016</v>
      </c>
      <c r="G27" s="83">
        <f t="shared" si="16"/>
        <v>0.15171719460740016</v>
      </c>
      <c r="H27" s="83">
        <f t="shared" si="16"/>
        <v>0.15171719460740016</v>
      </c>
      <c r="I27" s="83">
        <f t="shared" si="16"/>
        <v>0.15171719460740016</v>
      </c>
      <c r="J27" s="83">
        <f t="shared" si="16"/>
        <v>0.15171719460740016</v>
      </c>
      <c r="K27" s="83">
        <f t="shared" si="16"/>
        <v>0.15171719460740016</v>
      </c>
      <c r="L27" s="84">
        <f t="shared" si="16"/>
        <v>0.15171719460740016</v>
      </c>
    </row>
    <row r="28" spans="1:12" x14ac:dyDescent="0.2">
      <c r="A28" s="7"/>
      <c r="B28" s="85"/>
      <c r="C28" s="85"/>
      <c r="D28" s="85"/>
      <c r="E28" s="85"/>
      <c r="F28" s="85"/>
      <c r="G28" s="85"/>
      <c r="H28" s="85"/>
      <c r="I28" s="85"/>
      <c r="J28" s="85"/>
      <c r="K28" s="85"/>
      <c r="L28" s="86"/>
    </row>
    <row r="29" spans="1:12" x14ac:dyDescent="0.2">
      <c r="A29" s="76" t="s">
        <v>191</v>
      </c>
      <c r="B29" s="93">
        <f>B18+B21+B23-B26</f>
        <v>16604</v>
      </c>
      <c r="C29" s="93">
        <f t="shared" ref="C29:L29" si="17">C18+C21+C23-C26</f>
        <v>20220.298950639659</v>
      </c>
      <c r="D29" s="93">
        <f t="shared" si="17"/>
        <v>21222.075060661438</v>
      </c>
      <c r="E29" s="93">
        <f t="shared" si="17"/>
        <v>22273.482255617237</v>
      </c>
      <c r="F29" s="93">
        <f t="shared" si="17"/>
        <v>23376.979412862063</v>
      </c>
      <c r="G29" s="93">
        <f t="shared" si="17"/>
        <v>24535.147230135379</v>
      </c>
      <c r="H29" s="93">
        <f t="shared" si="17"/>
        <v>25750.69426091947</v>
      </c>
      <c r="I29" s="93">
        <f t="shared" si="17"/>
        <v>27026.463248808155</v>
      </c>
      <c r="J29" s="93">
        <f t="shared" si="17"/>
        <v>28365.437775699669</v>
      </c>
      <c r="K29" s="93">
        <f t="shared" si="17"/>
        <v>29770.749239361598</v>
      </c>
      <c r="L29" s="94">
        <f t="shared" si="17"/>
        <v>31314.701886180785</v>
      </c>
    </row>
    <row r="30" spans="1:12" x14ac:dyDescent="0.2">
      <c r="A30" s="7"/>
      <c r="B30" s="85"/>
      <c r="C30" s="85"/>
      <c r="D30" s="85"/>
      <c r="E30" s="85"/>
      <c r="F30" s="85"/>
      <c r="G30" s="85"/>
      <c r="H30" s="85"/>
      <c r="I30" s="85"/>
      <c r="J30" s="85"/>
      <c r="K30" s="85"/>
      <c r="L30" s="86"/>
    </row>
    <row r="31" spans="1:12" x14ac:dyDescent="0.2">
      <c r="A31" s="6" t="s">
        <v>155</v>
      </c>
      <c r="B31" s="87">
        <f>B32*B8</f>
        <v>-2571</v>
      </c>
      <c r="C31" s="87">
        <f t="shared" ref="C31:L31" si="18">C32*C8</f>
        <v>0</v>
      </c>
      <c r="D31" s="87">
        <f t="shared" si="18"/>
        <v>0</v>
      </c>
      <c r="E31" s="87">
        <f t="shared" si="18"/>
        <v>0</v>
      </c>
      <c r="F31" s="87">
        <f t="shared" si="18"/>
        <v>0</v>
      </c>
      <c r="G31" s="87">
        <f t="shared" si="18"/>
        <v>0</v>
      </c>
      <c r="H31" s="87">
        <f t="shared" si="18"/>
        <v>0</v>
      </c>
      <c r="I31" s="87">
        <f t="shared" si="18"/>
        <v>0</v>
      </c>
      <c r="J31" s="87">
        <f t="shared" si="18"/>
        <v>0</v>
      </c>
      <c r="K31" s="87">
        <f t="shared" si="18"/>
        <v>0</v>
      </c>
      <c r="L31" s="88">
        <f t="shared" si="18"/>
        <v>0</v>
      </c>
    </row>
    <row r="32" spans="1:12" x14ac:dyDescent="0.2">
      <c r="A32" s="7" t="s">
        <v>186</v>
      </c>
      <c r="B32" s="89">
        <f>HGCF!G24</f>
        <v>-4.6909210334257774E-2</v>
      </c>
      <c r="C32" s="89">
        <f>HGCF!I24</f>
        <v>0</v>
      </c>
      <c r="D32" s="89">
        <f>C32</f>
        <v>0</v>
      </c>
      <c r="E32" s="89">
        <f t="shared" ref="E32:L32" si="19">D32</f>
        <v>0</v>
      </c>
      <c r="F32" s="89">
        <f t="shared" si="19"/>
        <v>0</v>
      </c>
      <c r="G32" s="89">
        <f t="shared" si="19"/>
        <v>0</v>
      </c>
      <c r="H32" s="89">
        <f t="shared" si="19"/>
        <v>0</v>
      </c>
      <c r="I32" s="89">
        <f t="shared" si="19"/>
        <v>0</v>
      </c>
      <c r="J32" s="89">
        <f t="shared" si="19"/>
        <v>0</v>
      </c>
      <c r="K32" s="89">
        <f t="shared" si="19"/>
        <v>0</v>
      </c>
      <c r="L32" s="90">
        <f t="shared" si="19"/>
        <v>0</v>
      </c>
    </row>
    <row r="33" spans="1:13" x14ac:dyDescent="0.2">
      <c r="A33" s="6" t="s">
        <v>156</v>
      </c>
      <c r="B33" s="87">
        <f>B34*B8</f>
        <v>23421</v>
      </c>
      <c r="C33" s="87">
        <f t="shared" ref="C33:L33" si="20">C34*C8</f>
        <v>8275.1490249382095</v>
      </c>
      <c r="D33" s="87">
        <f t="shared" si="20"/>
        <v>8685.1254857358326</v>
      </c>
      <c r="E33" s="87">
        <f t="shared" si="20"/>
        <v>9115.4134476196123</v>
      </c>
      <c r="F33" s="87">
        <f t="shared" si="20"/>
        <v>9567.0192051352678</v>
      </c>
      <c r="G33" s="87">
        <f t="shared" si="20"/>
        <v>10040.998907770718</v>
      </c>
      <c r="H33" s="87">
        <f t="shared" si="20"/>
        <v>10538.461029924025</v>
      </c>
      <c r="I33" s="87">
        <f t="shared" si="20"/>
        <v>11060.568963241176</v>
      </c>
      <c r="J33" s="87">
        <f t="shared" si="20"/>
        <v>11608.54373738629</v>
      </c>
      <c r="K33" s="87">
        <f t="shared" si="20"/>
        <v>12183.666875607185</v>
      </c>
      <c r="L33" s="88">
        <f t="shared" si="20"/>
        <v>12787.283391774514</v>
      </c>
    </row>
    <row r="34" spans="1:13" x14ac:dyDescent="0.2">
      <c r="A34" s="7" t="s">
        <v>186</v>
      </c>
      <c r="B34" s="89">
        <f>HGCF!G25</f>
        <v>0.42732812728068897</v>
      </c>
      <c r="C34" s="89">
        <f>HGCF!I25</f>
        <v>0.14385719734799191</v>
      </c>
      <c r="D34" s="89">
        <f>C34</f>
        <v>0.14385719734799191</v>
      </c>
      <c r="E34" s="89">
        <f t="shared" ref="E34:L34" si="21">D34</f>
        <v>0.14385719734799191</v>
      </c>
      <c r="F34" s="89">
        <f t="shared" si="21"/>
        <v>0.14385719734799191</v>
      </c>
      <c r="G34" s="89">
        <f t="shared" si="21"/>
        <v>0.14385719734799191</v>
      </c>
      <c r="H34" s="89">
        <f t="shared" si="21"/>
        <v>0.14385719734799191</v>
      </c>
      <c r="I34" s="89">
        <f t="shared" si="21"/>
        <v>0.14385719734799191</v>
      </c>
      <c r="J34" s="89">
        <f t="shared" si="21"/>
        <v>0.14385719734799191</v>
      </c>
      <c r="K34" s="89">
        <f t="shared" si="21"/>
        <v>0.14385719734799191</v>
      </c>
      <c r="L34" s="90">
        <f t="shared" si="21"/>
        <v>0.14385719734799191</v>
      </c>
    </row>
    <row r="35" spans="1:13" x14ac:dyDescent="0.2">
      <c r="A35" s="6"/>
      <c r="B35" s="91"/>
      <c r="C35" s="91"/>
      <c r="D35" s="91"/>
      <c r="E35" s="91"/>
      <c r="F35" s="91"/>
      <c r="G35" s="91"/>
      <c r="H35" s="91"/>
      <c r="I35" s="91"/>
      <c r="J35" s="91"/>
      <c r="K35" s="91"/>
      <c r="L35" s="92"/>
    </row>
    <row r="36" spans="1:13" x14ac:dyDescent="0.2">
      <c r="A36" s="7" t="s">
        <v>163</v>
      </c>
      <c r="B36" s="81">
        <f>B37*B8</f>
        <v>8060</v>
      </c>
      <c r="C36" s="81">
        <f t="shared" ref="C36:L36" si="22">C37*C8</f>
        <v>8275.1490249382095</v>
      </c>
      <c r="D36" s="81">
        <f t="shared" si="22"/>
        <v>8685.1254857358326</v>
      </c>
      <c r="E36" s="81">
        <f t="shared" si="22"/>
        <v>9115.4134476196123</v>
      </c>
      <c r="F36" s="81">
        <f t="shared" si="22"/>
        <v>9567.0192051352678</v>
      </c>
      <c r="G36" s="81">
        <f t="shared" si="22"/>
        <v>10040.998907770718</v>
      </c>
      <c r="H36" s="81">
        <f t="shared" si="22"/>
        <v>10538.461029924025</v>
      </c>
      <c r="I36" s="81">
        <f t="shared" si="22"/>
        <v>11060.568963241176</v>
      </c>
      <c r="J36" s="81">
        <f t="shared" si="22"/>
        <v>11608.54373738629</v>
      </c>
      <c r="K36" s="81">
        <f t="shared" si="22"/>
        <v>12183.666875607185</v>
      </c>
      <c r="L36" s="82">
        <f t="shared" si="22"/>
        <v>12787.283391774514</v>
      </c>
    </row>
    <row r="37" spans="1:13" x14ac:dyDescent="0.2">
      <c r="A37" s="6" t="s">
        <v>186</v>
      </c>
      <c r="B37" s="83">
        <f>HGCF!G27</f>
        <v>0.14705882352941177</v>
      </c>
      <c r="C37" s="83">
        <f>HGCF!I27</f>
        <v>0.14385719734799191</v>
      </c>
      <c r="D37" s="83">
        <f>C37</f>
        <v>0.14385719734799191</v>
      </c>
      <c r="E37" s="83">
        <f t="shared" ref="E37:L37" si="23">D37</f>
        <v>0.14385719734799191</v>
      </c>
      <c r="F37" s="83">
        <f t="shared" si="23"/>
        <v>0.14385719734799191</v>
      </c>
      <c r="G37" s="83">
        <f t="shared" si="23"/>
        <v>0.14385719734799191</v>
      </c>
      <c r="H37" s="83">
        <f t="shared" si="23"/>
        <v>0.14385719734799191</v>
      </c>
      <c r="I37" s="83">
        <f t="shared" si="23"/>
        <v>0.14385719734799191</v>
      </c>
      <c r="J37" s="83">
        <f t="shared" si="23"/>
        <v>0.14385719734799191</v>
      </c>
      <c r="K37" s="83">
        <f t="shared" si="23"/>
        <v>0.14385719734799191</v>
      </c>
      <c r="L37" s="84">
        <f t="shared" si="23"/>
        <v>0.14385719734799191</v>
      </c>
    </row>
    <row r="38" spans="1:13" x14ac:dyDescent="0.2">
      <c r="A38" s="7"/>
      <c r="B38" s="85"/>
      <c r="C38" s="85"/>
      <c r="D38" s="85"/>
      <c r="E38" s="85"/>
      <c r="F38" s="85"/>
      <c r="G38" s="85"/>
      <c r="H38" s="85"/>
      <c r="I38" s="85"/>
      <c r="J38" s="85"/>
      <c r="K38" s="85"/>
      <c r="L38" s="86"/>
    </row>
    <row r="39" spans="1:13" x14ac:dyDescent="0.2">
      <c r="A39" s="6" t="s">
        <v>192</v>
      </c>
      <c r="B39" s="87">
        <f>B29-B31-B33</f>
        <v>-4246</v>
      </c>
      <c r="C39" s="87">
        <f t="shared" ref="C39:L39" si="24">C29-C31-C33</f>
        <v>11945.149925701449</v>
      </c>
      <c r="D39" s="87">
        <f t="shared" si="24"/>
        <v>12536.949574925606</v>
      </c>
      <c r="E39" s="87">
        <f t="shared" si="24"/>
        <v>13158.068807997624</v>
      </c>
      <c r="F39" s="87">
        <f t="shared" si="24"/>
        <v>13809.960207726795</v>
      </c>
      <c r="G39" s="87">
        <f t="shared" si="24"/>
        <v>14494.148322364661</v>
      </c>
      <c r="H39" s="87">
        <f t="shared" si="24"/>
        <v>15212.233230995445</v>
      </c>
      <c r="I39" s="87">
        <f t="shared" si="24"/>
        <v>15965.894285566979</v>
      </c>
      <c r="J39" s="87">
        <f t="shared" si="24"/>
        <v>16756.894038313381</v>
      </c>
      <c r="K39" s="87">
        <f t="shared" si="24"/>
        <v>17587.082363754413</v>
      </c>
      <c r="L39" s="88">
        <f t="shared" si="24"/>
        <v>18527.418494406273</v>
      </c>
    </row>
    <row r="40" spans="1:13" x14ac:dyDescent="0.2">
      <c r="A40" s="7"/>
      <c r="B40" s="85"/>
      <c r="C40" s="85"/>
      <c r="D40" s="85"/>
      <c r="E40" s="85"/>
      <c r="F40" s="85"/>
      <c r="G40" s="85"/>
      <c r="H40" s="85"/>
      <c r="I40" s="85"/>
      <c r="J40" s="85"/>
      <c r="K40" s="85"/>
      <c r="L40" s="86"/>
      <c r="M40" s="141" t="s">
        <v>193</v>
      </c>
    </row>
    <row r="41" spans="1:13" x14ac:dyDescent="0.2">
      <c r="A41" s="76" t="s">
        <v>194</v>
      </c>
      <c r="B41" s="79"/>
      <c r="C41" s="93">
        <f>C39/(1+$G$1)^C6</f>
        <v>10859.227205183135</v>
      </c>
      <c r="D41" s="93">
        <f t="shared" ref="D41:K41" si="25">D39/(1+$G$1)^D6</f>
        <v>10361.115351178185</v>
      </c>
      <c r="E41" s="93">
        <f t="shared" si="25"/>
        <v>9885.8518467299928</v>
      </c>
      <c r="F41" s="93">
        <f t="shared" si="25"/>
        <v>9432.3886399336061</v>
      </c>
      <c r="G41" s="93">
        <f t="shared" si="25"/>
        <v>8999.7257529382969</v>
      </c>
      <c r="H41" s="93">
        <f t="shared" si="25"/>
        <v>8586.9090767946673</v>
      </c>
      <c r="I41" s="93">
        <f t="shared" si="25"/>
        <v>8193.0282674519403</v>
      </c>
      <c r="J41" s="93">
        <f t="shared" si="25"/>
        <v>7817.2147382656713</v>
      </c>
      <c r="K41" s="93">
        <f t="shared" si="25"/>
        <v>7458.6397445889743</v>
      </c>
      <c r="L41" s="94">
        <f>(L39*(1+G1)/(G1-G2)-B46)/((1+G1)^L6)</f>
        <v>84045.195555825194</v>
      </c>
      <c r="M41" s="114">
        <f>L41/B45</f>
        <v>0.50739889322553489</v>
      </c>
    </row>
    <row r="42" spans="1:13" x14ac:dyDescent="0.2">
      <c r="A42" s="7" t="s">
        <v>195</v>
      </c>
      <c r="B42" s="81">
        <f>HGCF!G40</f>
        <v>78070</v>
      </c>
      <c r="C42" s="81">
        <f>B42+C33-C36</f>
        <v>78070</v>
      </c>
      <c r="D42" s="81">
        <f t="shared" ref="D42:L42" si="26">C42+D33-D36</f>
        <v>78070</v>
      </c>
      <c r="E42" s="81">
        <f t="shared" si="26"/>
        <v>78070</v>
      </c>
      <c r="F42" s="81">
        <f t="shared" si="26"/>
        <v>78070</v>
      </c>
      <c r="G42" s="81">
        <f t="shared" si="26"/>
        <v>78070</v>
      </c>
      <c r="H42" s="81">
        <f t="shared" si="26"/>
        <v>78070</v>
      </c>
      <c r="I42" s="81">
        <f t="shared" si="26"/>
        <v>78070</v>
      </c>
      <c r="J42" s="81">
        <f t="shared" si="26"/>
        <v>78070</v>
      </c>
      <c r="K42" s="81">
        <f t="shared" si="26"/>
        <v>78070</v>
      </c>
      <c r="L42" s="82">
        <f t="shared" si="26"/>
        <v>78070</v>
      </c>
    </row>
    <row r="43" spans="1:13" x14ac:dyDescent="0.2">
      <c r="A43" s="76" t="s">
        <v>158</v>
      </c>
      <c r="B43" s="98">
        <f>B8/B42</f>
        <v>0.70203663379018832</v>
      </c>
      <c r="C43" s="98">
        <f t="shared" ref="C43:L43" si="27">C8/C42</f>
        <v>0.73681769859085855</v>
      </c>
      <c r="D43" s="98">
        <f t="shared" si="27"/>
        <v>0.77332192484841356</v>
      </c>
      <c r="E43" s="98">
        <f t="shared" si="27"/>
        <v>0.81163468330763966</v>
      </c>
      <c r="F43" s="98">
        <f t="shared" si="27"/>
        <v>0.85184557424389695</v>
      </c>
      <c r="G43" s="98">
        <f t="shared" si="27"/>
        <v>0.89404863700713688</v>
      </c>
      <c r="H43" s="98">
        <f t="shared" si="27"/>
        <v>0.9383425699473793</v>
      </c>
      <c r="I43" s="98">
        <f t="shared" si="27"/>
        <v>0.98483096123597547</v>
      </c>
      <c r="J43" s="98">
        <f t="shared" si="27"/>
        <v>1.0336225311224723</v>
      </c>
      <c r="K43" s="98">
        <f t="shared" si="27"/>
        <v>1.0848313861936274</v>
      </c>
      <c r="L43" s="99">
        <f t="shared" si="27"/>
        <v>1.1385772862292058</v>
      </c>
    </row>
    <row r="44" spans="1:13" x14ac:dyDescent="0.2">
      <c r="A44" s="70" t="s">
        <v>196</v>
      </c>
      <c r="B44" s="95">
        <f>B42/B36</f>
        <v>9.6861042183622832</v>
      </c>
      <c r="C44" s="96">
        <f t="shared" ref="C44:L44" si="28">C42/C36</f>
        <v>9.4342711852954153</v>
      </c>
      <c r="D44" s="96">
        <f t="shared" si="28"/>
        <v>8.9889317233492623</v>
      </c>
      <c r="E44" s="96">
        <f t="shared" si="28"/>
        <v>8.5646142600791304</v>
      </c>
      <c r="F44" s="96">
        <f t="shared" si="28"/>
        <v>8.1603264638681328</v>
      </c>
      <c r="G44" s="96">
        <f t="shared" si="28"/>
        <v>7.7751228455549093</v>
      </c>
      <c r="H44" s="96">
        <f t="shared" si="28"/>
        <v>7.4081025472618585</v>
      </c>
      <c r="I44" s="96">
        <f t="shared" si="28"/>
        <v>7.058407235600515</v>
      </c>
      <c r="J44" s="96">
        <f t="shared" si="28"/>
        <v>6.7252190943269667</v>
      </c>
      <c r="K44" s="96">
        <f t="shared" si="28"/>
        <v>6.4077589117528548</v>
      </c>
      <c r="L44" s="97">
        <f t="shared" si="28"/>
        <v>6.1052842584390463</v>
      </c>
    </row>
    <row r="45" spans="1:13" x14ac:dyDescent="0.2">
      <c r="A45" s="72" t="s">
        <v>197</v>
      </c>
      <c r="B45" s="73">
        <f>SUM(C41:L41)</f>
        <v>165639.29617888966</v>
      </c>
    </row>
    <row r="46" spans="1:13" x14ac:dyDescent="0.2">
      <c r="A46" s="60" t="s">
        <v>70</v>
      </c>
      <c r="B46" s="71">
        <f>HGCF!G80</f>
        <v>21775</v>
      </c>
    </row>
    <row r="47" spans="1:13" x14ac:dyDescent="0.2">
      <c r="A47" s="72" t="s">
        <v>198</v>
      </c>
      <c r="B47" s="73">
        <f>HGCF!G97</f>
        <v>15091</v>
      </c>
    </row>
    <row r="48" spans="1:13" x14ac:dyDescent="0.2">
      <c r="A48" s="60" t="s">
        <v>199</v>
      </c>
      <c r="B48" s="71">
        <f>B45+B47</f>
        <v>180730.29617888966</v>
      </c>
    </row>
    <row r="49" spans="1:2" x14ac:dyDescent="0.2">
      <c r="A49" s="72" t="s">
        <v>200</v>
      </c>
      <c r="B49" s="73">
        <f>'Income Statement'!G28</f>
        <v>4875</v>
      </c>
    </row>
    <row r="51" spans="1:2" x14ac:dyDescent="0.2">
      <c r="A51" s="74" t="s">
        <v>201</v>
      </c>
      <c r="B51" s="75">
        <f>B48/B49</f>
        <v>37.072881267464545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ColWidth="8.85546875" defaultRowHeight="12.75" x14ac:dyDescent="0.2"/>
  <cols>
    <col min="1" max="1" width="38.42578125" style="1" bestFit="1" customWidth="1"/>
    <col min="2" max="2" width="7.42578125" style="1" bestFit="1" customWidth="1"/>
    <col min="3" max="5" width="7.140625" style="1" bestFit="1" customWidth="1"/>
    <col min="6" max="6" width="20.42578125" style="1" customWidth="1"/>
    <col min="7" max="8" width="7.140625" style="1" bestFit="1" customWidth="1"/>
    <col min="9" max="9" width="13.140625" style="1" bestFit="1" customWidth="1"/>
    <col min="10" max="12" width="7.140625" style="1" bestFit="1" customWidth="1"/>
    <col min="13" max="16384" width="8.85546875" style="1"/>
  </cols>
  <sheetData>
    <row r="1" spans="1:13" x14ac:dyDescent="0.2">
      <c r="A1" s="1" t="s">
        <v>0</v>
      </c>
      <c r="F1" s="109" t="s">
        <v>166</v>
      </c>
      <c r="G1" s="110">
        <v>0.1</v>
      </c>
      <c r="H1" s="111"/>
      <c r="I1" s="111" t="s">
        <v>167</v>
      </c>
      <c r="J1" s="112">
        <v>30.06</v>
      </c>
    </row>
    <row r="2" spans="1:13" x14ac:dyDescent="0.2">
      <c r="A2" s="1" t="s">
        <v>1</v>
      </c>
      <c r="F2" s="105" t="s">
        <v>168</v>
      </c>
      <c r="G2" s="103">
        <v>1.4999999999999999E-2</v>
      </c>
      <c r="H2" s="104"/>
      <c r="I2" s="104" t="s">
        <v>169</v>
      </c>
      <c r="J2" s="106">
        <v>37.014065014197541</v>
      </c>
    </row>
    <row r="3" spans="1:13" x14ac:dyDescent="0.2">
      <c r="A3" s="1" t="s">
        <v>170</v>
      </c>
      <c r="F3" s="107" t="s">
        <v>171</v>
      </c>
      <c r="G3" s="108">
        <v>4.9543090953662272E-2</v>
      </c>
      <c r="H3" s="111"/>
      <c r="I3" s="111" t="s">
        <v>172</v>
      </c>
      <c r="J3" s="113">
        <v>0.23133948816359085</v>
      </c>
    </row>
    <row r="4" spans="1:13" ht="15" x14ac:dyDescent="0.25">
      <c r="A4" s="1" t="s">
        <v>3</v>
      </c>
      <c r="H4"/>
      <c r="I4"/>
      <c r="J4"/>
    </row>
    <row r="6" spans="1:13" x14ac:dyDescent="0.2">
      <c r="A6" s="5" t="s">
        <v>173</v>
      </c>
      <c r="B6" s="77" t="s">
        <v>174</v>
      </c>
      <c r="C6" s="77" t="s">
        <v>175</v>
      </c>
      <c r="D6" s="77" t="s">
        <v>176</v>
      </c>
      <c r="E6" s="77" t="s">
        <v>177</v>
      </c>
      <c r="F6" s="77" t="s">
        <v>178</v>
      </c>
      <c r="G6" s="77" t="s">
        <v>179</v>
      </c>
      <c r="H6" s="77" t="s">
        <v>180</v>
      </c>
      <c r="I6" s="77" t="s">
        <v>181</v>
      </c>
      <c r="J6" s="77" t="s">
        <v>182</v>
      </c>
      <c r="K6" s="77" t="s">
        <v>183</v>
      </c>
      <c r="L6" s="78" t="s">
        <v>184</v>
      </c>
      <c r="M6" s="1" t="s">
        <v>202</v>
      </c>
    </row>
    <row r="7" spans="1:13" x14ac:dyDescent="0.2">
      <c r="A7" s="76" t="s">
        <v>85</v>
      </c>
      <c r="B7" s="79">
        <v>2016</v>
      </c>
      <c r="C7" s="79">
        <v>2017</v>
      </c>
      <c r="D7" s="79">
        <v>2018</v>
      </c>
      <c r="E7" s="79">
        <v>2019</v>
      </c>
      <c r="F7" s="79">
        <v>2020</v>
      </c>
      <c r="G7" s="79">
        <v>2021</v>
      </c>
      <c r="H7" s="79">
        <v>2022</v>
      </c>
      <c r="I7" s="79">
        <v>2023</v>
      </c>
      <c r="J7" s="79">
        <v>2024</v>
      </c>
      <c r="K7" s="79">
        <v>2025</v>
      </c>
      <c r="L7" s="80">
        <v>2026</v>
      </c>
      <c r="M7" s="114"/>
    </row>
    <row r="8" spans="1:13" x14ac:dyDescent="0.2">
      <c r="A8" s="100" t="s">
        <v>185</v>
      </c>
      <c r="B8" s="101">
        <f>HGCF!G7</f>
        <v>54808</v>
      </c>
      <c r="C8" s="101">
        <f>B8*(1+C9)</f>
        <v>57523.357728988325</v>
      </c>
      <c r="D8" s="101">
        <f t="shared" ref="D8:L8" si="0">C8*(1+D9)</f>
        <v>60373.242672915643</v>
      </c>
      <c r="E8" s="101">
        <f t="shared" si="0"/>
        <v>63364.31972582743</v>
      </c>
      <c r="F8" s="101">
        <f t="shared" si="0"/>
        <v>66503.583981221032</v>
      </c>
      <c r="G8" s="101">
        <f t="shared" si="0"/>
        <v>69798.37709114718</v>
      </c>
      <c r="H8" s="101">
        <f t="shared" si="0"/>
        <v>73256.404435791905</v>
      </c>
      <c r="I8" s="101">
        <f t="shared" si="0"/>
        <v>76885.753143692607</v>
      </c>
      <c r="J8" s="101">
        <f t="shared" si="0"/>
        <v>80694.911004731402</v>
      </c>
      <c r="K8" s="101">
        <f t="shared" si="0"/>
        <v>84692.786320136496</v>
      </c>
      <c r="L8" s="102">
        <f t="shared" si="0"/>
        <v>88888.728735914105</v>
      </c>
      <c r="M8" s="114"/>
    </row>
    <row r="9" spans="1:13" x14ac:dyDescent="0.2">
      <c r="A9" s="6" t="s">
        <v>112</v>
      </c>
      <c r="B9" s="154">
        <v>-9.2178270986218447E-3</v>
      </c>
      <c r="C9" s="154">
        <v>4.9543090953662272E-2</v>
      </c>
      <c r="D9" s="154">
        <v>4.9543090953662272E-2</v>
      </c>
      <c r="E9" s="154">
        <v>4.9543090953662272E-2</v>
      </c>
      <c r="F9" s="154">
        <v>4.9543090953662272E-2</v>
      </c>
      <c r="G9" s="154">
        <v>4.9543090953662272E-2</v>
      </c>
      <c r="H9" s="154">
        <v>4.9543090953662272E-2</v>
      </c>
      <c r="I9" s="154">
        <v>4.9543090953662272E-2</v>
      </c>
      <c r="J9" s="154">
        <v>4.9543090953662272E-2</v>
      </c>
      <c r="K9" s="154">
        <v>4.9543090953662272E-2</v>
      </c>
      <c r="L9" s="155">
        <v>4.9543090953662272E-2</v>
      </c>
      <c r="M9" s="114">
        <v>2.8299999999999999E-2</v>
      </c>
    </row>
    <row r="10" spans="1:13" x14ac:dyDescent="0.2">
      <c r="A10" s="7"/>
      <c r="B10" s="85"/>
      <c r="C10" s="85"/>
      <c r="D10" s="85"/>
      <c r="E10" s="85"/>
      <c r="F10" s="85"/>
      <c r="G10" s="85"/>
      <c r="H10" s="85"/>
      <c r="I10" s="85"/>
      <c r="J10" s="85"/>
      <c r="K10" s="85"/>
      <c r="L10" s="86"/>
      <c r="M10" s="114"/>
    </row>
    <row r="11" spans="1:13" x14ac:dyDescent="0.2">
      <c r="A11" s="6" t="s">
        <v>147</v>
      </c>
      <c r="B11" s="87">
        <f>B12*B8</f>
        <v>14228</v>
      </c>
      <c r="C11" s="87">
        <f t="shared" ref="C11:L11" si="1">C12*C8</f>
        <v>13757.773488685258</v>
      </c>
      <c r="D11" s="87">
        <f t="shared" si="1"/>
        <v>14439.376111955073</v>
      </c>
      <c r="E11" s="87">
        <f t="shared" si="1"/>
        <v>15154.747435983803</v>
      </c>
      <c r="F11" s="87">
        <f t="shared" si="1"/>
        <v>15905.560466584528</v>
      </c>
      <c r="G11" s="87">
        <f t="shared" si="1"/>
        <v>16693.571095449501</v>
      </c>
      <c r="H11" s="87">
        <f t="shared" si="1"/>
        <v>17520.622206572782</v>
      </c>
      <c r="I11" s="87">
        <f t="shared" si="1"/>
        <v>18388.647986117772</v>
      </c>
      <c r="J11" s="87">
        <f t="shared" si="1"/>
        <v>19299.678445808884</v>
      </c>
      <c r="K11" s="87">
        <f t="shared" si="1"/>
        <v>20255.844170426029</v>
      </c>
      <c r="L11" s="88">
        <f t="shared" si="1"/>
        <v>21259.381300504658</v>
      </c>
      <c r="M11" s="114"/>
    </row>
    <row r="12" spans="1:13" x14ac:dyDescent="0.2">
      <c r="A12" s="7" t="s">
        <v>186</v>
      </c>
      <c r="B12" s="154">
        <v>0.25959713910378046</v>
      </c>
      <c r="C12" s="154">
        <v>0.23916847054552526</v>
      </c>
      <c r="D12" s="154">
        <v>0.23916847054552526</v>
      </c>
      <c r="E12" s="154">
        <v>0.23916847054552526</v>
      </c>
      <c r="F12" s="154">
        <v>0.23916847054552526</v>
      </c>
      <c r="G12" s="154">
        <v>0.23916847054552526</v>
      </c>
      <c r="H12" s="154">
        <v>0.23916847054552526</v>
      </c>
      <c r="I12" s="154">
        <v>0.23916847054552526</v>
      </c>
      <c r="J12" s="154">
        <v>0.23916847054552526</v>
      </c>
      <c r="K12" s="154">
        <v>0.23916847054552526</v>
      </c>
      <c r="L12" s="155">
        <v>0.23916847054552526</v>
      </c>
      <c r="M12" s="114">
        <v>2.0299999999999999E-2</v>
      </c>
    </row>
    <row r="13" spans="1:13" x14ac:dyDescent="0.2">
      <c r="A13" s="6" t="s">
        <v>90</v>
      </c>
      <c r="B13" s="87">
        <f>B14*B8</f>
        <v>12984</v>
      </c>
      <c r="C13" s="87">
        <f t="shared" ref="C13:L13" si="2">C14*C8</f>
        <v>11587.972216337639</v>
      </c>
      <c r="D13" s="87">
        <f t="shared" si="2"/>
        <v>12162.076177820165</v>
      </c>
      <c r="E13" s="87">
        <f t="shared" si="2"/>
        <v>12764.623024083279</v>
      </c>
      <c r="F13" s="87">
        <f t="shared" si="2"/>
        <v>13397.021903554649</v>
      </c>
      <c r="G13" s="87">
        <f t="shared" si="2"/>
        <v>14060.75177823066</v>
      </c>
      <c r="H13" s="87">
        <f t="shared" si="2"/>
        <v>14757.364882456412</v>
      </c>
      <c r="I13" s="87">
        <f t="shared" si="2"/>
        <v>15488.490353064331</v>
      </c>
      <c r="J13" s="87">
        <f t="shared" si="2"/>
        <v>16255.838039361119</v>
      </c>
      <c r="K13" s="87">
        <f t="shared" si="2"/>
        <v>17061.202501873191</v>
      </c>
      <c r="L13" s="88">
        <f t="shared" si="2"/>
        <v>17906.467209202343</v>
      </c>
    </row>
    <row r="14" spans="1:13" x14ac:dyDescent="0.2">
      <c r="A14" s="7" t="s">
        <v>186</v>
      </c>
      <c r="B14" s="154">
        <v>0.23689972266822362</v>
      </c>
      <c r="C14" s="154">
        <v>0.20144811905682611</v>
      </c>
      <c r="D14" s="154">
        <v>0.20144811905682611</v>
      </c>
      <c r="E14" s="154">
        <v>0.20144811905682611</v>
      </c>
      <c r="F14" s="154">
        <v>0.20144811905682611</v>
      </c>
      <c r="G14" s="154">
        <v>0.20144811905682611</v>
      </c>
      <c r="H14" s="154">
        <v>0.20144811905682611</v>
      </c>
      <c r="I14" s="154">
        <v>0.20144811905682611</v>
      </c>
      <c r="J14" s="154">
        <v>0.20144811905682611</v>
      </c>
      <c r="K14" s="154">
        <v>0.20144811905682611</v>
      </c>
      <c r="L14" s="155">
        <v>0.20144811905682611</v>
      </c>
      <c r="M14" s="114">
        <v>2.5499999999999998E-2</v>
      </c>
    </row>
    <row r="15" spans="1:13" x14ac:dyDescent="0.2">
      <c r="A15" s="6" t="s">
        <v>148</v>
      </c>
      <c r="B15" s="87">
        <f>B16*B8</f>
        <v>8904</v>
      </c>
      <c r="C15" s="87">
        <f t="shared" ref="C15:L15" si="3">C16*C8</f>
        <v>8608.1294544958455</v>
      </c>
      <c r="D15" s="87">
        <f t="shared" si="3"/>
        <v>9034.602795000832</v>
      </c>
      <c r="E15" s="87">
        <f t="shared" si="3"/>
        <v>9482.2049430037696</v>
      </c>
      <c r="F15" s="87">
        <f t="shared" si="3"/>
        <v>9951.9826849362707</v>
      </c>
      <c r="G15" s="87">
        <f t="shared" si="3"/>
        <v>10445.03466826534</v>
      </c>
      <c r="H15" s="87">
        <f t="shared" si="3"/>
        <v>10962.513970849366</v>
      </c>
      <c r="I15" s="87">
        <f t="shared" si="3"/>
        <v>11505.630797587948</v>
      </c>
      <c r="J15" s="87">
        <f t="shared" si="3"/>
        <v>12075.655310672108</v>
      </c>
      <c r="K15" s="87">
        <f t="shared" si="3"/>
        <v>12673.920600053811</v>
      </c>
      <c r="L15" s="88">
        <f t="shared" si="3"/>
        <v>13301.825801081772</v>
      </c>
    </row>
    <row r="16" spans="1:13" x14ac:dyDescent="0.2">
      <c r="A16" s="7" t="s">
        <v>186</v>
      </c>
      <c r="B16" s="154">
        <v>0.16245803532331046</v>
      </c>
      <c r="C16" s="154">
        <v>0.14964580988216311</v>
      </c>
      <c r="D16" s="154">
        <v>0.14964580988216311</v>
      </c>
      <c r="E16" s="154">
        <v>0.14964580988216311</v>
      </c>
      <c r="F16" s="154">
        <v>0.14964580988216311</v>
      </c>
      <c r="G16" s="154">
        <v>0.14964580988216311</v>
      </c>
      <c r="H16" s="154">
        <v>0.14964580988216311</v>
      </c>
      <c r="I16" s="154">
        <v>0.14964580988216311</v>
      </c>
      <c r="J16" s="154">
        <v>0.14964580988216311</v>
      </c>
      <c r="K16" s="154">
        <v>0.14964580988216311</v>
      </c>
      <c r="L16" s="155">
        <v>0.14964580988216311</v>
      </c>
      <c r="M16" s="114">
        <v>7.0000000000000001E-3</v>
      </c>
    </row>
    <row r="17" spans="1:13" x14ac:dyDescent="0.2">
      <c r="A17" s="6"/>
      <c r="B17" s="91"/>
      <c r="C17" s="91"/>
      <c r="D17" s="91"/>
      <c r="E17" s="91"/>
      <c r="F17" s="91"/>
      <c r="G17" s="91"/>
      <c r="H17" s="91"/>
      <c r="I17" s="91"/>
      <c r="J17" s="91"/>
      <c r="K17" s="91"/>
      <c r="L17" s="92"/>
      <c r="M17" s="114"/>
    </row>
    <row r="18" spans="1:13" x14ac:dyDescent="0.2">
      <c r="A18" s="100" t="s">
        <v>187</v>
      </c>
      <c r="B18" s="101">
        <f>B8-B11-B13-B15</f>
        <v>18692</v>
      </c>
      <c r="C18" s="101">
        <f t="shared" ref="C18:L18" si="4">C8-C11-C13-C15</f>
        <v>23569.482569469583</v>
      </c>
      <c r="D18" s="101">
        <f t="shared" si="4"/>
        <v>24737.187588139572</v>
      </c>
      <c r="E18" s="101">
        <f t="shared" si="4"/>
        <v>25962.744322756578</v>
      </c>
      <c r="F18" s="101">
        <f t="shared" si="4"/>
        <v>27249.018926145582</v>
      </c>
      <c r="G18" s="101">
        <f t="shared" si="4"/>
        <v>28599.019549201679</v>
      </c>
      <c r="H18" s="101">
        <f t="shared" si="4"/>
        <v>30015.903375913345</v>
      </c>
      <c r="I18" s="101">
        <f t="shared" si="4"/>
        <v>31502.984006922561</v>
      </c>
      <c r="J18" s="101">
        <f t="shared" si="4"/>
        <v>33063.739208889296</v>
      </c>
      <c r="K18" s="101">
        <f t="shared" si="4"/>
        <v>34701.819047783458</v>
      </c>
      <c r="L18" s="102">
        <f t="shared" si="4"/>
        <v>36421.054425125338</v>
      </c>
      <c r="M18" s="114" t="s">
        <v>203</v>
      </c>
    </row>
    <row r="19" spans="1:13" x14ac:dyDescent="0.2">
      <c r="A19" s="6" t="s">
        <v>186</v>
      </c>
      <c r="B19" s="83">
        <v>0.34104510290468543</v>
      </c>
      <c r="C19" s="83">
        <v>0.40973760051548547</v>
      </c>
      <c r="D19" s="83">
        <v>0.40973760051548552</v>
      </c>
      <c r="E19" s="83">
        <v>0.40973760051548552</v>
      </c>
      <c r="F19" s="83">
        <v>0.40973760051548547</v>
      </c>
      <c r="G19" s="83">
        <v>0.40973760051548552</v>
      </c>
      <c r="H19" s="83">
        <v>0.40973760051548552</v>
      </c>
      <c r="I19" s="83">
        <v>0.40973760051548558</v>
      </c>
      <c r="J19" s="83">
        <v>0.40973760051548558</v>
      </c>
      <c r="K19" s="83">
        <v>0.40973760051548541</v>
      </c>
      <c r="L19" s="84">
        <v>0.40973760051548558</v>
      </c>
      <c r="M19" s="114">
        <v>3.3399999999999999E-2</v>
      </c>
    </row>
    <row r="20" spans="1:13" x14ac:dyDescent="0.2">
      <c r="A20" s="7"/>
      <c r="B20" s="85"/>
      <c r="C20" s="85"/>
      <c r="D20" s="85"/>
      <c r="E20" s="85"/>
      <c r="F20" s="85"/>
      <c r="G20" s="85"/>
      <c r="H20" s="85"/>
      <c r="I20" s="85"/>
      <c r="J20" s="85"/>
      <c r="K20" s="85"/>
      <c r="L20" s="86"/>
      <c r="M20" s="114"/>
    </row>
    <row r="21" spans="1:13" x14ac:dyDescent="0.2">
      <c r="A21" s="6" t="s">
        <v>188</v>
      </c>
      <c r="B21" s="87">
        <f>B22*B8</f>
        <v>88</v>
      </c>
      <c r="C21" s="87">
        <f t="shared" ref="C21:L21" si="5">C22*C8</f>
        <v>271.37620235034979</v>
      </c>
      <c r="D21" s="87">
        <f t="shared" si="5"/>
        <v>284.82101822605262</v>
      </c>
      <c r="E21" s="87">
        <f t="shared" si="5"/>
        <v>298.93193183754067</v>
      </c>
      <c r="F21" s="87">
        <f t="shared" si="5"/>
        <v>313.74194372552188</v>
      </c>
      <c r="G21" s="87">
        <f t="shared" si="5"/>
        <v>329.28568937949422</v>
      </c>
      <c r="H21" s="87">
        <f t="shared" si="5"/>
        <v>345.59952023816186</v>
      </c>
      <c r="I21" s="87">
        <f t="shared" si="5"/>
        <v>362.72158870286313</v>
      </c>
      <c r="J21" s="87">
        <f t="shared" si="5"/>
        <v>380.69193736282602</v>
      </c>
      <c r="K21" s="87">
        <f t="shared" si="5"/>
        <v>399.55259264091842</v>
      </c>
      <c r="L21" s="88">
        <f t="shared" si="5"/>
        <v>419.34766307889902</v>
      </c>
      <c r="M21" s="114"/>
    </row>
    <row r="22" spans="1:13" x14ac:dyDescent="0.2">
      <c r="A22" s="7" t="s">
        <v>186</v>
      </c>
      <c r="B22" s="154">
        <v>1.6056050211647934E-3</v>
      </c>
      <c r="C22" s="154">
        <v>4.7176697095620418E-3</v>
      </c>
      <c r="D22" s="154">
        <v>4.7176697095620418E-3</v>
      </c>
      <c r="E22" s="154">
        <v>4.7176697095620418E-3</v>
      </c>
      <c r="F22" s="154">
        <v>4.7176697095620418E-3</v>
      </c>
      <c r="G22" s="154">
        <v>4.7176697095620418E-3</v>
      </c>
      <c r="H22" s="154">
        <v>4.7176697095620418E-3</v>
      </c>
      <c r="I22" s="154">
        <v>4.7176697095620418E-3</v>
      </c>
      <c r="J22" s="154">
        <v>4.7176697095620418E-3</v>
      </c>
      <c r="K22" s="154">
        <v>4.7176697095620418E-3</v>
      </c>
      <c r="L22" s="155">
        <v>4.7176697095620418E-3</v>
      </c>
      <c r="M22" s="114">
        <v>2.8E-3</v>
      </c>
    </row>
    <row r="23" spans="1:13" x14ac:dyDescent="0.2">
      <c r="A23" s="6" t="s">
        <v>97</v>
      </c>
      <c r="B23" s="87">
        <f>B24*B8</f>
        <v>-328</v>
      </c>
      <c r="C23" s="87">
        <f t="shared" ref="C23:L23" si="6">C24*C8</f>
        <v>-44.664047392334325</v>
      </c>
      <c r="D23" s="87">
        <f t="shared" si="6"/>
        <v>-46.876842354651423</v>
      </c>
      <c r="E23" s="87">
        <f t="shared" si="6"/>
        <v>-49.199266019048409</v>
      </c>
      <c r="F23" s="87">
        <f t="shared" si="6"/>
        <v>-51.636749730283547</v>
      </c>
      <c r="G23" s="87">
        <f t="shared" si="6"/>
        <v>-54.194993918722474</v>
      </c>
      <c r="H23" s="87">
        <f t="shared" si="6"/>
        <v>-56.87998143167092</v>
      </c>
      <c r="I23" s="87">
        <f t="shared" si="6"/>
        <v>-59.697991525182807</v>
      </c>
      <c r="J23" s="87">
        <f t="shared" si="6"/>
        <v>-62.655614549065909</v>
      </c>
      <c r="K23" s="87">
        <f t="shared" si="6"/>
        <v>-65.759767359427883</v>
      </c>
      <c r="L23" s="88">
        <f t="shared" si="6"/>
        <v>0</v>
      </c>
      <c r="M23" s="114"/>
    </row>
    <row r="24" spans="1:13" x14ac:dyDescent="0.2">
      <c r="A24" s="7" t="s">
        <v>186</v>
      </c>
      <c r="B24" s="154">
        <v>-5.9845278061596849E-3</v>
      </c>
      <c r="C24" s="154">
        <v>-7.7645063076396735E-4</v>
      </c>
      <c r="D24" s="154">
        <v>-7.7645063076396735E-4</v>
      </c>
      <c r="E24" s="154">
        <v>-7.7645063076396735E-4</v>
      </c>
      <c r="F24" s="154">
        <v>-7.7645063076396735E-4</v>
      </c>
      <c r="G24" s="154">
        <v>-7.7645063076396735E-4</v>
      </c>
      <c r="H24" s="154">
        <v>-7.7645063076396735E-4</v>
      </c>
      <c r="I24" s="154">
        <v>-7.7645063076396735E-4</v>
      </c>
      <c r="J24" s="154">
        <v>-7.7645063076396735E-4</v>
      </c>
      <c r="K24" s="154">
        <v>-7.7645063076396735E-4</v>
      </c>
      <c r="L24" s="155">
        <v>0</v>
      </c>
      <c r="M24" s="114">
        <v>3.2000000000000002E-3</v>
      </c>
    </row>
    <row r="25" spans="1:13" x14ac:dyDescent="0.2">
      <c r="A25" s="6"/>
      <c r="B25" s="91"/>
      <c r="C25" s="91"/>
      <c r="D25" s="91"/>
      <c r="E25" s="91"/>
      <c r="F25" s="91"/>
      <c r="G25" s="91"/>
      <c r="H25" s="91"/>
      <c r="I25" s="91"/>
      <c r="J25" s="91"/>
      <c r="K25" s="91"/>
      <c r="L25" s="92"/>
      <c r="M25" s="114"/>
    </row>
    <row r="26" spans="1:13" x14ac:dyDescent="0.2">
      <c r="A26" s="7" t="s">
        <v>189</v>
      </c>
      <c r="B26" s="81">
        <f>B27*B18</f>
        <v>1847.9999999999995</v>
      </c>
      <c r="C26" s="81">
        <f t="shared" ref="C26:L26" si="7">C27*C18</f>
        <v>3575.8957737879427</v>
      </c>
      <c r="D26" s="81">
        <f t="shared" si="7"/>
        <v>3753.0567033495349</v>
      </c>
      <c r="E26" s="81">
        <f t="shared" si="7"/>
        <v>3938.9947329578335</v>
      </c>
      <c r="F26" s="81">
        <f t="shared" si="7"/>
        <v>4134.1447072787596</v>
      </c>
      <c r="G26" s="81">
        <f t="shared" si="7"/>
        <v>4338.963014527073</v>
      </c>
      <c r="H26" s="81">
        <f t="shared" si="7"/>
        <v>4553.9286538003644</v>
      </c>
      <c r="I26" s="81">
        <f t="shared" si="7"/>
        <v>4779.5443552920851</v>
      </c>
      <c r="J26" s="81">
        <f t="shared" si="7"/>
        <v>5016.3377560033841</v>
      </c>
      <c r="K26" s="81">
        <f t="shared" si="7"/>
        <v>5264.8626337033484</v>
      </c>
      <c r="L26" s="82">
        <f t="shared" si="7"/>
        <v>5525.7002020234531</v>
      </c>
      <c r="M26" s="114"/>
    </row>
    <row r="27" spans="1:13" x14ac:dyDescent="0.2">
      <c r="A27" s="6" t="s">
        <v>190</v>
      </c>
      <c r="B27" s="154">
        <v>9.8865824951851033E-2</v>
      </c>
      <c r="C27" s="154">
        <v>0.15171719460740016</v>
      </c>
      <c r="D27" s="154">
        <v>0.15171719460740016</v>
      </c>
      <c r="E27" s="154">
        <v>0.15171719460740016</v>
      </c>
      <c r="F27" s="154">
        <v>0.15171719460740016</v>
      </c>
      <c r="G27" s="154">
        <v>0.15171719460740016</v>
      </c>
      <c r="H27" s="154">
        <v>0.15171719460740016</v>
      </c>
      <c r="I27" s="154">
        <v>0.15171719460740016</v>
      </c>
      <c r="J27" s="154">
        <v>0.15171719460740016</v>
      </c>
      <c r="K27" s="154">
        <v>0.15171719460740016</v>
      </c>
      <c r="L27" s="155">
        <v>0.15171719460740016</v>
      </c>
      <c r="M27" s="114">
        <v>3.4500000000000003E-2</v>
      </c>
    </row>
    <row r="28" spans="1:13" x14ac:dyDescent="0.2">
      <c r="A28" s="7"/>
      <c r="B28" s="85"/>
      <c r="C28" s="85"/>
      <c r="D28" s="85"/>
      <c r="E28" s="85"/>
      <c r="F28" s="85"/>
      <c r="G28" s="85"/>
      <c r="H28" s="85"/>
      <c r="I28" s="85"/>
      <c r="J28" s="85"/>
      <c r="K28" s="85"/>
      <c r="L28" s="86"/>
      <c r="M28" s="114"/>
    </row>
    <row r="29" spans="1:13" x14ac:dyDescent="0.2">
      <c r="A29" s="76" t="s">
        <v>191</v>
      </c>
      <c r="B29" s="93">
        <f>B18+B21+B23-B26</f>
        <v>16604</v>
      </c>
      <c r="C29" s="93">
        <f t="shared" ref="C29:L29" si="8">C18+C21+C23-C26</f>
        <v>20220.298950639659</v>
      </c>
      <c r="D29" s="93">
        <f t="shared" si="8"/>
        <v>21222.075060661438</v>
      </c>
      <c r="E29" s="93">
        <f t="shared" si="8"/>
        <v>22273.482255617237</v>
      </c>
      <c r="F29" s="93">
        <f t="shared" si="8"/>
        <v>23376.979412862063</v>
      </c>
      <c r="G29" s="93">
        <f t="shared" si="8"/>
        <v>24535.147230135379</v>
      </c>
      <c r="H29" s="93">
        <f t="shared" si="8"/>
        <v>25750.69426091947</v>
      </c>
      <c r="I29" s="93">
        <f t="shared" si="8"/>
        <v>27026.463248808155</v>
      </c>
      <c r="J29" s="93">
        <f t="shared" si="8"/>
        <v>28365.437775699669</v>
      </c>
      <c r="K29" s="93">
        <f t="shared" si="8"/>
        <v>29770.749239361598</v>
      </c>
      <c r="L29" s="94">
        <f t="shared" si="8"/>
        <v>31314.701886180785</v>
      </c>
      <c r="M29" s="114"/>
    </row>
    <row r="30" spans="1:13" x14ac:dyDescent="0.2">
      <c r="A30" s="7"/>
      <c r="B30" s="85"/>
      <c r="C30" s="85"/>
      <c r="D30" s="85"/>
      <c r="E30" s="85"/>
      <c r="F30" s="85"/>
      <c r="G30" s="85"/>
      <c r="H30" s="85"/>
      <c r="I30" s="85"/>
      <c r="J30" s="85"/>
      <c r="K30" s="85"/>
      <c r="L30" s="86"/>
      <c r="M30" s="114"/>
    </row>
    <row r="31" spans="1:13" x14ac:dyDescent="0.2">
      <c r="A31" s="6" t="s">
        <v>155</v>
      </c>
      <c r="B31" s="87">
        <f>B32*B8</f>
        <v>-2571</v>
      </c>
      <c r="C31" s="87">
        <f t="shared" ref="C31:L31" si="9">C32*C8</f>
        <v>0</v>
      </c>
      <c r="D31" s="87">
        <f t="shared" si="9"/>
        <v>0</v>
      </c>
      <c r="E31" s="87">
        <f t="shared" si="9"/>
        <v>0</v>
      </c>
      <c r="F31" s="87">
        <f t="shared" si="9"/>
        <v>0</v>
      </c>
      <c r="G31" s="87">
        <f t="shared" si="9"/>
        <v>0</v>
      </c>
      <c r="H31" s="87">
        <f t="shared" si="9"/>
        <v>0</v>
      </c>
      <c r="I31" s="87">
        <f t="shared" si="9"/>
        <v>0</v>
      </c>
      <c r="J31" s="87">
        <f t="shared" si="9"/>
        <v>0</v>
      </c>
      <c r="K31" s="87">
        <f t="shared" si="9"/>
        <v>0</v>
      </c>
      <c r="L31" s="88">
        <f t="shared" si="9"/>
        <v>0</v>
      </c>
      <c r="M31" s="114">
        <v>4.4299999999999999E-2</v>
      </c>
    </row>
    <row r="32" spans="1:13" x14ac:dyDescent="0.2">
      <c r="A32" s="7" t="s">
        <v>186</v>
      </c>
      <c r="B32" s="154">
        <v>-4.6909210334257774E-2</v>
      </c>
      <c r="C32" s="154">
        <v>0</v>
      </c>
      <c r="D32" s="154">
        <v>0</v>
      </c>
      <c r="E32" s="154">
        <v>0</v>
      </c>
      <c r="F32" s="154">
        <v>0</v>
      </c>
      <c r="G32" s="154">
        <v>0</v>
      </c>
      <c r="H32" s="154">
        <v>0</v>
      </c>
      <c r="I32" s="154">
        <v>0</v>
      </c>
      <c r="J32" s="154">
        <v>0</v>
      </c>
      <c r="K32" s="154">
        <v>0</v>
      </c>
      <c r="L32" s="155">
        <v>0</v>
      </c>
      <c r="M32" s="114"/>
    </row>
    <row r="33" spans="1:13" x14ac:dyDescent="0.2">
      <c r="A33" s="6" t="s">
        <v>156</v>
      </c>
      <c r="B33" s="87">
        <f>B34*B8</f>
        <v>23421</v>
      </c>
      <c r="C33" s="87">
        <f t="shared" ref="C33:L33" si="10">C34*C8</f>
        <v>8294.8681845201154</v>
      </c>
      <c r="D33" s="87">
        <f t="shared" si="10"/>
        <v>8705.8215934344353</v>
      </c>
      <c r="E33" s="87">
        <f t="shared" si="10"/>
        <v>9137.1349044643157</v>
      </c>
      <c r="F33" s="87">
        <f t="shared" si="10"/>
        <v>9589.816810092072</v>
      </c>
      <c r="G33" s="87">
        <f t="shared" si="10"/>
        <v>10064.925976543424</v>
      </c>
      <c r="H33" s="87">
        <f t="shared" si="10"/>
        <v>10563.573519641192</v>
      </c>
      <c r="I33" s="87">
        <f t="shared" si="10"/>
        <v>11086.925603320473</v>
      </c>
      <c r="J33" s="87">
        <f t="shared" si="10"/>
        <v>11636.206166882268</v>
      </c>
      <c r="K33" s="87">
        <f t="shared" si="10"/>
        <v>12212.699787363683</v>
      </c>
      <c r="L33" s="88">
        <f t="shared" si="10"/>
        <v>12817.754683718813</v>
      </c>
      <c r="M33" s="114"/>
    </row>
    <row r="34" spans="1:13" x14ac:dyDescent="0.2">
      <c r="A34" s="7" t="s">
        <v>186</v>
      </c>
      <c r="B34" s="154">
        <v>0.42732812728068897</v>
      </c>
      <c r="C34" s="154">
        <v>0.14419999999999999</v>
      </c>
      <c r="D34" s="154">
        <v>0.14419999999999999</v>
      </c>
      <c r="E34" s="154">
        <v>0.14419999999999999</v>
      </c>
      <c r="F34" s="154">
        <v>0.14419999999999999</v>
      </c>
      <c r="G34" s="154">
        <v>0.14419999999999999</v>
      </c>
      <c r="H34" s="154">
        <v>0.14419999999999999</v>
      </c>
      <c r="I34" s="154">
        <v>0.14419999999999999</v>
      </c>
      <c r="J34" s="154">
        <v>0.14419999999999999</v>
      </c>
      <c r="K34" s="154">
        <v>0.14419999999999999</v>
      </c>
      <c r="L34" s="155">
        <v>0.14419999999999999</v>
      </c>
      <c r="M34" s="114">
        <v>9.69E-2</v>
      </c>
    </row>
    <row r="35" spans="1:13" x14ac:dyDescent="0.2">
      <c r="A35" s="6"/>
      <c r="B35" s="91"/>
      <c r="C35" s="91"/>
      <c r="D35" s="91"/>
      <c r="E35" s="91"/>
      <c r="F35" s="91"/>
      <c r="G35" s="91"/>
      <c r="H35" s="91"/>
      <c r="I35" s="91"/>
      <c r="J35" s="91"/>
      <c r="K35" s="91"/>
      <c r="L35" s="92"/>
      <c r="M35" s="114"/>
    </row>
    <row r="36" spans="1:13" x14ac:dyDescent="0.2">
      <c r="A36" s="7" t="s">
        <v>163</v>
      </c>
      <c r="B36" s="81">
        <f>B37*B8</f>
        <v>8060</v>
      </c>
      <c r="C36" s="81">
        <f t="shared" ref="C36:L36" si="11">C37*C8</f>
        <v>8275.1490249382095</v>
      </c>
      <c r="D36" s="81">
        <f t="shared" si="11"/>
        <v>8685.1254857358326</v>
      </c>
      <c r="E36" s="81">
        <f t="shared" si="11"/>
        <v>9115.4134476196123</v>
      </c>
      <c r="F36" s="81">
        <f t="shared" si="11"/>
        <v>9567.0192051352678</v>
      </c>
      <c r="G36" s="81">
        <f t="shared" si="11"/>
        <v>10040.998907770718</v>
      </c>
      <c r="H36" s="81">
        <f t="shared" si="11"/>
        <v>10538.461029924025</v>
      </c>
      <c r="I36" s="81">
        <f t="shared" si="11"/>
        <v>11060.568963241176</v>
      </c>
      <c r="J36" s="81">
        <f t="shared" si="11"/>
        <v>11608.54373738629</v>
      </c>
      <c r="K36" s="81">
        <f t="shared" si="11"/>
        <v>12183.666875607185</v>
      </c>
      <c r="L36" s="82">
        <f t="shared" si="11"/>
        <v>12787.283391774514</v>
      </c>
      <c r="M36" s="114"/>
    </row>
    <row r="37" spans="1:13" x14ac:dyDescent="0.2">
      <c r="A37" s="6" t="s">
        <v>186</v>
      </c>
      <c r="B37" s="154">
        <v>0.14705882352941177</v>
      </c>
      <c r="C37" s="154">
        <v>0.14385719734799191</v>
      </c>
      <c r="D37" s="154">
        <v>0.14385719734799191</v>
      </c>
      <c r="E37" s="154">
        <v>0.14385719734799191</v>
      </c>
      <c r="F37" s="154">
        <v>0.14385719734799191</v>
      </c>
      <c r="G37" s="154">
        <v>0.14385719734799191</v>
      </c>
      <c r="H37" s="154">
        <v>0.14385719734799191</v>
      </c>
      <c r="I37" s="154">
        <v>0.14385719734799191</v>
      </c>
      <c r="J37" s="154">
        <v>0.14385719734799191</v>
      </c>
      <c r="K37" s="154">
        <v>0.14385719734799191</v>
      </c>
      <c r="L37" s="155">
        <v>0.14385719734799191</v>
      </c>
      <c r="M37" s="114">
        <v>1.4999999999999999E-2</v>
      </c>
    </row>
    <row r="38" spans="1:13" x14ac:dyDescent="0.2">
      <c r="A38" s="7"/>
      <c r="B38" s="85"/>
      <c r="C38" s="85"/>
      <c r="D38" s="85"/>
      <c r="E38" s="85"/>
      <c r="F38" s="85"/>
      <c r="G38" s="85"/>
      <c r="H38" s="85"/>
      <c r="I38" s="85"/>
      <c r="J38" s="85"/>
      <c r="K38" s="85"/>
      <c r="L38" s="86"/>
      <c r="M38" s="114"/>
    </row>
    <row r="39" spans="1:13" x14ac:dyDescent="0.2">
      <c r="A39" s="6" t="s">
        <v>192</v>
      </c>
      <c r="B39" s="87">
        <f>B29-B31-B33</f>
        <v>-4246</v>
      </c>
      <c r="C39" s="87">
        <f t="shared" ref="C39:L39" si="12">C29-C31-C33</f>
        <v>11925.430766119543</v>
      </c>
      <c r="D39" s="87">
        <f t="shared" si="12"/>
        <v>12516.253467227003</v>
      </c>
      <c r="E39" s="87">
        <f t="shared" si="12"/>
        <v>13136.347351152921</v>
      </c>
      <c r="F39" s="87">
        <f t="shared" si="12"/>
        <v>13787.162602769991</v>
      </c>
      <c r="G39" s="87">
        <f t="shared" si="12"/>
        <v>14470.221253591955</v>
      </c>
      <c r="H39" s="87">
        <f t="shared" si="12"/>
        <v>15187.120741278279</v>
      </c>
      <c r="I39" s="87">
        <f t="shared" si="12"/>
        <v>15939.537645487682</v>
      </c>
      <c r="J39" s="87">
        <f t="shared" si="12"/>
        <v>16729.231608817401</v>
      </c>
      <c r="K39" s="87">
        <f t="shared" si="12"/>
        <v>17558.049451997915</v>
      </c>
      <c r="L39" s="88">
        <f t="shared" si="12"/>
        <v>18496.947202461972</v>
      </c>
      <c r="M39" s="114"/>
    </row>
    <row r="40" spans="1:13" x14ac:dyDescent="0.2">
      <c r="A40" s="7"/>
      <c r="B40" s="85"/>
      <c r="C40" s="85"/>
      <c r="D40" s="85"/>
      <c r="E40" s="85"/>
      <c r="F40" s="85"/>
      <c r="G40" s="85"/>
      <c r="H40" s="85"/>
      <c r="I40" s="85"/>
      <c r="J40" s="85"/>
      <c r="K40" s="85"/>
      <c r="L40" s="86"/>
      <c r="M40" s="152" t="s">
        <v>193</v>
      </c>
    </row>
    <row r="41" spans="1:13" x14ac:dyDescent="0.2">
      <c r="A41" s="76" t="s">
        <v>194</v>
      </c>
      <c r="B41" s="79"/>
      <c r="C41" s="93">
        <f>C39/(1+$G$1)^C6</f>
        <v>10841.300696472312</v>
      </c>
      <c r="D41" s="93">
        <f t="shared" ref="D41:K41" si="13">D39/(1+$G$1)^D6</f>
        <v>10344.01112993967</v>
      </c>
      <c r="E41" s="93">
        <f t="shared" si="13"/>
        <v>9869.5321947054217</v>
      </c>
      <c r="F41" s="93">
        <f t="shared" si="13"/>
        <v>9416.8175689980108</v>
      </c>
      <c r="G41" s="93">
        <f t="shared" si="13"/>
        <v>8984.8689257390215</v>
      </c>
      <c r="H41" s="93">
        <f t="shared" si="13"/>
        <v>8572.7337310305829</v>
      </c>
      <c r="I41" s="93">
        <f t="shared" si="13"/>
        <v>8179.5031436259642</v>
      </c>
      <c r="J41" s="93">
        <f t="shared" si="13"/>
        <v>7804.3100107512655</v>
      </c>
      <c r="K41" s="93">
        <f t="shared" si="13"/>
        <v>7446.3269558586253</v>
      </c>
      <c r="L41" s="94">
        <f>(L39*(1+G1)/(G1-G2)-B46)/((1+G1)^L6)</f>
        <v>83893.162587092127</v>
      </c>
      <c r="M41" s="114">
        <v>0.50735929981296379</v>
      </c>
    </row>
    <row r="42" spans="1:13" x14ac:dyDescent="0.2">
      <c r="A42" s="7" t="s">
        <v>195</v>
      </c>
      <c r="B42" s="81">
        <f>HGCF!G40</f>
        <v>78070</v>
      </c>
      <c r="C42" s="81">
        <f>B42+C33-C36</f>
        <v>78089.719159581917</v>
      </c>
      <c r="D42" s="81">
        <f t="shared" ref="D42:L42" si="14">C42+D33-D36</f>
        <v>78110.415267280521</v>
      </c>
      <c r="E42" s="81">
        <f t="shared" si="14"/>
        <v>78132.136724125216</v>
      </c>
      <c r="F42" s="81">
        <f t="shared" si="14"/>
        <v>78154.934329082025</v>
      </c>
      <c r="G42" s="81">
        <f t="shared" si="14"/>
        <v>78178.861397854736</v>
      </c>
      <c r="H42" s="81">
        <f t="shared" si="14"/>
        <v>78203.973887571905</v>
      </c>
      <c r="I42" s="81">
        <f t="shared" si="14"/>
        <v>78230.330527651196</v>
      </c>
      <c r="J42" s="81">
        <f t="shared" si="14"/>
        <v>78257.992957147173</v>
      </c>
      <c r="K42" s="81">
        <f t="shared" si="14"/>
        <v>78287.025868903671</v>
      </c>
      <c r="L42" s="82">
        <f t="shared" si="14"/>
        <v>78317.497160847968</v>
      </c>
      <c r="M42" s="114"/>
    </row>
    <row r="43" spans="1:13" x14ac:dyDescent="0.2">
      <c r="A43" s="76" t="s">
        <v>158</v>
      </c>
      <c r="B43" s="98">
        <f>B8/B42</f>
        <v>0.70203663379018832</v>
      </c>
      <c r="C43" s="98">
        <f t="shared" ref="C43:L43" si="15">C8/C42</f>
        <v>0.73663163791683306</v>
      </c>
      <c r="D43" s="98">
        <f t="shared" si="15"/>
        <v>0.77292179879378065</v>
      </c>
      <c r="E43" s="98">
        <f t="shared" si="15"/>
        <v>0.81098920857058987</v>
      </c>
      <c r="F43" s="98">
        <f t="shared" si="15"/>
        <v>0.85091983701500673</v>
      </c>
      <c r="G43" s="98">
        <f t="shared" si="15"/>
        <v>0.8928037047756554</v>
      </c>
      <c r="H43" s="98">
        <f t="shared" si="15"/>
        <v>0.93673506337551649</v>
      </c>
      <c r="I43" s="98">
        <f t="shared" si="15"/>
        <v>0.98281258209073608</v>
      </c>
      <c r="J43" s="98">
        <f t="shared" si="15"/>
        <v>1.0311395418601987</v>
      </c>
      <c r="K43" s="98">
        <f t="shared" si="15"/>
        <v>1.0818240363602476</v>
      </c>
      <c r="L43" s="99">
        <f t="shared" si="15"/>
        <v>1.1349791803657234</v>
      </c>
      <c r="M43" s="114"/>
    </row>
    <row r="44" spans="1:13" x14ac:dyDescent="0.2">
      <c r="A44" s="70" t="s">
        <v>196</v>
      </c>
      <c r="B44" s="95">
        <f>B42/B36</f>
        <v>9.6861042183622832</v>
      </c>
      <c r="C44" s="96">
        <f t="shared" ref="C44:L44" si="16">C42/C36</f>
        <v>9.4366541223908662</v>
      </c>
      <c r="D44" s="96">
        <f t="shared" si="16"/>
        <v>8.9935851123356283</v>
      </c>
      <c r="E44" s="96">
        <f t="shared" si="16"/>
        <v>8.5714309255526473</v>
      </c>
      <c r="F44" s="96">
        <f t="shared" si="16"/>
        <v>8.1692042895796604</v>
      </c>
      <c r="G44" s="96">
        <f t="shared" si="16"/>
        <v>7.7859645355953786</v>
      </c>
      <c r="H44" s="96">
        <f t="shared" si="16"/>
        <v>7.4208153985208316</v>
      </c>
      <c r="I44" s="96">
        <f t="shared" si="16"/>
        <v>7.0729029209657108</v>
      </c>
      <c r="J44" s="96">
        <f t="shared" si="16"/>
        <v>6.7414134561177335</v>
      </c>
      <c r="K44" s="96">
        <f t="shared" si="16"/>
        <v>6.4255717649044932</v>
      </c>
      <c r="L44" s="97">
        <f t="shared" si="16"/>
        <v>6.1246392029777104</v>
      </c>
      <c r="M44" s="114"/>
    </row>
    <row r="45" spans="1:13" x14ac:dyDescent="0.2">
      <c r="A45" s="72" t="s">
        <v>197</v>
      </c>
      <c r="B45" s="73">
        <f>SUM(C41:L41)</f>
        <v>165352.566944213</v>
      </c>
    </row>
    <row r="46" spans="1:13" x14ac:dyDescent="0.2">
      <c r="A46" s="60" t="s">
        <v>70</v>
      </c>
      <c r="B46" s="71">
        <f>HGCF!G80</f>
        <v>21775</v>
      </c>
    </row>
    <row r="47" spans="1:13" x14ac:dyDescent="0.2">
      <c r="A47" s="72" t="s">
        <v>198</v>
      </c>
      <c r="B47" s="73">
        <f>HGCF!G97</f>
        <v>15091</v>
      </c>
    </row>
    <row r="48" spans="1:13" x14ac:dyDescent="0.2">
      <c r="A48" s="60" t="s">
        <v>199</v>
      </c>
      <c r="B48" s="71">
        <f>B45+B47</f>
        <v>180443.566944213</v>
      </c>
    </row>
    <row r="49" spans="1:2" x14ac:dyDescent="0.2">
      <c r="A49" s="72" t="s">
        <v>200</v>
      </c>
      <c r="B49" s="73">
        <f>'Income Statement'!G28</f>
        <v>4875</v>
      </c>
    </row>
    <row r="51" spans="1:2" x14ac:dyDescent="0.2">
      <c r="A51" s="74" t="s">
        <v>201</v>
      </c>
      <c r="B51" s="156">
        <f>B48/B49</f>
        <v>37.014065014197541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06" zoomScaleNormal="106" workbookViewId="0"/>
  </sheetViews>
  <sheetFormatPr defaultRowHeight="15" x14ac:dyDescent="0.25"/>
  <cols>
    <col min="1" max="8" width="11" customWidth="1"/>
  </cols>
  <sheetData>
    <row r="1" spans="1:7" x14ac:dyDescent="0.25">
      <c r="A1" t="s">
        <v>204</v>
      </c>
      <c r="F1" t="s">
        <v>204</v>
      </c>
    </row>
    <row r="2" spans="1:7" x14ac:dyDescent="0.25">
      <c r="A2" t="s">
        <v>205</v>
      </c>
      <c r="B2" t="s">
        <v>206</v>
      </c>
      <c r="F2" t="s">
        <v>207</v>
      </c>
      <c r="G2" t="s">
        <v>206</v>
      </c>
    </row>
    <row r="3" spans="1:7" x14ac:dyDescent="0.25">
      <c r="A3" t="s">
        <v>208</v>
      </c>
      <c r="B3" s="157">
        <v>100000</v>
      </c>
      <c r="F3" s="158">
        <v>0</v>
      </c>
      <c r="G3">
        <v>-10.06</v>
      </c>
    </row>
    <row r="4" spans="1:7" x14ac:dyDescent="0.25">
      <c r="A4" t="s">
        <v>209</v>
      </c>
      <c r="B4">
        <v>37.01</v>
      </c>
      <c r="F4" s="158">
        <v>0.1</v>
      </c>
      <c r="G4">
        <v>23.23</v>
      </c>
    </row>
    <row r="5" spans="1:7" x14ac:dyDescent="0.25">
      <c r="A5" t="s">
        <v>210</v>
      </c>
      <c r="B5">
        <v>37.01</v>
      </c>
      <c r="F5" s="158">
        <v>0.2</v>
      </c>
      <c r="G5">
        <v>27.88</v>
      </c>
    </row>
    <row r="6" spans="1:7" x14ac:dyDescent="0.25">
      <c r="A6" t="s">
        <v>211</v>
      </c>
      <c r="B6">
        <v>36.840000000000003</v>
      </c>
      <c r="F6" s="158">
        <v>0.3</v>
      </c>
      <c r="G6">
        <v>31.22</v>
      </c>
    </row>
    <row r="7" spans="1:7" x14ac:dyDescent="0.25">
      <c r="A7" t="s">
        <v>212</v>
      </c>
      <c r="B7" t="s">
        <v>213</v>
      </c>
      <c r="F7" s="158">
        <v>0.4</v>
      </c>
      <c r="G7">
        <v>34.1</v>
      </c>
    </row>
    <row r="8" spans="1:7" x14ac:dyDescent="0.25">
      <c r="A8" t="s">
        <v>214</v>
      </c>
      <c r="B8">
        <v>10.85</v>
      </c>
      <c r="F8" s="158">
        <v>0.5</v>
      </c>
      <c r="G8">
        <v>36.840000000000003</v>
      </c>
    </row>
    <row r="9" spans="1:7" x14ac:dyDescent="0.25">
      <c r="A9" t="s">
        <v>215</v>
      </c>
      <c r="B9">
        <v>117.69</v>
      </c>
      <c r="F9" s="158">
        <v>0.6</v>
      </c>
      <c r="G9">
        <v>39.630000000000003</v>
      </c>
    </row>
    <row r="10" spans="1:7" x14ac:dyDescent="0.25">
      <c r="A10" t="s">
        <v>216</v>
      </c>
      <c r="B10">
        <v>9.3700000000000006E-2</v>
      </c>
      <c r="F10" s="158">
        <v>0.7</v>
      </c>
      <c r="G10">
        <v>42.6</v>
      </c>
    </row>
    <row r="11" spans="1:7" x14ac:dyDescent="0.25">
      <c r="A11" t="s">
        <v>217</v>
      </c>
      <c r="B11">
        <v>3.07</v>
      </c>
      <c r="F11" s="158">
        <v>0.8</v>
      </c>
      <c r="G11">
        <v>46.07</v>
      </c>
    </row>
    <row r="12" spans="1:7" x14ac:dyDescent="0.25">
      <c r="A12" t="s">
        <v>218</v>
      </c>
      <c r="B12">
        <v>0.29310000000000003</v>
      </c>
      <c r="F12" s="158">
        <v>0.9</v>
      </c>
      <c r="G12">
        <v>50.87</v>
      </c>
    </row>
    <row r="13" spans="1:7" x14ac:dyDescent="0.25">
      <c r="A13" t="s">
        <v>219</v>
      </c>
      <c r="B13">
        <v>-10.06</v>
      </c>
      <c r="F13" s="158">
        <v>1</v>
      </c>
      <c r="G13">
        <v>91.41</v>
      </c>
    </row>
    <row r="14" spans="1:7" x14ac:dyDescent="0.25">
      <c r="A14" t="s">
        <v>220</v>
      </c>
      <c r="B14">
        <v>91.41</v>
      </c>
    </row>
    <row r="15" spans="1:7" x14ac:dyDescent="0.25">
      <c r="A15" t="s">
        <v>221</v>
      </c>
      <c r="B15">
        <v>0.03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Balance Sheet</vt:lpstr>
      <vt:lpstr>Income Statement</vt:lpstr>
      <vt:lpstr>Revenue Growth</vt:lpstr>
      <vt:lpstr>HGCF</vt:lpstr>
      <vt:lpstr>Graph for LTAT</vt:lpstr>
      <vt:lpstr>DCF</vt:lpstr>
      <vt:lpstr>MC-DCF</vt:lpstr>
      <vt:lpstr>MC Results</vt:lpstr>
      <vt:lpstr>Facilities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Shin</dc:creator>
  <cp:keywords/>
  <dc:description/>
  <cp:lastModifiedBy>Vinitha Kumar</cp:lastModifiedBy>
  <cp:revision/>
  <dcterms:created xsi:type="dcterms:W3CDTF">2016-01-30T17:42:08Z</dcterms:created>
  <dcterms:modified xsi:type="dcterms:W3CDTF">2016-05-16T00:50:22Z</dcterms:modified>
  <cp:category/>
  <cp:contentStatus/>
</cp:coreProperties>
</file>