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45" yWindow="2475" windowWidth="28800" windowHeight="14685" tabRatio="500" activeTab="0"/>
  </bookViews>
  <sheets>
    <sheet name="Cover" sheetId="1" r:id="rId1"/>
    <sheet name="Balance Sheet" sheetId="2" r:id="rId2"/>
    <sheet name="Ratios" sheetId="3" r:id="rId3"/>
    <sheet name="Indicators" sheetId="4" r:id="rId4"/>
    <sheet name="Indicators (2)" sheetId="5" r:id="rId5"/>
    <sheet name="Indicators (3)" sheetId="6" r:id="rId6"/>
    <sheet name="Indicators (4)" sheetId="7" r:id="rId7"/>
  </sheets>
  <definedNames/>
  <calcPr fullCalcOnLoad="1"/>
</workbook>
</file>

<file path=xl/sharedStrings.xml><?xml version="1.0" encoding="utf-8"?>
<sst xmlns="http://schemas.openxmlformats.org/spreadsheetml/2006/main" count="371" uniqueCount="293">
  <si>
    <t>Burma Currency Board Data (1948 - 1952)</t>
  </si>
  <si>
    <t>Sheet</t>
  </si>
  <si>
    <t>Description</t>
  </si>
  <si>
    <t>Introduction</t>
  </si>
  <si>
    <t>This sheet</t>
  </si>
  <si>
    <t>Indicators</t>
  </si>
  <si>
    <t>Indicators (2)</t>
  </si>
  <si>
    <t>Authorship</t>
  </si>
  <si>
    <t>Alexandra Diehl complied monetary data from the Burma Annual Reports, performed the data analysis for the working paper, and created the graphs for the working paper</t>
  </si>
  <si>
    <t>This workbook is part of the following working paper:</t>
  </si>
  <si>
    <t>Alexandra Diehl "The Burma Currency Board"</t>
  </si>
  <si>
    <t>Currency Board Working Paper, Studies in Applied Economics Series, Institute for Applied Economics, Global Health, and Business Enterprise, Johns Hopkins University, Baltimore</t>
  </si>
  <si>
    <t>http://krieger.jhu.edu/iae/economics/</t>
  </si>
  <si>
    <t>Sources</t>
  </si>
  <si>
    <t>Data are from the following sources; see the companion paper for full references:</t>
  </si>
  <si>
    <t>Burma Annual Reports 1948-1952</t>
  </si>
  <si>
    <t>IMF International Financial Statistics</t>
  </si>
  <si>
    <t>World Bank Data Series</t>
  </si>
  <si>
    <t>Burma Currency Board Balance Sheet</t>
  </si>
  <si>
    <t>Assets</t>
  </si>
  <si>
    <r>
      <t>Investments</t>
    </r>
    <r>
      <rPr>
        <sz val="12"/>
        <color indexed="8"/>
        <rFont val="Calibri"/>
        <family val="2"/>
      </rPr>
      <t xml:space="preserve"> at mean market price</t>
    </r>
  </si>
  <si>
    <t>U.K. Treasury Bills at cost price</t>
  </si>
  <si>
    <t>Bullion</t>
  </si>
  <si>
    <t>Cash</t>
  </si>
  <si>
    <t>at the Bank of England</t>
  </si>
  <si>
    <t>Petty Cash, London</t>
  </si>
  <si>
    <t>Petty Cash Rangoon</t>
  </si>
  <si>
    <t>Sundry Debtors</t>
  </si>
  <si>
    <t>Government of India for notes destroyed in Rangoon</t>
  </si>
  <si>
    <t>Sundry</t>
  </si>
  <si>
    <t>Deficit on Income Account</t>
  </si>
  <si>
    <t>TOTAL ASSETS</t>
  </si>
  <si>
    <t xml:space="preserve">Liabilities </t>
  </si>
  <si>
    <t>Burma Currency Fund</t>
  </si>
  <si>
    <t>Sundry Creditors</t>
  </si>
  <si>
    <t>Government of Burma for Rent of Building</t>
  </si>
  <si>
    <t>Government of Burma for audit fee, Rangoon</t>
  </si>
  <si>
    <t>Government of Burma for excess recovery of cost of Remittance of Treasure</t>
  </si>
  <si>
    <t>Royal Mint for Bullion</t>
  </si>
  <si>
    <t>Royal Mint for Coinage</t>
  </si>
  <si>
    <t>Claims for Defective Notes</t>
  </si>
  <si>
    <t>Employees' Gratuity Fund</t>
  </si>
  <si>
    <t>Employees' Provident Fund</t>
  </si>
  <si>
    <t>TOTOAL LIABILITIES</t>
  </si>
  <si>
    <t>(in Sterling)</t>
  </si>
  <si>
    <t>£</t>
  </si>
  <si>
    <t>s.</t>
  </si>
  <si>
    <t>d.</t>
  </si>
  <si>
    <t xml:space="preserve">Burma Currency Board Balance Sheet </t>
  </si>
  <si>
    <t>Statement of Notes in Circulation</t>
  </si>
  <si>
    <t>Year</t>
  </si>
  <si>
    <t>Sterling</t>
  </si>
  <si>
    <t>Board Coins</t>
  </si>
  <si>
    <t>UK Treasury Bills</t>
  </si>
  <si>
    <t>2.5 % National War Bonds 1949-1951</t>
  </si>
  <si>
    <t>2.5 % Exchequer Bonds 1950</t>
  </si>
  <si>
    <t>2.5 % Exchequer Bonds 1955</t>
  </si>
  <si>
    <t>2.5 % National War Bonds 1951-53</t>
  </si>
  <si>
    <t>2.5 % Funding Loan 1956/61</t>
  </si>
  <si>
    <t>Total</t>
  </si>
  <si>
    <t>Net Foreign Assets</t>
  </si>
  <si>
    <t>Net Domestic Assets</t>
  </si>
  <si>
    <t>Calculations</t>
  </si>
  <si>
    <t>Absolute change in monetary base (£ )</t>
  </si>
  <si>
    <t>Reserve pass-through (%)</t>
  </si>
  <si>
    <t>*rupee-sterling exchange rate of 13-1/3 to 1</t>
  </si>
  <si>
    <t xml:space="preserve"> Rs.</t>
  </si>
  <si>
    <t>Old Burma Notes</t>
  </si>
  <si>
    <t>BMA Notes</t>
  </si>
  <si>
    <t>BCB Notes</t>
  </si>
  <si>
    <t>Rs.</t>
  </si>
  <si>
    <t>*used in calculations</t>
  </si>
  <si>
    <t>Absolute change in net foreign assets (£ )</t>
  </si>
  <si>
    <t>Asset Ratios and Absolute Changes</t>
  </si>
  <si>
    <t>Year*</t>
  </si>
  <si>
    <t>Source: IMF (1966)</t>
  </si>
  <si>
    <t>External trade</t>
  </si>
  <si>
    <t>Export (Million US $)</t>
  </si>
  <si>
    <t>Import (Million US $)</t>
  </si>
  <si>
    <t>Balance of Trade (Million US $)</t>
  </si>
  <si>
    <t>1938/39</t>
  </si>
  <si>
    <t>1947/48</t>
  </si>
  <si>
    <t>1948/49</t>
  </si>
  <si>
    <t>1949/50</t>
  </si>
  <si>
    <t>1950/51</t>
  </si>
  <si>
    <t>1051/52</t>
  </si>
  <si>
    <t>1952/53</t>
  </si>
  <si>
    <t>1953/54</t>
  </si>
  <si>
    <t>1954/55</t>
  </si>
  <si>
    <t>1955/56</t>
  </si>
  <si>
    <t>*Base year = 1980</t>
  </si>
  <si>
    <t>Source: IMF, International Financial Statitistics; World Bank, World Bank Data Series (1995)</t>
  </si>
  <si>
    <t>CPI (1953=100)</t>
  </si>
  <si>
    <t>1951/52</t>
  </si>
  <si>
    <t>Source: Economic Survey of Burma (as cited by Myat Thein)</t>
  </si>
  <si>
    <t>Government Budget</t>
  </si>
  <si>
    <t xml:space="preserve">Selected Monetary Indicators, 1948-1952 </t>
  </si>
  <si>
    <t>Price Level</t>
  </si>
  <si>
    <t>Economic Survey of Burma (Myat Thein)</t>
  </si>
  <si>
    <t>IMF International Financial Statistics, World Bank Data Series, Economic Survey of Burma (Myat Thein)</t>
  </si>
  <si>
    <t>Government budget surplus/deficit (million Rs.)</t>
  </si>
  <si>
    <t>Union Bank of Burma Deposits (Lakhs of Rupees)</t>
  </si>
  <si>
    <t>M0 Currency in Circulation</t>
  </si>
  <si>
    <t>Ratio of Deposits to Currency</t>
  </si>
  <si>
    <t>11,46,71</t>
  </si>
  <si>
    <t>35,48,31</t>
  </si>
  <si>
    <t>1948 Dec</t>
  </si>
  <si>
    <t>9,15,01</t>
  </si>
  <si>
    <t>39,20,44</t>
  </si>
  <si>
    <t>1949 Jan</t>
  </si>
  <si>
    <t>Feb</t>
  </si>
  <si>
    <t>10,85,85</t>
  </si>
  <si>
    <t>40,28,78</t>
  </si>
  <si>
    <t>Mar</t>
  </si>
  <si>
    <t>11,15,96</t>
  </si>
  <si>
    <t>44,18,35</t>
  </si>
  <si>
    <t>Apr</t>
  </si>
  <si>
    <t>12,12,64</t>
  </si>
  <si>
    <t>45,20,85</t>
  </si>
  <si>
    <t>May</t>
  </si>
  <si>
    <t>13,69,70</t>
  </si>
  <si>
    <t>44,52,44</t>
  </si>
  <si>
    <t>Jun</t>
  </si>
  <si>
    <t>14,96,82</t>
  </si>
  <si>
    <t>43,59,09</t>
  </si>
  <si>
    <t>Jul</t>
  </si>
  <si>
    <t>14,89,99</t>
  </si>
  <si>
    <t>42,38,96</t>
  </si>
  <si>
    <t>Aug</t>
  </si>
  <si>
    <t>16,66,27</t>
  </si>
  <si>
    <t>41,51,39</t>
  </si>
  <si>
    <t>Sep</t>
  </si>
  <si>
    <t>17,31,73</t>
  </si>
  <si>
    <t>43,17,59</t>
  </si>
  <si>
    <t>Oct</t>
  </si>
  <si>
    <t>18,59,58</t>
  </si>
  <si>
    <t>42,22,04</t>
  </si>
  <si>
    <t>Nov</t>
  </si>
  <si>
    <t>19,68,94</t>
  </si>
  <si>
    <t>41,62,80</t>
  </si>
  <si>
    <t>19,04,90</t>
  </si>
  <si>
    <t>15,31,57</t>
  </si>
  <si>
    <t>41,30,90</t>
  </si>
  <si>
    <t>1950 Jan</t>
  </si>
  <si>
    <t>12,18,96</t>
  </si>
  <si>
    <t>41,50,91</t>
  </si>
  <si>
    <t>13,26,74</t>
  </si>
  <si>
    <t>42,31,78</t>
  </si>
  <si>
    <t>16,07,09</t>
  </si>
  <si>
    <t>42,86,50</t>
  </si>
  <si>
    <t>17,21,87</t>
  </si>
  <si>
    <t>43,83,18</t>
  </si>
  <si>
    <t>23,39,33</t>
  </si>
  <si>
    <t>40,86,08</t>
  </si>
  <si>
    <t>27,79,94</t>
  </si>
  <si>
    <t>40,09,93</t>
  </si>
  <si>
    <t>28,71,06</t>
  </si>
  <si>
    <t>38,99,20</t>
  </si>
  <si>
    <t>30,69,02</t>
  </si>
  <si>
    <t>38,37,27</t>
  </si>
  <si>
    <t>28,00,12</t>
  </si>
  <si>
    <t>38,14,01</t>
  </si>
  <si>
    <t>27,10,62</t>
  </si>
  <si>
    <t>36,68,62</t>
  </si>
  <si>
    <t>31,08,48</t>
  </si>
  <si>
    <t>38,17,81</t>
  </si>
  <si>
    <t>31,69,56</t>
  </si>
  <si>
    <t>39,88,09</t>
  </si>
  <si>
    <t>1951 Jan</t>
  </si>
  <si>
    <t>25,98,43</t>
  </si>
  <si>
    <t>44,80,37</t>
  </si>
  <si>
    <t>25,36,91</t>
  </si>
  <si>
    <t>48,83,77</t>
  </si>
  <si>
    <t>26,70,34</t>
  </si>
  <si>
    <t>49,32,70</t>
  </si>
  <si>
    <t>29,21,91</t>
  </si>
  <si>
    <t>48,67,35</t>
  </si>
  <si>
    <t>35,28,93</t>
  </si>
  <si>
    <t>46,29,76</t>
  </si>
  <si>
    <t>40,00,19</t>
  </si>
  <si>
    <t>44,96,37</t>
  </si>
  <si>
    <t>48,02,12</t>
  </si>
  <si>
    <t>42,70,39</t>
  </si>
  <si>
    <t>50,59,98</t>
  </si>
  <si>
    <t>40,93,98</t>
  </si>
  <si>
    <t>47,65,31</t>
  </si>
  <si>
    <t>39,38,46</t>
  </si>
  <si>
    <t>47,11,98</t>
  </si>
  <si>
    <t>38,34,79</t>
  </si>
  <si>
    <t>46,85,86</t>
  </si>
  <si>
    <t>40,16,03</t>
  </si>
  <si>
    <t>40,72,14</t>
  </si>
  <si>
    <t>45,28,40</t>
  </si>
  <si>
    <t>1952 Jan</t>
  </si>
  <si>
    <t>30,37,79</t>
  </si>
  <si>
    <t>52,24,20</t>
  </si>
  <si>
    <t>34,37,79</t>
  </si>
  <si>
    <t>53,11,72</t>
  </si>
  <si>
    <t>36,93,38</t>
  </si>
  <si>
    <t>52,50,99</t>
  </si>
  <si>
    <t>41,94,21</t>
  </si>
  <si>
    <t>49,89,99</t>
  </si>
  <si>
    <t>45,30,84</t>
  </si>
  <si>
    <t>48,03,32</t>
  </si>
  <si>
    <t xml:space="preserve">Source: Burma Quarterly Bulletin of Statistics (1951 Q1, 1952 Q3) </t>
  </si>
  <si>
    <t>*average of Nov 1949 and Jan 1950 due to data absence from source</t>
  </si>
  <si>
    <t>Month</t>
  </si>
  <si>
    <t>absent from source</t>
  </si>
  <si>
    <t>Data on budget, trade, and price level</t>
  </si>
  <si>
    <t>Data on bank deposits</t>
  </si>
  <si>
    <t xml:space="preserve">Burma Quarterly Bulletin of Statistics (1951 Q1, 1952 Q3) </t>
  </si>
  <si>
    <t>Bank Deposits- Union Bank of Burma</t>
  </si>
  <si>
    <t>Domestic assets as a % of monetary base</t>
  </si>
  <si>
    <t>Net foreign assets/total assets</t>
  </si>
  <si>
    <t>Net foreign assets/monetary base</t>
  </si>
  <si>
    <t>Domestic assets/total assets</t>
  </si>
  <si>
    <t>Total assets/monetary base</t>
  </si>
  <si>
    <t>Inflation (%)</t>
  </si>
  <si>
    <t>..</t>
  </si>
  <si>
    <t>Indicators (3)</t>
  </si>
  <si>
    <t>Current CPI data</t>
  </si>
  <si>
    <r>
      <t>Source:</t>
    </r>
    <r>
      <rPr>
        <i/>
        <sz val="12"/>
        <color indexed="8"/>
        <rFont val="Calibri"/>
        <family val="2"/>
      </rPr>
      <t xml:space="preserve"> IMF International Financial Statistics</t>
    </r>
  </si>
  <si>
    <t>at Union Bank of Burma</t>
  </si>
  <si>
    <t xml:space="preserve"> </t>
  </si>
  <si>
    <t>Official exchange rate (LCU per US$, period average)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</si>
  <si>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</si>
  <si>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</si>
  <si>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</si>
  <si>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</si>
  <si>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</si>
  <si>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</si>
  <si>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</si>
  <si>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</si>
  <si>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</si>
  <si>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</si>
  <si>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</si>
  <si>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</si>
  <si>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</si>
  <si>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</si>
  <si>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</si>
  <si>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</si>
  <si>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</si>
  <si>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</si>
  <si>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</si>
  <si>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</si>
  <si>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</si>
  <si>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</si>
  <si>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</si>
  <si>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</si>
  <si>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</si>
  <si>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</si>
  <si>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</si>
  <si>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</si>
  <si>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</si>
  <si>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</si>
  <si>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</si>
  <si>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</si>
  <si>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</si>
  <si>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</si>
  <si>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</si>
  <si>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</si>
  <si>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</si>
  <si>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</si>
  <si>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</si>
  <si>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</si>
  <si>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</si>
  <si>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</si>
  <si>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</si>
  <si>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</si>
  <si>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</si>
  <si>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</si>
  <si>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</si>
  <si>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</si>
  <si>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</si>
  <si>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</si>
  <si>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</si>
  <si>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</si>
  <si>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</si>
  <si>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</si>
  <si>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</si>
  <si>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</si>
  <si>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</si>
  <si>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Indicators (4)</t>
  </si>
  <si>
    <t>Annual data on notes and assets /Calculations</t>
  </si>
  <si>
    <t>Annual balance sheet data</t>
  </si>
  <si>
    <t>Current exchange rate data</t>
  </si>
  <si>
    <t>The World Bank, World Development Indicators</t>
  </si>
  <si>
    <r>
      <rPr>
        <sz val="12"/>
        <color indexed="8"/>
        <rFont val="Calibri"/>
        <family val="2"/>
      </rPr>
      <t>Source:</t>
    </r>
    <r>
      <rPr>
        <i/>
        <sz val="12"/>
        <color indexed="8"/>
        <rFont val="Calibri"/>
        <family val="2"/>
      </rPr>
      <t xml:space="preserve"> The World Bank, World Development Indicators</t>
    </r>
  </si>
  <si>
    <t>Exchange rate</t>
  </si>
  <si>
    <t>Inflation in consumer prices (annual %)</t>
  </si>
  <si>
    <t>1949 Dec</t>
  </si>
  <si>
    <t>1950 Dec</t>
  </si>
  <si>
    <t>1951 Dec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</si>
</sst>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_(* #,##0.0_);_(* \(#,##0.0\);_(* &quot;-&quot;??_);_(@_)"/>
    <numFmt numFmtId="166" formatCode="0.0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_(* #,##0.000_);_(* \(#,##0.000\);_(* &quot;-&quot;??_);_(@_)"/>
    <numFmt numFmtId="173" formatCode="[$£-809]#,##0.00"/>
    <numFmt numFmtId="174" formatCode="0.0%"/>
    <numFmt numFmtId="175" formatCode="0.0"/>
  </numFmts>
  <fonts count="55">
    <font>
      <sz val="12"/>
      <color theme="1"/>
      <name val="Calibri"/>
      <family val="2"/>
    </font>
    <font>
      <sz val="12"/>
      <color indexed="8"/>
      <name val="Calibri"/>
      <family val="2"/>
    </font>
    <font>
      <i/>
      <sz val="12"/>
      <color indexed="8"/>
      <name val="Calibri"/>
      <family val="2"/>
    </font>
    <font>
      <sz val="10"/>
      <color indexed="8"/>
      <name val="Calibri"/>
      <family val="0"/>
    </font>
    <font>
      <b/>
      <sz val="18"/>
      <color indexed="8"/>
      <name val="Calibri"/>
      <family val="0"/>
    </font>
    <font>
      <sz val="14"/>
      <color indexed="8"/>
      <name val="Calibri"/>
      <family val="0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2"/>
      <color indexed="1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0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b/>
      <sz val="11"/>
      <color indexed="8"/>
      <name val="Calibri"/>
      <family val="0"/>
    </font>
    <font>
      <b/>
      <sz val="14"/>
      <color indexed="10"/>
      <name val="Calibri"/>
      <family val="0"/>
    </font>
    <font>
      <b/>
      <sz val="14"/>
      <color indexed="56"/>
      <name val="Calibri"/>
      <family val="0"/>
    </font>
    <font>
      <b/>
      <sz val="14"/>
      <color indexed="62"/>
      <name val="Calibri"/>
      <family val="0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0"/>
    </font>
    <font>
      <b/>
      <sz val="12"/>
      <color rgb="FF3F3F3F"/>
      <name val="Calibri"/>
      <family val="2"/>
    </font>
    <font>
      <b/>
      <sz val="18"/>
      <color theme="3"/>
      <name val="Cambria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  <font>
      <b/>
      <sz val="14"/>
      <color theme="1"/>
      <name val="Calibri"/>
      <family val="2"/>
    </font>
    <font>
      <sz val="12"/>
      <color rgb="FF000000"/>
      <name val="Calibri"/>
      <family val="2"/>
    </font>
    <font>
      <i/>
      <sz val="12"/>
      <color theme="1"/>
      <name val="Calibri"/>
      <family val="2"/>
    </font>
    <font>
      <b/>
      <sz val="12"/>
      <color rgb="FF000000"/>
      <name val="Calibri"/>
      <family val="2"/>
    </font>
    <font>
      <b/>
      <sz val="10"/>
      <color theme="1"/>
      <name val="Calibri"/>
      <family val="2"/>
    </font>
    <font>
      <b/>
      <sz val="11"/>
      <color theme="1"/>
      <name val="Calibri"/>
      <family val="0"/>
    </font>
    <font>
      <b/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4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9" fontId="43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5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8" fillId="0" borderId="0" xfId="0" applyFont="1" applyAlignment="1">
      <alignment/>
    </xf>
    <xf numFmtId="0" fontId="39" fillId="0" borderId="0" xfId="53" applyAlignment="1">
      <alignment/>
    </xf>
    <xf numFmtId="0" fontId="49" fillId="0" borderId="0" xfId="0" applyFont="1" applyAlignment="1">
      <alignment/>
    </xf>
    <xf numFmtId="0" fontId="50" fillId="0" borderId="0" xfId="0" applyFont="1" applyAlignment="1">
      <alignment/>
    </xf>
    <xf numFmtId="0" fontId="0" fillId="0" borderId="10" xfId="0" applyBorder="1" applyAlignment="1">
      <alignment/>
    </xf>
    <xf numFmtId="0" fontId="46" fillId="0" borderId="10" xfId="0" applyFont="1" applyBorder="1" applyAlignment="1">
      <alignment/>
    </xf>
    <xf numFmtId="0" fontId="51" fillId="0" borderId="10" xfId="0" applyFont="1" applyBorder="1" applyAlignment="1">
      <alignment/>
    </xf>
    <xf numFmtId="0" fontId="0" fillId="0" borderId="0" xfId="0" applyFill="1" applyAlignment="1">
      <alignment/>
    </xf>
    <xf numFmtId="164" fontId="0" fillId="0" borderId="0" xfId="42" applyNumberFormat="1" applyFont="1" applyAlignment="1">
      <alignment/>
    </xf>
    <xf numFmtId="0" fontId="51" fillId="0" borderId="0" xfId="0" applyFont="1" applyBorder="1" applyAlignment="1">
      <alignment horizontal="right"/>
    </xf>
    <xf numFmtId="0" fontId="46" fillId="0" borderId="0" xfId="0" applyFont="1" applyBorder="1" applyAlignment="1">
      <alignment horizontal="right"/>
    </xf>
    <xf numFmtId="0" fontId="0" fillId="0" borderId="0" xfId="0" applyBorder="1" applyAlignment="1">
      <alignment/>
    </xf>
    <xf numFmtId="164" fontId="0" fillId="0" borderId="0" xfId="42" applyNumberFormat="1" applyFont="1" applyAlignment="1">
      <alignment horizontal="right"/>
    </xf>
    <xf numFmtId="0" fontId="0" fillId="0" borderId="0" xfId="0" applyAlignment="1">
      <alignment horizontal="right"/>
    </xf>
    <xf numFmtId="0" fontId="46" fillId="0" borderId="0" xfId="0" applyFont="1" applyAlignment="1">
      <alignment horizontal="left"/>
    </xf>
    <xf numFmtId="0" fontId="46" fillId="0" borderId="0" xfId="0" applyFont="1" applyAlignment="1">
      <alignment horizontal="right"/>
    </xf>
    <xf numFmtId="43" fontId="0" fillId="0" borderId="0" xfId="42" applyFont="1" applyAlignment="1">
      <alignment/>
    </xf>
    <xf numFmtId="164" fontId="49" fillId="0" borderId="0" xfId="42" applyNumberFormat="1" applyFont="1" applyAlignment="1">
      <alignment/>
    </xf>
    <xf numFmtId="0" fontId="0" fillId="0" borderId="0" xfId="0" applyFont="1" applyAlignment="1">
      <alignment horizontal="right"/>
    </xf>
    <xf numFmtId="0" fontId="46" fillId="0" borderId="10" xfId="0" applyFont="1" applyBorder="1" applyAlignment="1">
      <alignment horizontal="right"/>
    </xf>
    <xf numFmtId="0" fontId="52" fillId="0" borderId="0" xfId="0" applyFont="1" applyAlignment="1">
      <alignment horizontal="left"/>
    </xf>
    <xf numFmtId="43" fontId="49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10" fontId="46" fillId="0" borderId="0" xfId="0" applyNumberFormat="1" applyFont="1" applyAlignment="1">
      <alignment horizontal="right"/>
    </xf>
    <xf numFmtId="0" fontId="53" fillId="0" borderId="10" xfId="0" applyFont="1" applyBorder="1" applyAlignment="1">
      <alignment horizontal="left"/>
    </xf>
    <xf numFmtId="0" fontId="54" fillId="0" borderId="10" xfId="0" applyFont="1" applyBorder="1" applyAlignment="1">
      <alignment horizontal="left"/>
    </xf>
    <xf numFmtId="0" fontId="53" fillId="0" borderId="10" xfId="0" applyFont="1" applyBorder="1" applyAlignment="1">
      <alignment/>
    </xf>
    <xf numFmtId="0" fontId="46" fillId="0" borderId="11" xfId="0" applyFont="1" applyBorder="1" applyAlignment="1">
      <alignment horizontal="right"/>
    </xf>
    <xf numFmtId="0" fontId="46" fillId="0" borderId="12" xfId="0" applyFont="1" applyBorder="1" applyAlignment="1">
      <alignment horizontal="right"/>
    </xf>
    <xf numFmtId="0" fontId="46" fillId="0" borderId="13" xfId="0" applyFont="1" applyBorder="1" applyAlignment="1">
      <alignment horizontal="right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4" xfId="0" applyBorder="1" applyAlignment="1">
      <alignment horizontal="right"/>
    </xf>
    <xf numFmtId="0" fontId="0" fillId="0" borderId="16" xfId="0" applyBorder="1" applyAlignment="1">
      <alignment horizontal="right"/>
    </xf>
    <xf numFmtId="0" fontId="0" fillId="8" borderId="0" xfId="0" applyFill="1" applyAlignment="1">
      <alignment/>
    </xf>
    <xf numFmtId="0" fontId="46" fillId="8" borderId="0" xfId="0" applyFont="1" applyFill="1" applyAlignment="1">
      <alignment/>
    </xf>
    <xf numFmtId="164" fontId="46" fillId="8" borderId="0" xfId="42" applyNumberFormat="1" applyFont="1" applyFill="1" applyAlignment="1">
      <alignment horizontal="right"/>
    </xf>
    <xf numFmtId="0" fontId="0" fillId="8" borderId="0" xfId="0" applyFill="1" applyAlignment="1">
      <alignment horizontal="right"/>
    </xf>
    <xf numFmtId="164" fontId="0" fillId="8" borderId="0" xfId="42" applyNumberFormat="1" applyFont="1" applyFill="1" applyAlignment="1">
      <alignment/>
    </xf>
    <xf numFmtId="0" fontId="46" fillId="8" borderId="0" xfId="0" applyFont="1" applyFill="1" applyAlignment="1">
      <alignment horizontal="right"/>
    </xf>
    <xf numFmtId="0" fontId="0" fillId="8" borderId="0" xfId="0" applyFont="1" applyFill="1" applyAlignment="1">
      <alignment horizontal="right"/>
    </xf>
    <xf numFmtId="164" fontId="0" fillId="8" borderId="0" xfId="42" applyNumberFormat="1" applyFont="1" applyFill="1" applyAlignment="1">
      <alignment horizontal="right"/>
    </xf>
    <xf numFmtId="0" fontId="0" fillId="0" borderId="0" xfId="0" applyBorder="1" applyAlignment="1">
      <alignment horizontal="right"/>
    </xf>
    <xf numFmtId="0" fontId="0" fillId="8" borderId="0" xfId="0" applyFill="1" applyBorder="1" applyAlignment="1">
      <alignment/>
    </xf>
    <xf numFmtId="0" fontId="0" fillId="0" borderId="12" xfId="0" applyFont="1" applyBorder="1" applyAlignment="1">
      <alignment horizontal="right"/>
    </xf>
    <xf numFmtId="43" fontId="0" fillId="0" borderId="15" xfId="42" applyFont="1" applyBorder="1" applyAlignment="1">
      <alignment/>
    </xf>
    <xf numFmtId="0" fontId="0" fillId="0" borderId="17" xfId="0" applyBorder="1" applyAlignment="1">
      <alignment horizontal="right"/>
    </xf>
    <xf numFmtId="43" fontId="0" fillId="0" borderId="18" xfId="42" applyFont="1" applyBorder="1" applyAlignment="1">
      <alignment/>
    </xf>
    <xf numFmtId="0" fontId="53" fillId="0" borderId="13" xfId="57" applyFont="1" applyBorder="1" applyAlignment="1">
      <alignment horizontal="right"/>
      <protection/>
    </xf>
    <xf numFmtId="0" fontId="43" fillId="0" borderId="14" xfId="57" applyBorder="1">
      <alignment/>
      <protection/>
    </xf>
    <xf numFmtId="4" fontId="43" fillId="0" borderId="15" xfId="42" applyNumberFormat="1" applyFont="1" applyBorder="1" applyAlignment="1">
      <alignment/>
    </xf>
    <xf numFmtId="0" fontId="43" fillId="0" borderId="16" xfId="57" applyBorder="1">
      <alignment/>
      <protection/>
    </xf>
    <xf numFmtId="4" fontId="43" fillId="0" borderId="18" xfId="42" applyNumberFormat="1" applyFont="1" applyBorder="1" applyAlignment="1">
      <alignment/>
    </xf>
    <xf numFmtId="0" fontId="51" fillId="0" borderId="0" xfId="0" applyFont="1" applyAlignment="1">
      <alignment/>
    </xf>
    <xf numFmtId="0" fontId="50" fillId="0" borderId="19" xfId="0" applyFont="1" applyFill="1" applyBorder="1" applyAlignment="1">
      <alignment/>
    </xf>
    <xf numFmtId="2" fontId="0" fillId="0" borderId="15" xfId="0" applyNumberFormat="1" applyBorder="1" applyAlignment="1">
      <alignment/>
    </xf>
    <xf numFmtId="2" fontId="0" fillId="0" borderId="18" xfId="0" applyNumberFormat="1" applyBorder="1" applyAlignment="1">
      <alignment/>
    </xf>
    <xf numFmtId="0" fontId="46" fillId="8" borderId="10" xfId="0" applyFont="1" applyFill="1" applyBorder="1" applyAlignment="1">
      <alignment horizontal="right"/>
    </xf>
    <xf numFmtId="0" fontId="53" fillId="0" borderId="11" xfId="0" applyFont="1" applyBorder="1" applyAlignment="1">
      <alignment/>
    </xf>
    <xf numFmtId="0" fontId="53" fillId="0" borderId="13" xfId="0" applyFont="1" applyBorder="1" applyAlignment="1">
      <alignment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3 2" xfId="60"/>
    <cellStyle name="Note" xfId="61"/>
    <cellStyle name="Output" xfId="62"/>
    <cellStyle name="Percent" xfId="63"/>
    <cellStyle name="Percent 2" xfId="64"/>
    <cellStyle name="Title" xfId="65"/>
    <cellStyle name="Total" xfId="66"/>
    <cellStyle name="Warning Text" xfId="67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Foreign Asset Ratios (%)</a:t>
            </a:r>
          </a:p>
        </c:rich>
      </c:tx>
      <c:layout>
        <c:manualLayout>
          <c:xMode val="factor"/>
          <c:yMode val="factor"/>
          <c:x val="-0.001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8"/>
          <c:w val="0.983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Ratios!$B$17</c:f>
              <c:strCache>
                <c:ptCount val="1"/>
                <c:pt idx="0">
                  <c:v>Net foreign assets/monetary base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Ratios!$A$18:$A$22</c:f>
              <c:numCache/>
            </c:numRef>
          </c:cat>
          <c:val>
            <c:numRef>
              <c:f>Ratios!$B$18:$B$22</c:f>
              <c:numCache/>
            </c:numRef>
          </c:val>
          <c:smooth val="0"/>
        </c:ser>
        <c:ser>
          <c:idx val="1"/>
          <c:order val="1"/>
          <c:tx>
            <c:strRef>
              <c:f>Ratios!$C$17</c:f>
              <c:strCache>
                <c:ptCount val="1"/>
                <c:pt idx="0">
                  <c:v>Net foreign assets/total assets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DD0806"/>
                        </a:solidFill>
                        <a:latin typeface="Calibri"/>
                        <a:ea typeface="Calibri"/>
                        <a:cs typeface="Calibri"/>
                      </a:rPr>
                      <a:t>Net foreign assets/total assets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Ratios!$A$18:$A$22</c:f>
              <c:numCache/>
            </c:numRef>
          </c:cat>
          <c:val>
            <c:numRef>
              <c:f>Ratios!$C$18:$C$22</c:f>
              <c:numCache/>
            </c:numRef>
          </c:val>
          <c:smooth val="0"/>
        </c:ser>
        <c:marker val="1"/>
        <c:axId val="57730595"/>
        <c:axId val="49813308"/>
      </c:lineChart>
      <c:catAx>
        <c:axId val="577305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813308"/>
        <c:crosses val="autoZero"/>
        <c:auto val="1"/>
        <c:lblOffset val="100"/>
        <c:tickLblSkip val="1"/>
        <c:noMultiLvlLbl val="0"/>
      </c:catAx>
      <c:valAx>
        <c:axId val="49813308"/>
        <c:scaling>
          <c:orientation val="minMax"/>
          <c:min val="3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7730595"/>
        <c:crossesAt val="1"/>
        <c:crossBetween val="midCat"/>
        <c:dispUnits/>
        <c:majorUnit val="1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Inflation in Consumer Prices (annual %)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9325"/>
          <c:w val="0.979"/>
          <c:h val="0.9125"/>
        </c:manualLayout>
      </c:layout>
      <c:lineChart>
        <c:grouping val="standard"/>
        <c:varyColors val="0"/>
        <c:ser>
          <c:idx val="0"/>
          <c:order val="0"/>
          <c:tx>
            <c:strRef>
              <c:f>'Indicators (3)'!$B$3</c:f>
              <c:strCache>
                <c:ptCount val="1"/>
                <c:pt idx="0">
                  <c:v>Inflation (%)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'Indicators (3)'!$A$4:$A$59</c:f>
              <c:numCache/>
            </c:numRef>
          </c:cat>
          <c:val>
            <c:numRef>
              <c:f>'Indicators (3)'!$B$4:$B$59</c:f>
              <c:numCache/>
            </c:numRef>
          </c:val>
          <c:smooth val="0"/>
        </c:ser>
        <c:marker val="1"/>
        <c:axId val="24128877"/>
        <c:axId val="15833302"/>
      </c:lineChart>
      <c:catAx>
        <c:axId val="241288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15833302"/>
        <c:crossesAt val="-10"/>
        <c:auto val="1"/>
        <c:lblOffset val="100"/>
        <c:tickLblSkip val="10"/>
        <c:tickMarkSkip val="10"/>
        <c:noMultiLvlLbl val="0"/>
      </c:catAx>
      <c:valAx>
        <c:axId val="1583330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412887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Exchange Rate (local currency per US$,
</a:t>
            </a: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annual average, logrithmic scale) </a:t>
            </a:r>
          </a:p>
        </c:rich>
      </c:tx>
      <c:layout>
        <c:manualLayout>
          <c:xMode val="factor"/>
          <c:yMode val="factor"/>
          <c:x val="-0.0277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"/>
          <c:y val="0.13925"/>
          <c:w val="0.98975"/>
          <c:h val="0.876"/>
        </c:manualLayout>
      </c:layout>
      <c:lineChart>
        <c:grouping val="standard"/>
        <c:varyColors val="0"/>
        <c:ser>
          <c:idx val="0"/>
          <c:order val="0"/>
          <c:tx>
            <c:v>Exchange Rate 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'Indicators (4)'!$A$4:$A$59</c:f>
              <c:strCache/>
            </c:strRef>
          </c:cat>
          <c:val>
            <c:numRef>
              <c:f>'Indicators (4)'!$B$4:$B$59</c:f>
              <c:numCache/>
            </c:numRef>
          </c:val>
          <c:smooth val="0"/>
        </c:ser>
        <c:marker val="1"/>
        <c:axId val="8281991"/>
        <c:axId val="7429056"/>
      </c:lineChart>
      <c:dateAx>
        <c:axId val="8281991"/>
        <c:scaling>
          <c:orientation val="minMax"/>
        </c:scaling>
        <c:axPos val="b"/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7429056"/>
        <c:crosses val="autoZero"/>
        <c:auto val="0"/>
        <c:baseTimeUnit val="days"/>
        <c:majorUnit val="10"/>
        <c:majorTimeUnit val="days"/>
        <c:minorUnit val="10"/>
        <c:minorTimeUnit val="days"/>
        <c:noMultiLvlLbl val="0"/>
      </c:dateAx>
      <c:valAx>
        <c:axId val="7429056"/>
        <c:scaling>
          <c:logBase val="10"/>
          <c:orientation val="minMax"/>
          <c:max val="1000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28199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Domestic Asset Ratios (%)</a:t>
            </a:r>
          </a:p>
        </c:rich>
      </c:tx>
      <c:layout>
        <c:manualLayout>
          <c:xMode val="factor"/>
          <c:yMode val="factor"/>
          <c:x val="-0.003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"/>
          <c:y val="0.09775"/>
          <c:w val="0.983"/>
          <c:h val="0.91"/>
        </c:manualLayout>
      </c:layout>
      <c:lineChart>
        <c:grouping val="standard"/>
        <c:varyColors val="0"/>
        <c:ser>
          <c:idx val="0"/>
          <c:order val="0"/>
          <c:tx>
            <c:strRef>
              <c:f>Ratios!$G$17</c:f>
              <c:strCache>
                <c:ptCount val="1"/>
                <c:pt idx="0">
                  <c:v>Domestic assets/total assets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4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99"/>
                        </a:solidFill>
                        <a:latin typeface="Calibri"/>
                        <a:ea typeface="Calibri"/>
                        <a:cs typeface="Calibri"/>
                      </a:rPr>
                      <a:t>Net domestic assets/total assets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Ratios!$A$18:$A$22</c:f>
              <c:numCache/>
            </c:numRef>
          </c:cat>
          <c:val>
            <c:numRef>
              <c:f>Ratios!$G$18:$G$22</c:f>
              <c:numCache/>
            </c:numRef>
          </c:val>
          <c:smooth val="0"/>
        </c:ser>
        <c:ser>
          <c:idx val="1"/>
          <c:order val="1"/>
          <c:tx>
            <c:strRef>
              <c:f>Ratios!$H$17</c:f>
              <c:strCache>
                <c:ptCount val="1"/>
                <c:pt idx="0">
                  <c:v>Domestic assets as a % of monetary base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Ratios!$A$18:$A$22</c:f>
              <c:numCache/>
            </c:numRef>
          </c:cat>
          <c:val>
            <c:numRef>
              <c:f>Ratios!$H$18:$H$22</c:f>
              <c:numCache/>
            </c:numRef>
          </c:val>
          <c:smooth val="0"/>
        </c:ser>
        <c:marker val="1"/>
        <c:axId val="45666589"/>
        <c:axId val="8346118"/>
      </c:lineChart>
      <c:catAx>
        <c:axId val="45666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346118"/>
        <c:crosses val="autoZero"/>
        <c:auto val="1"/>
        <c:lblOffset val="100"/>
        <c:tickLblSkip val="1"/>
        <c:noMultiLvlLbl val="0"/>
      </c:catAx>
      <c:valAx>
        <c:axId val="8346118"/>
        <c:scaling>
          <c:orientation val="minMax"/>
          <c:max val="50"/>
          <c:min val="15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5666589"/>
        <c:crossesAt val="1"/>
        <c:crossBetween val="midCat"/>
        <c:dispUnits/>
        <c:majorUnit val="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Total Assets / Monetary Base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25"/>
          <c:y val="0.1295"/>
          <c:w val="0.978"/>
          <c:h val="0.87175"/>
        </c:manualLayout>
      </c:layout>
      <c:lineChart>
        <c:grouping val="standard"/>
        <c:varyColors val="0"/>
        <c:ser>
          <c:idx val="0"/>
          <c:order val="0"/>
          <c:tx>
            <c:strRef>
              <c:f>Ratios!$I$17</c:f>
              <c:strCache>
                <c:ptCount val="1"/>
                <c:pt idx="0">
                  <c:v>Total assets/monetary base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Ratios!$A$18:$A$22</c:f>
              <c:numCache/>
            </c:numRef>
          </c:cat>
          <c:val>
            <c:numRef>
              <c:f>Ratios!$I$18:$I$22</c:f>
              <c:numCache/>
            </c:numRef>
          </c:val>
          <c:smooth val="0"/>
        </c:ser>
        <c:marker val="1"/>
        <c:axId val="8006199"/>
        <c:axId val="4946928"/>
      </c:lineChart>
      <c:catAx>
        <c:axId val="8006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946928"/>
        <c:crosses val="autoZero"/>
        <c:auto val="1"/>
        <c:lblOffset val="100"/>
        <c:tickLblSkip val="1"/>
        <c:noMultiLvlLbl val="0"/>
      </c:catAx>
      <c:valAx>
        <c:axId val="494692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800619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Reserve Pass-Through (%)</a:t>
            </a:r>
          </a:p>
        </c:rich>
      </c:tx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325"/>
          <c:y val="0.1295"/>
          <c:w val="0.978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Ratios!$F$17</c:f>
              <c:strCache>
                <c:ptCount val="1"/>
                <c:pt idx="0">
                  <c:v>Reserve pass-through (%)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Ratios!$A$19:$A$22</c:f>
              <c:numCache/>
            </c:numRef>
          </c:cat>
          <c:val>
            <c:numRef>
              <c:f>Ratios!$F$19:$F$22</c:f>
              <c:numCache/>
            </c:numRef>
          </c:val>
          <c:smooth val="0"/>
        </c:ser>
        <c:marker val="1"/>
        <c:axId val="44522353"/>
        <c:axId val="65156858"/>
      </c:lineChart>
      <c:catAx>
        <c:axId val="44522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65156858"/>
        <c:crosses val="autoZero"/>
        <c:auto val="1"/>
        <c:lblOffset val="100"/>
        <c:tickLblSkip val="1"/>
        <c:noMultiLvlLbl val="0"/>
      </c:catAx>
      <c:valAx>
        <c:axId val="65156858"/>
        <c:scaling>
          <c:orientation val="minMax"/>
          <c:min val="60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_(* #,##0_);_(* \(#,##0\);_(* &quot;-&quot;_);_(@_)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452235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Absolute Change (£)   </a:t>
            </a:r>
          </a:p>
        </c:rich>
      </c:tx>
      <c:layout>
        <c:manualLayout>
          <c:xMode val="factor"/>
          <c:yMode val="factor"/>
          <c:x val="-0.0015"/>
          <c:y val="-0.014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675"/>
          <c:y val="0.08825"/>
          <c:w val="0.9775"/>
          <c:h val="0.91925"/>
        </c:manualLayout>
      </c:layout>
      <c:lineChart>
        <c:grouping val="standard"/>
        <c:varyColors val="0"/>
        <c:ser>
          <c:idx val="0"/>
          <c:order val="0"/>
          <c:tx>
            <c:strRef>
              <c:f>Ratios!$D$17</c:f>
              <c:strCache>
                <c:ptCount val="1"/>
                <c:pt idx="0">
                  <c:v>Absolute change in net foreign assets (£ 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333399"/>
                        </a:solidFill>
                        <a:latin typeface="Calibri"/>
                        <a:ea typeface="Calibri"/>
                        <a:cs typeface="Calibri"/>
                      </a:rPr>
                      <a:t>Absolute change in net foreign assets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Ratios!$A$19:$A$22</c:f>
              <c:numCache/>
            </c:numRef>
          </c:cat>
          <c:val>
            <c:numRef>
              <c:f>Ratios!$D$19:$D$22</c:f>
              <c:numCache/>
            </c:numRef>
          </c:val>
          <c:smooth val="0"/>
        </c:ser>
        <c:ser>
          <c:idx val="1"/>
          <c:order val="1"/>
          <c:tx>
            <c:strRef>
              <c:f>Ratios!$E$17</c:f>
              <c:strCache>
                <c:ptCount val="1"/>
                <c:pt idx="0">
                  <c:v>Absolute change in monetary base (£ )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dLbl>
              <c:idx val="3"/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DD0806"/>
                        </a:solidFill>
                        <a:latin typeface="Calibri"/>
                        <a:ea typeface="Calibri"/>
                        <a:cs typeface="Calibri"/>
                      </a:rPr>
                      <a:t>Absolute change in monetary base 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1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numRef>
              <c:f>Ratios!$A$19:$A$22</c:f>
              <c:numCache/>
            </c:numRef>
          </c:cat>
          <c:val>
            <c:numRef>
              <c:f>Ratios!$E$19:$E$22</c:f>
              <c:numCache/>
            </c:numRef>
          </c:val>
          <c:smooth val="0"/>
        </c:ser>
        <c:marker val="1"/>
        <c:axId val="49540811"/>
        <c:axId val="43214116"/>
      </c:lineChart>
      <c:catAx>
        <c:axId val="4954081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3214116"/>
        <c:crosses val="autoZero"/>
        <c:auto val="1"/>
        <c:lblOffset val="100"/>
        <c:tickLblSkip val="1"/>
        <c:noMultiLvlLbl val="0"/>
      </c:catAx>
      <c:valAx>
        <c:axId val="4321411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9540811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Government Budget Balance (mn Rs.)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775"/>
          <c:y val="0.1295"/>
          <c:w val="0.971"/>
          <c:h val="0.882"/>
        </c:manualLayout>
      </c:layout>
      <c:lineChart>
        <c:grouping val="standard"/>
        <c:varyColors val="0"/>
        <c:ser>
          <c:idx val="0"/>
          <c:order val="0"/>
          <c:tx>
            <c:strRef>
              <c:f>Indicators!$B$4</c:f>
              <c:strCache>
                <c:ptCount val="1"/>
                <c:pt idx="0">
                  <c:v>Government budget surplus/deficit (million Rs.)</c:v>
                </c:pt>
              </c:strCache>
            </c:strRef>
          </c:tx>
          <c:spPr>
            <a:ln w="381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Indicators!$A$5:$A$9</c:f>
              <c:numCache/>
            </c:numRef>
          </c:cat>
          <c:val>
            <c:numRef>
              <c:f>Indicators!$B$5:$B$9</c:f>
              <c:numCache/>
            </c:numRef>
          </c:val>
          <c:smooth val="0"/>
        </c:ser>
        <c:marker val="1"/>
        <c:axId val="53382725"/>
        <c:axId val="10682478"/>
      </c:lineChart>
      <c:catAx>
        <c:axId val="533827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0682478"/>
        <c:crossesAt val="-1000000"/>
        <c:auto val="1"/>
        <c:lblOffset val="100"/>
        <c:tickLblSkip val="1"/>
        <c:noMultiLvlLbl val="0"/>
      </c:catAx>
      <c:valAx>
        <c:axId val="1068247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3382725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Balance of Trade (million US$)</a:t>
            </a:r>
          </a:p>
        </c:rich>
      </c:tx>
      <c:layout>
        <c:manualLayout>
          <c:xMode val="factor"/>
          <c:yMode val="factor"/>
          <c:x val="-0.002"/>
          <c:y val="-0.010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-0.01975"/>
          <c:y val="0.1295"/>
          <c:w val="0.967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Indicators!$D$15</c:f>
              <c:strCache>
                <c:ptCount val="1"/>
                <c:pt idx="0">
                  <c:v>Balance of Trade (Million US $)</c:v>
                </c:pt>
              </c:strCache>
            </c:strRef>
          </c:tx>
          <c:spPr>
            <a:ln w="38100">
              <a:solidFill>
                <a:srgbClr val="DD2D3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Indicators!$A$16:$A$25</c:f>
              <c:strCache/>
            </c:strRef>
          </c:cat>
          <c:val>
            <c:numRef>
              <c:f>Indicators!$D$16:$D$25</c:f>
              <c:numCache/>
            </c:numRef>
          </c:val>
          <c:smooth val="0"/>
        </c:ser>
        <c:marker val="1"/>
        <c:axId val="29033439"/>
        <c:axId val="59974360"/>
      </c:lineChart>
      <c:catAx>
        <c:axId val="290334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59974360"/>
        <c:crosses val="autoZero"/>
        <c:auto val="1"/>
        <c:lblOffset val="100"/>
        <c:tickLblSkip val="1"/>
        <c:noMultiLvlLbl val="0"/>
      </c:catAx>
      <c:valAx>
        <c:axId val="59974360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903343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425"/>
          <c:y val="-0.0102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title>
    <c:plotArea>
      <c:layout>
        <c:manualLayout>
          <c:xMode val="edge"/>
          <c:yMode val="edge"/>
          <c:x val="-0.02"/>
          <c:y val="0.1295"/>
          <c:w val="0.9675"/>
          <c:h val="0.8785"/>
        </c:manualLayout>
      </c:layout>
      <c:lineChart>
        <c:grouping val="standard"/>
        <c:varyColors val="0"/>
        <c:ser>
          <c:idx val="0"/>
          <c:order val="0"/>
          <c:tx>
            <c:strRef>
              <c:f>Indicators!$B$31</c:f>
              <c:strCache>
                <c:ptCount val="1"/>
                <c:pt idx="0">
                  <c:v>CPI (1953=100)</c:v>
                </c:pt>
              </c:strCache>
            </c:strRef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Indicators!$A$32:$A$41</c:f>
              <c:strCache/>
            </c:strRef>
          </c:cat>
          <c:val>
            <c:numRef>
              <c:f>Indicators!$B$32:$B$41</c:f>
              <c:numCache/>
            </c:numRef>
          </c:val>
          <c:smooth val="0"/>
        </c:ser>
        <c:marker val="1"/>
        <c:axId val="2898329"/>
        <c:axId val="26084962"/>
      </c:lineChart>
      <c:catAx>
        <c:axId val="289832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6084962"/>
        <c:crosses val="autoZero"/>
        <c:auto val="1"/>
        <c:lblOffset val="100"/>
        <c:tickLblSkip val="1"/>
        <c:noMultiLvlLbl val="0"/>
      </c:catAx>
      <c:valAx>
        <c:axId val="2608496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2898329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UBB Deposits as a % of Currency in Circulation</a:t>
            </a:r>
          </a:p>
        </c:rich>
      </c:tx>
      <c:layout>
        <c:manualLayout>
          <c:xMode val="factor"/>
          <c:yMode val="factor"/>
          <c:x val="-0.0015"/>
          <c:y val="-0.012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25"/>
          <c:y val="0.0805"/>
          <c:w val="0.9805"/>
          <c:h val="0.92625"/>
        </c:manualLayout>
      </c:layout>
      <c:lineChart>
        <c:grouping val="standard"/>
        <c:varyColors val="0"/>
        <c:ser>
          <c:idx val="0"/>
          <c:order val="0"/>
          <c:tx>
            <c:strRef>
              <c:f>'Indicators (2)'!$G$4</c:f>
              <c:strCache>
                <c:ptCount val="1"/>
                <c:pt idx="0">
                  <c:v>Ratio of Deposits to Currency</c:v>
                </c:pt>
              </c:strCache>
            </c:strRef>
          </c:tx>
          <c:spPr>
            <a:ln w="38100">
              <a:solidFill>
                <a:srgbClr val="0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trendline>
            <c:spPr>
              <a:ln w="3175">
                <a:solidFill>
                  <a:srgbClr val="000000"/>
                </a:solidFill>
              </a:ln>
            </c:spPr>
            <c:trendlineType val="linear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400" b="1" i="0" u="none" baseline="0">
                        <a:solidFill>
                          <a:srgbClr val="000000"/>
                        </a:solidFill>
                        <a:latin typeface="Calibri"/>
                        <a:ea typeface="Calibri"/>
                        <a:cs typeface="Calibri"/>
                      </a:rPr>
                      <a:t>y = 1.8598x + 21.004
R² = 0.642</a:t>
                    </a:r>
                  </a:p>
                </c:rich>
              </c:tx>
              <c:numFmt formatCode="General"/>
            </c:trendlineLbl>
          </c:trendline>
          <c:cat>
            <c:strRef>
              <c:f>'Indicators (2)'!$B$5:$B$47</c:f>
              <c:strCache/>
            </c:strRef>
          </c:cat>
          <c:val>
            <c:numRef>
              <c:f>'Indicators (2)'!$G$5:$G$47</c:f>
              <c:numCache/>
            </c:numRef>
          </c:val>
          <c:smooth val="0"/>
        </c:ser>
        <c:marker val="1"/>
        <c:axId val="33438067"/>
        <c:axId val="32507148"/>
      </c:lineChart>
      <c:catAx>
        <c:axId val="3343806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2507148"/>
        <c:crosses val="autoZero"/>
        <c:auto val="1"/>
        <c:lblOffset val="100"/>
        <c:tickLblSkip val="12"/>
        <c:tickMarkSkip val="12"/>
        <c:noMultiLvlLbl val="0"/>
      </c:catAx>
      <c:valAx>
        <c:axId val="32507148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  <a:prstDash val="sysDot"/>
            </a:ln>
          </c:spPr>
        </c:majorGridlines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33438067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chart" Target="/xl/charts/chart7.xml" /><Relationship Id="rId3" Type="http://schemas.openxmlformats.org/officeDocument/2006/relationships/chart" Target="/xl/charts/chart8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0.69325</cdr:x>
      <cdr:y>0.6945</cdr:y>
    </cdr:from>
    <cdr:to>
      <cdr:x>0.97925</cdr:x>
      <cdr:y>0.84525</cdr:y>
    </cdr:to>
    <cdr:sp>
      <cdr:nvSpPr>
        <cdr:cNvPr id="1" name="TextBox 1"/>
        <cdr:cNvSpPr txBox="1">
          <a:spLocks noChangeArrowheads="1"/>
        </cdr:cNvSpPr>
      </cdr:nvSpPr>
      <cdr:spPr>
        <a:xfrm>
          <a:off x="4133850" y="2619375"/>
          <a:ext cx="17049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3366"/>
              </a:solidFill>
              <a:latin typeface="Calibri"/>
              <a:ea typeface="Calibri"/>
              <a:cs typeface="Calibri"/>
            </a:rPr>
            <a:t>Net foreign assets / monetary base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0.4015</cdr:x>
      <cdr:y>0.7735</cdr:y>
    </cdr:from>
    <cdr:to>
      <cdr:x>0.68975</cdr:x>
      <cdr:y>0.924</cdr:y>
    </cdr:to>
    <cdr:sp>
      <cdr:nvSpPr>
        <cdr:cNvPr id="1" name="TextBox 1"/>
        <cdr:cNvSpPr txBox="1">
          <a:spLocks noChangeArrowheads="1"/>
        </cdr:cNvSpPr>
      </cdr:nvSpPr>
      <cdr:spPr>
        <a:xfrm>
          <a:off x="2371725" y="2924175"/>
          <a:ext cx="1704975" cy="571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DD0806"/>
              </a:solidFill>
              <a:latin typeface="Calibri"/>
              <a:ea typeface="Calibri"/>
              <a:cs typeface="Calibri"/>
            </a:rPr>
            <a:t>Net domestic assets / monetary base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23</xdr:row>
      <xdr:rowOff>66675</xdr:rowOff>
    </xdr:from>
    <xdr:to>
      <xdr:col>4</xdr:col>
      <xdr:colOff>838200</xdr:colOff>
      <xdr:row>42</xdr:row>
      <xdr:rowOff>38100</xdr:rowOff>
    </xdr:to>
    <xdr:graphicFrame>
      <xdr:nvGraphicFramePr>
        <xdr:cNvPr id="1" name="Chart 1"/>
        <xdr:cNvGraphicFramePr/>
      </xdr:nvGraphicFramePr>
      <xdr:xfrm>
        <a:off x="257175" y="4762500"/>
        <a:ext cx="597217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1038225</xdr:colOff>
      <xdr:row>23</xdr:row>
      <xdr:rowOff>57150</xdr:rowOff>
    </xdr:from>
    <xdr:to>
      <xdr:col>10</xdr:col>
      <xdr:colOff>419100</xdr:colOff>
      <xdr:row>42</xdr:row>
      <xdr:rowOff>38100</xdr:rowOff>
    </xdr:to>
    <xdr:graphicFrame>
      <xdr:nvGraphicFramePr>
        <xdr:cNvPr id="2" name="Chart 2"/>
        <xdr:cNvGraphicFramePr/>
      </xdr:nvGraphicFramePr>
      <xdr:xfrm>
        <a:off x="6429375" y="4752975"/>
        <a:ext cx="5915025" cy="3781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228600</xdr:colOff>
      <xdr:row>44</xdr:row>
      <xdr:rowOff>66675</xdr:rowOff>
    </xdr:from>
    <xdr:to>
      <xdr:col>3</xdr:col>
      <xdr:colOff>752475</xdr:colOff>
      <xdr:row>58</xdr:row>
      <xdr:rowOff>142875</xdr:rowOff>
    </xdr:to>
    <xdr:graphicFrame>
      <xdr:nvGraphicFramePr>
        <xdr:cNvPr id="3" name="Chart 3"/>
        <xdr:cNvGraphicFramePr/>
      </xdr:nvGraphicFramePr>
      <xdr:xfrm>
        <a:off x="228600" y="8963025"/>
        <a:ext cx="45815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</xdr:col>
      <xdr:colOff>1285875</xdr:colOff>
      <xdr:row>44</xdr:row>
      <xdr:rowOff>57150</xdr:rowOff>
    </xdr:from>
    <xdr:to>
      <xdr:col>8</xdr:col>
      <xdr:colOff>28575</xdr:colOff>
      <xdr:row>58</xdr:row>
      <xdr:rowOff>133350</xdr:rowOff>
    </xdr:to>
    <xdr:graphicFrame>
      <xdr:nvGraphicFramePr>
        <xdr:cNvPr id="4" name="Chart 4"/>
        <xdr:cNvGraphicFramePr/>
      </xdr:nvGraphicFramePr>
      <xdr:xfrm>
        <a:off x="5343525" y="8953500"/>
        <a:ext cx="4581525" cy="28765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8</xdr:col>
      <xdr:colOff>695325</xdr:colOff>
      <xdr:row>43</xdr:row>
      <xdr:rowOff>104775</xdr:rowOff>
    </xdr:from>
    <xdr:to>
      <xdr:col>14</xdr:col>
      <xdr:colOff>981075</xdr:colOff>
      <xdr:row>64</xdr:row>
      <xdr:rowOff>85725</xdr:rowOff>
    </xdr:to>
    <xdr:graphicFrame>
      <xdr:nvGraphicFramePr>
        <xdr:cNvPr id="5" name="Chart 5"/>
        <xdr:cNvGraphicFramePr/>
      </xdr:nvGraphicFramePr>
      <xdr:xfrm>
        <a:off x="10591800" y="8801100"/>
        <a:ext cx="6467475" cy="41814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904875</xdr:colOff>
      <xdr:row>0</xdr:row>
      <xdr:rowOff>171450</xdr:rowOff>
    </xdr:from>
    <xdr:to>
      <xdr:col>6</xdr:col>
      <xdr:colOff>1704975</xdr:colOff>
      <xdr:row>14</xdr:row>
      <xdr:rowOff>171450</xdr:rowOff>
    </xdr:to>
    <xdr:graphicFrame>
      <xdr:nvGraphicFramePr>
        <xdr:cNvPr id="1" name="Chart 1"/>
        <xdr:cNvGraphicFramePr/>
      </xdr:nvGraphicFramePr>
      <xdr:xfrm>
        <a:off x="8553450" y="171450"/>
        <a:ext cx="4572000" cy="2876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904875</xdr:colOff>
      <xdr:row>17</xdr:row>
      <xdr:rowOff>95250</xdr:rowOff>
    </xdr:from>
    <xdr:to>
      <xdr:col>6</xdr:col>
      <xdr:colOff>1704975</xdr:colOff>
      <xdr:row>31</xdr:row>
      <xdr:rowOff>171450</xdr:rowOff>
    </xdr:to>
    <xdr:graphicFrame>
      <xdr:nvGraphicFramePr>
        <xdr:cNvPr id="2" name="Chart 3"/>
        <xdr:cNvGraphicFramePr/>
      </xdr:nvGraphicFramePr>
      <xdr:xfrm>
        <a:off x="8553450" y="3571875"/>
        <a:ext cx="4572000" cy="28765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</xdr:col>
      <xdr:colOff>1152525</xdr:colOff>
      <xdr:row>33</xdr:row>
      <xdr:rowOff>161925</xdr:rowOff>
    </xdr:from>
    <xdr:to>
      <xdr:col>4</xdr:col>
      <xdr:colOff>2047875</xdr:colOff>
      <xdr:row>48</xdr:row>
      <xdr:rowOff>38100</xdr:rowOff>
    </xdr:to>
    <xdr:graphicFrame>
      <xdr:nvGraphicFramePr>
        <xdr:cNvPr id="3" name="Chart 4"/>
        <xdr:cNvGraphicFramePr/>
      </xdr:nvGraphicFramePr>
      <xdr:xfrm>
        <a:off x="5114925" y="6838950"/>
        <a:ext cx="4581525" cy="28765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323850</xdr:colOff>
      <xdr:row>12</xdr:row>
      <xdr:rowOff>76200</xdr:rowOff>
    </xdr:from>
    <xdr:to>
      <xdr:col>15</xdr:col>
      <xdr:colOff>228600</xdr:colOff>
      <xdr:row>35</xdr:row>
      <xdr:rowOff>38100</xdr:rowOff>
    </xdr:to>
    <xdr:graphicFrame>
      <xdr:nvGraphicFramePr>
        <xdr:cNvPr id="1" name="Chart 1"/>
        <xdr:cNvGraphicFramePr/>
      </xdr:nvGraphicFramePr>
      <xdr:xfrm>
        <a:off x="10001250" y="2514600"/>
        <a:ext cx="6610350" cy="4562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8</xdr:row>
      <xdr:rowOff>57150</xdr:rowOff>
    </xdr:from>
    <xdr:to>
      <xdr:col>10</xdr:col>
      <xdr:colOff>752475</xdr:colOff>
      <xdr:row>31</xdr:row>
      <xdr:rowOff>28575</xdr:rowOff>
    </xdr:to>
    <xdr:graphicFrame>
      <xdr:nvGraphicFramePr>
        <xdr:cNvPr id="1" name="Chart 1"/>
        <xdr:cNvGraphicFramePr/>
      </xdr:nvGraphicFramePr>
      <xdr:xfrm>
        <a:off x="2895600" y="1733550"/>
        <a:ext cx="6619875" cy="4572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828675</xdr:colOff>
      <xdr:row>8</xdr:row>
      <xdr:rowOff>133350</xdr:rowOff>
    </xdr:from>
    <xdr:to>
      <xdr:col>10</xdr:col>
      <xdr:colOff>752475</xdr:colOff>
      <xdr:row>31</xdr:row>
      <xdr:rowOff>142875</xdr:rowOff>
    </xdr:to>
    <xdr:graphicFrame>
      <xdr:nvGraphicFramePr>
        <xdr:cNvPr id="1" name="Chart 1"/>
        <xdr:cNvGraphicFramePr/>
      </xdr:nvGraphicFramePr>
      <xdr:xfrm>
        <a:off x="2505075" y="1733550"/>
        <a:ext cx="6629400" cy="4610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krieger.jhu.edu/iae/economics/" TargetMode="Externa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7"/>
  <sheetViews>
    <sheetView tabSelected="1" zoomScalePageLayoutView="0" workbookViewId="0" topLeftCell="A1">
      <selection activeCell="A1" sqref="A1"/>
    </sheetView>
  </sheetViews>
  <sheetFormatPr defaultColWidth="11.00390625" defaultRowHeight="15.75"/>
  <cols>
    <col min="1" max="1" width="48.375" style="0" bestFit="1" customWidth="1"/>
    <col min="2" max="2" width="47.625" style="0" bestFit="1" customWidth="1"/>
    <col min="3" max="3" width="28.625" style="0" bestFit="1" customWidth="1"/>
  </cols>
  <sheetData>
    <row r="1" ht="18.75">
      <c r="A1" s="2" t="s">
        <v>0</v>
      </c>
    </row>
    <row r="3" spans="1:3" ht="16.5" thickBot="1">
      <c r="A3" s="7" t="s">
        <v>1</v>
      </c>
      <c r="B3" s="7" t="s">
        <v>2</v>
      </c>
      <c r="C3" s="7" t="s">
        <v>13</v>
      </c>
    </row>
    <row r="4" spans="1:2" ht="15.75">
      <c r="A4" t="s">
        <v>3</v>
      </c>
      <c r="B4" t="s">
        <v>4</v>
      </c>
    </row>
    <row r="5" spans="1:3" ht="15.75">
      <c r="A5" t="s">
        <v>48</v>
      </c>
      <c r="B5" t="s">
        <v>284</v>
      </c>
      <c r="C5" s="5" t="s">
        <v>15</v>
      </c>
    </row>
    <row r="6" spans="1:3" ht="15.75">
      <c r="A6" t="s">
        <v>73</v>
      </c>
      <c r="B6" t="s">
        <v>283</v>
      </c>
      <c r="C6" s="5" t="s">
        <v>15</v>
      </c>
    </row>
    <row r="7" spans="1:3" ht="15.75">
      <c r="A7" t="s">
        <v>5</v>
      </c>
      <c r="B7" t="s">
        <v>208</v>
      </c>
      <c r="C7" s="5" t="s">
        <v>99</v>
      </c>
    </row>
    <row r="8" spans="1:3" ht="15.75">
      <c r="A8" t="s">
        <v>6</v>
      </c>
      <c r="B8" t="s">
        <v>209</v>
      </c>
      <c r="C8" s="5" t="s">
        <v>210</v>
      </c>
    </row>
    <row r="9" spans="1:3" ht="15.75">
      <c r="A9" t="s">
        <v>219</v>
      </c>
      <c r="B9" t="s">
        <v>220</v>
      </c>
      <c r="C9" s="5" t="s">
        <v>16</v>
      </c>
    </row>
    <row r="10" spans="1:3" ht="15.75">
      <c r="A10" t="s">
        <v>282</v>
      </c>
      <c r="B10" t="s">
        <v>285</v>
      </c>
      <c r="C10" s="5" t="s">
        <v>286</v>
      </c>
    </row>
    <row r="13" spans="1:3" ht="16.5" thickBot="1">
      <c r="A13" s="7" t="s">
        <v>7</v>
      </c>
      <c r="B13" s="6"/>
      <c r="C13" s="6"/>
    </row>
    <row r="14" ht="15.75">
      <c r="A14" t="s">
        <v>8</v>
      </c>
    </row>
    <row r="15" spans="1:4" ht="15.75">
      <c r="A15" t="s">
        <v>9</v>
      </c>
      <c r="D15" s="4"/>
    </row>
    <row r="16" ht="15.75">
      <c r="A16" t="s">
        <v>10</v>
      </c>
    </row>
    <row r="17" ht="15.75">
      <c r="A17" t="s">
        <v>11</v>
      </c>
    </row>
    <row r="18" ht="15.75">
      <c r="A18" s="3" t="s">
        <v>12</v>
      </c>
    </row>
    <row r="19" ht="15.75">
      <c r="A19" s="3"/>
    </row>
    <row r="20" ht="15.75">
      <c r="D20" s="5"/>
    </row>
    <row r="21" spans="1:4" ht="16.5" thickBot="1">
      <c r="A21" s="7" t="s">
        <v>13</v>
      </c>
      <c r="B21" s="6"/>
      <c r="C21" s="6"/>
      <c r="D21" s="5"/>
    </row>
    <row r="22" spans="1:4" ht="15.75">
      <c r="A22" t="s">
        <v>14</v>
      </c>
      <c r="D22" s="5"/>
    </row>
    <row r="23" ht="15.75">
      <c r="A23" s="5" t="s">
        <v>15</v>
      </c>
    </row>
    <row r="24" ht="15.75">
      <c r="A24" s="5" t="s">
        <v>16</v>
      </c>
    </row>
    <row r="25" ht="15.75">
      <c r="A25" s="5" t="s">
        <v>17</v>
      </c>
    </row>
    <row r="26" ht="15.75">
      <c r="A26" s="5" t="s">
        <v>98</v>
      </c>
    </row>
    <row r="27" ht="15.75">
      <c r="A27" s="5" t="s">
        <v>210</v>
      </c>
    </row>
  </sheetData>
  <sheetProtection/>
  <hyperlinks>
    <hyperlink ref="A18" r:id="rId1" display="http://krieger.jhu.edu/iae/economics/"/>
  </hyperlinks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P39"/>
  <sheetViews>
    <sheetView zoomScalePageLayoutView="0" workbookViewId="0" topLeftCell="A1">
      <selection activeCell="B9" sqref="B9"/>
    </sheetView>
  </sheetViews>
  <sheetFormatPr defaultColWidth="11.00390625" defaultRowHeight="15.75"/>
  <cols>
    <col min="1" max="1" width="65.50390625" style="0" bestFit="1" customWidth="1"/>
    <col min="2" max="2" width="11.50390625" style="0" bestFit="1" customWidth="1"/>
    <col min="3" max="3" width="5.625" style="0" customWidth="1"/>
    <col min="4" max="4" width="4.875" style="0" customWidth="1"/>
    <col min="5" max="5" width="11.50390625" style="0" bestFit="1" customWidth="1"/>
    <col min="6" max="6" width="4.875" style="0" customWidth="1"/>
    <col min="7" max="7" width="5.125" style="0" customWidth="1"/>
    <col min="8" max="8" width="11.50390625" style="0" bestFit="1" customWidth="1"/>
    <col min="9" max="9" width="5.50390625" style="0" customWidth="1"/>
    <col min="10" max="10" width="5.125" style="0" customWidth="1"/>
    <col min="11" max="11" width="11.50390625" style="0" bestFit="1" customWidth="1"/>
    <col min="12" max="12" width="4.625" style="0" customWidth="1"/>
    <col min="13" max="13" width="4.875" style="0" customWidth="1"/>
    <col min="14" max="14" width="11.50390625" style="0" bestFit="1" customWidth="1"/>
    <col min="15" max="15" width="4.875" style="0" customWidth="1"/>
    <col min="16" max="16" width="5.125" style="0" customWidth="1"/>
  </cols>
  <sheetData>
    <row r="1" ht="18.75">
      <c r="A1" s="2" t="s">
        <v>18</v>
      </c>
    </row>
    <row r="2" ht="18.75">
      <c r="A2" s="2" t="s">
        <v>44</v>
      </c>
    </row>
    <row r="4" spans="2:16" ht="16.5" thickBot="1">
      <c r="B4" s="8">
        <v>1948</v>
      </c>
      <c r="C4" s="7"/>
      <c r="D4" s="7"/>
      <c r="E4" s="7">
        <v>1949</v>
      </c>
      <c r="F4" s="7"/>
      <c r="G4" s="7"/>
      <c r="H4" s="7">
        <v>1950</v>
      </c>
      <c r="I4" s="7"/>
      <c r="J4" s="7"/>
      <c r="K4" s="7">
        <v>1951</v>
      </c>
      <c r="L4" s="7"/>
      <c r="M4" s="7"/>
      <c r="N4" s="7">
        <v>1952</v>
      </c>
      <c r="O4" s="7"/>
      <c r="P4" s="7"/>
    </row>
    <row r="5" spans="2:16" ht="15.75">
      <c r="B5" s="11" t="s">
        <v>45</v>
      </c>
      <c r="C5" s="12" t="s">
        <v>46</v>
      </c>
      <c r="D5" s="12" t="s">
        <v>47</v>
      </c>
      <c r="E5" s="11" t="s">
        <v>45</v>
      </c>
      <c r="F5" s="12" t="s">
        <v>46</v>
      </c>
      <c r="G5" s="12" t="s">
        <v>47</v>
      </c>
      <c r="H5" s="11" t="s">
        <v>45</v>
      </c>
      <c r="I5" s="12" t="s">
        <v>46</v>
      </c>
      <c r="J5" s="12" t="s">
        <v>47</v>
      </c>
      <c r="K5" s="11" t="s">
        <v>45</v>
      </c>
      <c r="L5" s="12" t="s">
        <v>46</v>
      </c>
      <c r="M5" s="12" t="s">
        <v>47</v>
      </c>
      <c r="N5" s="11" t="s">
        <v>45</v>
      </c>
      <c r="O5" s="12" t="s">
        <v>46</v>
      </c>
      <c r="P5" s="12" t="s">
        <v>47</v>
      </c>
    </row>
    <row r="6" ht="15.75">
      <c r="A6" s="1" t="s">
        <v>19</v>
      </c>
    </row>
    <row r="7" ht="15.75">
      <c r="A7" s="1"/>
    </row>
    <row r="8" spans="1:16" ht="15.75">
      <c r="A8" s="9" t="s">
        <v>20</v>
      </c>
      <c r="B8" s="14">
        <v>10640000</v>
      </c>
      <c r="C8" s="14">
        <v>0</v>
      </c>
      <c r="D8" s="14">
        <v>0</v>
      </c>
      <c r="E8" s="14">
        <v>10574375</v>
      </c>
      <c r="F8" s="14">
        <v>0</v>
      </c>
      <c r="G8" s="14">
        <v>0</v>
      </c>
      <c r="H8" s="14">
        <v>10578750</v>
      </c>
      <c r="I8" s="14">
        <v>0</v>
      </c>
      <c r="J8" s="14">
        <v>0</v>
      </c>
      <c r="K8" s="14">
        <v>10503595</v>
      </c>
      <c r="L8" s="14">
        <v>17</v>
      </c>
      <c r="M8" s="14">
        <v>10</v>
      </c>
      <c r="N8" s="14">
        <v>9991780</v>
      </c>
      <c r="O8" s="14">
        <v>16</v>
      </c>
      <c r="P8" s="14">
        <v>5</v>
      </c>
    </row>
    <row r="9" spans="1:16" ht="15.75">
      <c r="A9" t="s">
        <v>21</v>
      </c>
      <c r="B9" s="14">
        <v>5243437</v>
      </c>
      <c r="C9" s="14">
        <v>10</v>
      </c>
      <c r="D9" s="14">
        <v>0</v>
      </c>
      <c r="E9" s="14">
        <v>13123478</v>
      </c>
      <c r="F9" s="14">
        <v>4</v>
      </c>
      <c r="G9" s="14">
        <v>7</v>
      </c>
      <c r="H9" s="14">
        <v>9580000</v>
      </c>
      <c r="I9" s="14">
        <v>0</v>
      </c>
      <c r="J9" s="14">
        <v>0</v>
      </c>
      <c r="K9" s="14">
        <v>11230943</v>
      </c>
      <c r="L9" s="14">
        <v>15</v>
      </c>
      <c r="M9" s="14">
        <v>0</v>
      </c>
      <c r="N9" s="14">
        <v>16524318</v>
      </c>
      <c r="O9" s="14">
        <v>15</v>
      </c>
      <c r="P9" s="14">
        <v>0</v>
      </c>
    </row>
    <row r="10" spans="2:16" ht="15.75">
      <c r="B10" s="14">
        <f>SUM(B8:B9)</f>
        <v>15883437</v>
      </c>
      <c r="C10" s="14">
        <v>10</v>
      </c>
      <c r="D10" s="14">
        <v>0</v>
      </c>
      <c r="E10" s="14">
        <v>23697853</v>
      </c>
      <c r="F10" s="14">
        <v>4</v>
      </c>
      <c r="G10" s="14">
        <v>7</v>
      </c>
      <c r="H10" s="14">
        <v>20166750</v>
      </c>
      <c r="I10" s="14">
        <v>0</v>
      </c>
      <c r="J10" s="14">
        <v>0</v>
      </c>
      <c r="K10" s="14">
        <v>21734539</v>
      </c>
      <c r="L10" s="14">
        <v>12</v>
      </c>
      <c r="M10" s="14">
        <v>10</v>
      </c>
      <c r="N10" s="14">
        <v>26516099</v>
      </c>
      <c r="O10" s="14">
        <v>11</v>
      </c>
      <c r="P10" s="14">
        <v>5</v>
      </c>
    </row>
    <row r="11" spans="1:16" ht="15.75">
      <c r="A11" t="s">
        <v>22</v>
      </c>
      <c r="B11" s="14"/>
      <c r="C11" s="14"/>
      <c r="D11" s="14"/>
      <c r="E11" s="14">
        <v>14738</v>
      </c>
      <c r="F11" s="14">
        <v>6</v>
      </c>
      <c r="G11" s="14">
        <v>8</v>
      </c>
      <c r="H11" s="14">
        <v>79554</v>
      </c>
      <c r="I11" s="14">
        <v>3</v>
      </c>
      <c r="J11" s="14">
        <v>5</v>
      </c>
      <c r="K11" s="14">
        <v>109736</v>
      </c>
      <c r="L11" s="14">
        <v>9</v>
      </c>
      <c r="M11" s="14">
        <v>3</v>
      </c>
      <c r="N11" s="14">
        <v>171307</v>
      </c>
      <c r="O11" s="14">
        <v>6</v>
      </c>
      <c r="P11" s="14">
        <v>6</v>
      </c>
    </row>
    <row r="12" spans="1:16" ht="15.75">
      <c r="A12" t="s">
        <v>23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/>
    </row>
    <row r="13" spans="1:16" ht="15.75">
      <c r="A13" t="s">
        <v>24</v>
      </c>
      <c r="B13" s="14">
        <v>294025</v>
      </c>
      <c r="C13" s="14">
        <v>5</v>
      </c>
      <c r="D13" s="14">
        <v>11</v>
      </c>
      <c r="E13" s="14">
        <v>283541</v>
      </c>
      <c r="F13" s="14">
        <v>12</v>
      </c>
      <c r="G13" s="14">
        <v>11</v>
      </c>
      <c r="H13" s="14">
        <v>293046</v>
      </c>
      <c r="I13" s="14">
        <v>13</v>
      </c>
      <c r="J13" s="14">
        <v>2</v>
      </c>
      <c r="K13" s="14">
        <v>279712</v>
      </c>
      <c r="L13" s="14">
        <v>8</v>
      </c>
      <c r="M13" s="14">
        <v>0</v>
      </c>
      <c r="N13" s="14">
        <v>252601</v>
      </c>
      <c r="O13" s="14">
        <v>12</v>
      </c>
      <c r="P13" s="14">
        <v>7</v>
      </c>
    </row>
    <row r="14" spans="1:16" ht="15.75">
      <c r="A14" t="s">
        <v>222</v>
      </c>
      <c r="B14" s="14">
        <v>5245</v>
      </c>
      <c r="C14" s="14">
        <v>10</v>
      </c>
      <c r="D14" s="14">
        <v>2</v>
      </c>
      <c r="E14" s="14">
        <v>9414</v>
      </c>
      <c r="F14" s="14">
        <v>8</v>
      </c>
      <c r="G14" s="14">
        <v>11</v>
      </c>
      <c r="H14" s="14">
        <v>8844</v>
      </c>
      <c r="I14" s="14">
        <v>0</v>
      </c>
      <c r="J14" s="14">
        <v>6</v>
      </c>
      <c r="K14" s="14">
        <v>14185</v>
      </c>
      <c r="L14" s="14">
        <v>10</v>
      </c>
      <c r="M14" s="14">
        <v>8</v>
      </c>
      <c r="N14" s="14">
        <v>2449</v>
      </c>
      <c r="O14" s="14">
        <v>2</v>
      </c>
      <c r="P14" s="14">
        <v>0</v>
      </c>
    </row>
    <row r="15" spans="1:16" ht="15.75">
      <c r="A15" t="s">
        <v>25</v>
      </c>
      <c r="B15" s="14">
        <v>4</v>
      </c>
      <c r="C15" s="14">
        <v>4</v>
      </c>
      <c r="D15" s="14">
        <v>5</v>
      </c>
      <c r="E15" s="14">
        <v>3</v>
      </c>
      <c r="F15" s="14">
        <v>8</v>
      </c>
      <c r="G15" s="14">
        <v>10</v>
      </c>
      <c r="H15" s="14">
        <v>7</v>
      </c>
      <c r="I15" s="14">
        <v>1</v>
      </c>
      <c r="J15" s="14">
        <v>3</v>
      </c>
      <c r="K15" s="14">
        <v>7</v>
      </c>
      <c r="L15" s="14">
        <v>14</v>
      </c>
      <c r="M15" s="14">
        <v>5</v>
      </c>
      <c r="N15" s="14"/>
      <c r="O15" s="14"/>
      <c r="P15" s="14"/>
    </row>
    <row r="16" spans="1:16" ht="15.75">
      <c r="A16" t="s">
        <v>26</v>
      </c>
      <c r="B16" s="14">
        <v>15</v>
      </c>
      <c r="C16" s="14">
        <v>5</v>
      </c>
      <c r="D16" s="14">
        <v>11</v>
      </c>
      <c r="E16" s="14"/>
      <c r="F16" s="14"/>
      <c r="G16" s="14"/>
      <c r="H16" s="14">
        <v>1</v>
      </c>
      <c r="I16" s="14">
        <v>5</v>
      </c>
      <c r="J16" s="14">
        <v>5</v>
      </c>
      <c r="K16" s="14"/>
      <c r="L16" s="14"/>
      <c r="M16" s="14"/>
      <c r="N16" s="14">
        <v>256</v>
      </c>
      <c r="O16" s="14">
        <v>10</v>
      </c>
      <c r="P16" s="14">
        <v>0</v>
      </c>
    </row>
    <row r="17" spans="1:16" ht="15.75">
      <c r="A17" t="s">
        <v>27</v>
      </c>
      <c r="B17" s="14">
        <v>31642</v>
      </c>
      <c r="C17" s="14">
        <v>9</v>
      </c>
      <c r="D17" s="14">
        <v>4</v>
      </c>
      <c r="E17" s="14">
        <v>37906</v>
      </c>
      <c r="F17" s="14">
        <v>17</v>
      </c>
      <c r="G17" s="14">
        <v>0</v>
      </c>
      <c r="H17" s="14">
        <v>38550</v>
      </c>
      <c r="I17" s="14">
        <v>2</v>
      </c>
      <c r="J17" s="14">
        <v>3</v>
      </c>
      <c r="K17" s="14">
        <v>66531</v>
      </c>
      <c r="L17" s="14">
        <v>7</v>
      </c>
      <c r="M17" s="14">
        <v>5</v>
      </c>
      <c r="N17" s="14">
        <v>88984</v>
      </c>
      <c r="O17" s="14">
        <v>8</v>
      </c>
      <c r="P17" s="14">
        <v>3</v>
      </c>
    </row>
    <row r="18" spans="1:16" ht="15.75">
      <c r="A18" t="s">
        <v>28</v>
      </c>
      <c r="B18" s="14"/>
      <c r="C18" s="14"/>
      <c r="D18" s="14"/>
      <c r="E18" s="14">
        <v>11386</v>
      </c>
      <c r="F18" s="14">
        <v>1</v>
      </c>
      <c r="G18" s="14">
        <v>0</v>
      </c>
      <c r="H18" s="14"/>
      <c r="I18" s="14"/>
      <c r="J18" s="14"/>
      <c r="K18" s="14"/>
      <c r="L18" s="14"/>
      <c r="M18" s="14"/>
      <c r="N18" s="14"/>
      <c r="O18" s="14"/>
      <c r="P18" s="14"/>
    </row>
    <row r="19" spans="1:16" ht="15.75">
      <c r="A19" t="s">
        <v>223</v>
      </c>
      <c r="B19" s="14"/>
      <c r="C19" s="14"/>
      <c r="D19" s="14"/>
      <c r="E19" s="14"/>
      <c r="F19" s="14"/>
      <c r="G19" s="14"/>
      <c r="H19" s="14">
        <v>59062</v>
      </c>
      <c r="I19" s="14">
        <v>10</v>
      </c>
      <c r="J19" s="14">
        <v>0</v>
      </c>
      <c r="K19" s="14"/>
      <c r="L19" s="14"/>
      <c r="M19" s="14"/>
      <c r="N19" s="14"/>
      <c r="O19" s="14"/>
      <c r="P19" s="14"/>
    </row>
    <row r="20" spans="1:16" ht="15.75">
      <c r="A20" t="s">
        <v>29</v>
      </c>
      <c r="B20" s="14">
        <v>56</v>
      </c>
      <c r="C20" s="14">
        <v>2</v>
      </c>
      <c r="D20" s="14">
        <v>5</v>
      </c>
      <c r="E20" s="14">
        <v>49</v>
      </c>
      <c r="F20" s="14">
        <v>16</v>
      </c>
      <c r="G20" s="14">
        <v>2</v>
      </c>
      <c r="H20" s="14"/>
      <c r="I20" s="14">
        <v>7</v>
      </c>
      <c r="J20" s="14">
        <v>6</v>
      </c>
      <c r="K20" s="14"/>
      <c r="L20" s="14"/>
      <c r="M20" s="14"/>
      <c r="N20" s="14"/>
      <c r="O20" s="14"/>
      <c r="P20" s="14"/>
    </row>
    <row r="21" spans="1:16" ht="15.75">
      <c r="A21" t="s">
        <v>30</v>
      </c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>
        <v>40922</v>
      </c>
      <c r="O21" s="14">
        <v>18</v>
      </c>
      <c r="P21" s="14">
        <v>3</v>
      </c>
    </row>
    <row r="22" spans="1:16" ht="15.75">
      <c r="A22" s="40" t="s">
        <v>31</v>
      </c>
      <c r="B22" s="41">
        <v>16214428</v>
      </c>
      <c r="C22" s="41">
        <v>8</v>
      </c>
      <c r="D22" s="41">
        <v>3</v>
      </c>
      <c r="E22" s="41">
        <v>24054893</v>
      </c>
      <c r="F22" s="41">
        <v>16</v>
      </c>
      <c r="G22" s="41">
        <v>1</v>
      </c>
      <c r="H22" s="41">
        <v>20645816</v>
      </c>
      <c r="I22" s="41">
        <v>3</v>
      </c>
      <c r="J22" s="41">
        <v>6</v>
      </c>
      <c r="K22" s="41">
        <v>22204767</v>
      </c>
      <c r="L22" s="41">
        <v>16</v>
      </c>
      <c r="M22" s="41">
        <v>0</v>
      </c>
      <c r="N22" s="41">
        <v>27094929</v>
      </c>
      <c r="O22" s="41">
        <v>16</v>
      </c>
      <c r="P22" s="41">
        <v>6</v>
      </c>
    </row>
    <row r="23" spans="2:16" ht="15.75"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</row>
    <row r="24" spans="2:16" ht="15.75"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</row>
    <row r="25" spans="2:16" ht="15.75">
      <c r="B25" s="14"/>
      <c r="C25" s="14"/>
      <c r="D25" s="14"/>
      <c r="E25" s="14"/>
      <c r="F25" s="14"/>
      <c r="G25" s="14"/>
      <c r="H25" s="14"/>
      <c r="I25" s="14"/>
      <c r="J25" s="14"/>
      <c r="K25" s="14"/>
      <c r="L25" s="14"/>
      <c r="M25" s="14"/>
      <c r="N25" s="14"/>
      <c r="O25" s="14"/>
      <c r="P25" s="14"/>
    </row>
    <row r="26" spans="1:16" ht="15.75">
      <c r="A26" s="1" t="s">
        <v>32</v>
      </c>
      <c r="B26" s="1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/>
      <c r="P26" s="14"/>
    </row>
    <row r="27" spans="2:16" ht="15.75"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</row>
    <row r="28" spans="1:16" ht="15.75">
      <c r="A28" t="s">
        <v>33</v>
      </c>
      <c r="B28" s="14">
        <v>16210332</v>
      </c>
      <c r="C28" s="14">
        <v>15</v>
      </c>
      <c r="D28" s="14">
        <v>10</v>
      </c>
      <c r="E28" s="14">
        <v>24038000</v>
      </c>
      <c r="F28" s="14">
        <v>18</v>
      </c>
      <c r="G28" s="14">
        <v>0</v>
      </c>
      <c r="H28" s="14">
        <v>20644893</v>
      </c>
      <c r="I28" s="14">
        <v>17</v>
      </c>
      <c r="J28" s="14">
        <v>6</v>
      </c>
      <c r="K28" s="14">
        <v>22190464</v>
      </c>
      <c r="L28" s="14">
        <v>0</v>
      </c>
      <c r="M28" s="14">
        <v>8</v>
      </c>
      <c r="N28" s="14">
        <v>27079414</v>
      </c>
      <c r="O28" s="14">
        <v>5</v>
      </c>
      <c r="P28" s="14">
        <v>1</v>
      </c>
    </row>
    <row r="29" spans="1:16" ht="15.75">
      <c r="A29" t="s">
        <v>34</v>
      </c>
      <c r="B29" s="1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4"/>
      <c r="N29" s="14"/>
      <c r="O29" s="14"/>
      <c r="P29" s="14"/>
    </row>
    <row r="30" spans="1:16" ht="15.75">
      <c r="A30" t="s">
        <v>35</v>
      </c>
      <c r="B30" s="14">
        <v>2143</v>
      </c>
      <c r="C30" s="14">
        <v>5</v>
      </c>
      <c r="D30" s="14">
        <v>1</v>
      </c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</row>
    <row r="31" spans="1:16" ht="15.75">
      <c r="A31" t="s">
        <v>36</v>
      </c>
      <c r="B31" s="14">
        <v>349</v>
      </c>
      <c r="C31" s="14">
        <v>10</v>
      </c>
      <c r="D31" s="14">
        <v>0</v>
      </c>
      <c r="E31" s="14">
        <v>288</v>
      </c>
      <c r="F31" s="14">
        <v>0</v>
      </c>
      <c r="G31" s="14">
        <v>0</v>
      </c>
      <c r="H31" s="14">
        <v>288</v>
      </c>
      <c r="I31" s="14">
        <v>0</v>
      </c>
      <c r="J31" s="14">
        <v>0</v>
      </c>
      <c r="K31" s="14">
        <v>230</v>
      </c>
      <c r="L31" s="14">
        <v>0</v>
      </c>
      <c r="M31" s="14">
        <v>0</v>
      </c>
      <c r="N31" s="14">
        <v>151</v>
      </c>
      <c r="O31" s="14">
        <v>17</v>
      </c>
      <c r="P31" s="14">
        <v>6</v>
      </c>
    </row>
    <row r="32" spans="1:16" ht="15.75">
      <c r="A32" t="s">
        <v>37</v>
      </c>
      <c r="B32" s="14"/>
      <c r="C32" s="14"/>
      <c r="D32" s="14"/>
      <c r="E32" s="14"/>
      <c r="F32" s="14"/>
      <c r="G32" s="14"/>
      <c r="H32" s="14">
        <v>44</v>
      </c>
      <c r="I32" s="14">
        <v>5</v>
      </c>
      <c r="J32" s="14">
        <v>0</v>
      </c>
      <c r="K32" s="14"/>
      <c r="L32" s="14"/>
      <c r="M32" s="14"/>
      <c r="N32" s="14"/>
      <c r="O32" s="14"/>
      <c r="P32" s="14"/>
    </row>
    <row r="33" spans="1:16" ht="15.75">
      <c r="A33" t="s">
        <v>38</v>
      </c>
      <c r="B33" s="14"/>
      <c r="C33" s="14"/>
      <c r="D33" s="14"/>
      <c r="E33" s="14">
        <v>14738</v>
      </c>
      <c r="F33" s="14">
        <v>6</v>
      </c>
      <c r="G33" s="14">
        <v>8</v>
      </c>
      <c r="H33" s="14"/>
      <c r="I33" s="14"/>
      <c r="J33" s="14"/>
      <c r="K33" s="14"/>
      <c r="L33" s="14"/>
      <c r="M33" s="14"/>
      <c r="N33" s="14"/>
      <c r="O33" s="14"/>
      <c r="P33" s="14"/>
    </row>
    <row r="34" spans="1:16" ht="15.75">
      <c r="A34" t="s">
        <v>39</v>
      </c>
      <c r="B34" s="14"/>
      <c r="C34" s="14"/>
      <c r="D34" s="14"/>
      <c r="E34" s="14">
        <v>600</v>
      </c>
      <c r="F34" s="14">
        <v>0</v>
      </c>
      <c r="G34" s="14">
        <v>0</v>
      </c>
      <c r="H34" s="14"/>
      <c r="I34" s="14"/>
      <c r="J34" s="14"/>
      <c r="K34" s="14"/>
      <c r="L34" s="14"/>
      <c r="M34" s="14"/>
      <c r="N34" s="14"/>
      <c r="O34" s="14"/>
      <c r="P34" s="14"/>
    </row>
    <row r="35" spans="1:16" ht="15.75">
      <c r="A35" t="s">
        <v>29</v>
      </c>
      <c r="B35" s="14">
        <v>1236</v>
      </c>
      <c r="C35" s="14">
        <v>17</v>
      </c>
      <c r="D35" s="14">
        <v>7</v>
      </c>
      <c r="E35" s="14">
        <v>913</v>
      </c>
      <c r="F35" s="14">
        <v>9</v>
      </c>
      <c r="G35" s="14">
        <v>4</v>
      </c>
      <c r="H35" s="14">
        <v>205</v>
      </c>
      <c r="I35" s="14">
        <v>15</v>
      </c>
      <c r="J35" s="14">
        <v>8</v>
      </c>
      <c r="K35" s="14">
        <v>13671</v>
      </c>
      <c r="L35" s="14">
        <v>15</v>
      </c>
      <c r="M35" s="14">
        <v>6</v>
      </c>
      <c r="N35" s="14">
        <v>728</v>
      </c>
      <c r="O35" s="14">
        <v>0</v>
      </c>
      <c r="P35" s="14">
        <v>10</v>
      </c>
    </row>
    <row r="36" spans="1:16" ht="15.75">
      <c r="A36" t="s">
        <v>40</v>
      </c>
      <c r="B36" s="14">
        <v>365</v>
      </c>
      <c r="C36" s="14">
        <v>19</v>
      </c>
      <c r="D36" s="14">
        <v>9</v>
      </c>
      <c r="E36" s="14">
        <v>353</v>
      </c>
      <c r="F36" s="14">
        <v>2</v>
      </c>
      <c r="G36" s="14">
        <v>1</v>
      </c>
      <c r="H36" s="14">
        <v>384</v>
      </c>
      <c r="I36" s="14">
        <v>5</v>
      </c>
      <c r="J36" s="14">
        <v>4</v>
      </c>
      <c r="K36" s="14">
        <v>401</v>
      </c>
      <c r="L36" s="14">
        <v>19</v>
      </c>
      <c r="M36" s="14">
        <v>10</v>
      </c>
      <c r="N36" s="14">
        <v>522</v>
      </c>
      <c r="O36" s="14">
        <v>3</v>
      </c>
      <c r="P36" s="14">
        <v>4</v>
      </c>
    </row>
    <row r="37" spans="1:16" ht="15.75">
      <c r="A37" t="s">
        <v>41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>
        <v>2487</v>
      </c>
      <c r="O37" s="14">
        <v>8</v>
      </c>
      <c r="P37" s="14">
        <v>1</v>
      </c>
    </row>
    <row r="38" spans="1:16" ht="15.75">
      <c r="A38" t="s">
        <v>42</v>
      </c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>
        <v>11626</v>
      </c>
      <c r="O38" s="14">
        <v>1</v>
      </c>
      <c r="P38" s="14">
        <v>8</v>
      </c>
    </row>
    <row r="39" spans="1:16" ht="15.75">
      <c r="A39" s="40" t="s">
        <v>43</v>
      </c>
      <c r="B39" s="41">
        <v>16214428</v>
      </c>
      <c r="C39" s="41">
        <v>8</v>
      </c>
      <c r="D39" s="41">
        <v>3</v>
      </c>
      <c r="E39" s="41">
        <v>24054893</v>
      </c>
      <c r="F39" s="41">
        <v>16</v>
      </c>
      <c r="G39" s="41">
        <v>1</v>
      </c>
      <c r="H39" s="41">
        <v>2064516</v>
      </c>
      <c r="I39" s="41">
        <v>3</v>
      </c>
      <c r="J39" s="41">
        <v>6</v>
      </c>
      <c r="K39" s="41">
        <v>2204767</v>
      </c>
      <c r="L39" s="41">
        <v>16</v>
      </c>
      <c r="M39" s="41">
        <v>0</v>
      </c>
      <c r="N39" s="41">
        <v>27094929</v>
      </c>
      <c r="O39" s="41">
        <v>16</v>
      </c>
      <c r="P39" s="41">
        <v>6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T22"/>
  <sheetViews>
    <sheetView zoomScalePageLayoutView="0" workbookViewId="0" topLeftCell="A1">
      <selection activeCell="D44" sqref="D44"/>
    </sheetView>
  </sheetViews>
  <sheetFormatPr defaultColWidth="11.00390625" defaultRowHeight="15.75"/>
  <cols>
    <col min="1" max="1" width="11.00390625" style="0" customWidth="1"/>
    <col min="2" max="2" width="30.625" style="0" bestFit="1" customWidth="1"/>
    <col min="3" max="3" width="11.625" style="0" bestFit="1" customWidth="1"/>
    <col min="4" max="4" width="17.50390625" style="0" customWidth="1"/>
    <col min="5" max="5" width="16.00390625" style="0" bestFit="1" customWidth="1"/>
    <col min="6" max="6" width="15.375" style="0" bestFit="1" customWidth="1"/>
    <col min="7" max="7" width="14.375" style="0" bestFit="1" customWidth="1"/>
    <col min="8" max="8" width="13.375" style="0" bestFit="1" customWidth="1"/>
    <col min="9" max="9" width="11.50390625" style="0" bestFit="1" customWidth="1"/>
    <col min="10" max="10" width="15.125" style="0" bestFit="1" customWidth="1"/>
    <col min="11" max="12" width="14.125" style="0" bestFit="1" customWidth="1"/>
    <col min="13" max="17" width="13.125" style="0" bestFit="1" customWidth="1"/>
    <col min="18" max="18" width="14.125" style="0" bestFit="1" customWidth="1"/>
    <col min="19" max="19" width="16.375" style="0" bestFit="1" customWidth="1"/>
    <col min="20" max="20" width="18.00390625" style="0" bestFit="1" customWidth="1"/>
  </cols>
  <sheetData>
    <row r="1" ht="18.75">
      <c r="A1" s="2" t="s">
        <v>49</v>
      </c>
    </row>
    <row r="3" spans="2:20" ht="16.5" thickBot="1">
      <c r="B3" s="17" t="s">
        <v>67</v>
      </c>
      <c r="C3" s="17"/>
      <c r="D3" s="17" t="s">
        <v>68</v>
      </c>
      <c r="E3" s="17"/>
      <c r="F3" s="17" t="s">
        <v>69</v>
      </c>
      <c r="H3" s="17" t="s">
        <v>52</v>
      </c>
      <c r="J3" s="21" t="s">
        <v>59</v>
      </c>
      <c r="L3" s="17" t="s">
        <v>53</v>
      </c>
      <c r="M3" s="17" t="s">
        <v>54</v>
      </c>
      <c r="N3" s="17" t="s">
        <v>55</v>
      </c>
      <c r="O3" s="17" t="s">
        <v>56</v>
      </c>
      <c r="P3" s="17" t="s">
        <v>57</v>
      </c>
      <c r="Q3" s="25" t="s">
        <v>58</v>
      </c>
      <c r="R3" s="62" t="s">
        <v>59</v>
      </c>
      <c r="S3" s="44" t="s">
        <v>60</v>
      </c>
      <c r="T3" s="44" t="s">
        <v>61</v>
      </c>
    </row>
    <row r="4" spans="1:20" ht="15.75">
      <c r="A4" s="1" t="s">
        <v>50</v>
      </c>
      <c r="B4" s="20" t="s">
        <v>66</v>
      </c>
      <c r="C4" s="20" t="s">
        <v>51</v>
      </c>
      <c r="D4" s="20" t="s">
        <v>66</v>
      </c>
      <c r="E4" s="20" t="s">
        <v>51</v>
      </c>
      <c r="F4" s="20" t="s">
        <v>66</v>
      </c>
      <c r="G4" s="15" t="s">
        <v>51</v>
      </c>
      <c r="H4" s="15" t="s">
        <v>70</v>
      </c>
      <c r="I4" s="15" t="s">
        <v>51</v>
      </c>
      <c r="J4" s="15" t="s">
        <v>66</v>
      </c>
      <c r="K4" s="42" t="s">
        <v>51</v>
      </c>
      <c r="L4" s="15" t="s">
        <v>51</v>
      </c>
      <c r="M4" s="15" t="s">
        <v>51</v>
      </c>
      <c r="N4" s="15" t="s">
        <v>51</v>
      </c>
      <c r="O4" s="15" t="s">
        <v>51</v>
      </c>
      <c r="P4" s="15" t="s">
        <v>51</v>
      </c>
      <c r="Q4" s="15" t="s">
        <v>51</v>
      </c>
      <c r="R4" s="45" t="s">
        <v>51</v>
      </c>
      <c r="S4" s="46" t="s">
        <v>51</v>
      </c>
      <c r="T4" s="46" t="s">
        <v>51</v>
      </c>
    </row>
    <row r="5" spans="1:20" ht="15.75">
      <c r="A5" s="16">
        <v>1948</v>
      </c>
      <c r="B5" s="10">
        <v>9128786</v>
      </c>
      <c r="C5" s="10">
        <f>B5/13.3333333333333</f>
        <v>684658.9500000017</v>
      </c>
      <c r="D5" s="10">
        <v>88804360</v>
      </c>
      <c r="E5" s="10">
        <f>D5/13.3333333333</f>
        <v>6660327.00001665</v>
      </c>
      <c r="F5" s="10">
        <v>237633698</v>
      </c>
      <c r="G5" s="10">
        <f>F5/13.3333333</f>
        <v>17822527.394556317</v>
      </c>
      <c r="H5" s="10"/>
      <c r="I5" s="10"/>
      <c r="J5" s="10">
        <v>335566844</v>
      </c>
      <c r="K5" s="43">
        <f>J5/13.33333333</f>
        <v>25167513.30629188</v>
      </c>
      <c r="L5" s="10">
        <v>5243437</v>
      </c>
      <c r="M5" s="10">
        <v>3535000</v>
      </c>
      <c r="N5" s="10">
        <v>3526280</v>
      </c>
      <c r="O5" s="10"/>
      <c r="P5" s="10">
        <v>3578750</v>
      </c>
      <c r="Q5" s="10"/>
      <c r="R5" s="46">
        <v>15883437</v>
      </c>
      <c r="S5" s="43">
        <f>L5+N5</f>
        <v>8769717</v>
      </c>
      <c r="T5" s="43">
        <f>M5+P5</f>
        <v>7113750</v>
      </c>
    </row>
    <row r="6" spans="1:20" ht="15.75">
      <c r="A6" s="16">
        <v>1949</v>
      </c>
      <c r="B6" s="10">
        <v>438441</v>
      </c>
      <c r="C6" s="10">
        <f>B6/13.3333333333333</f>
        <v>32883.075000000084</v>
      </c>
      <c r="D6" s="10">
        <v>60602757</v>
      </c>
      <c r="E6" s="10">
        <f>D6/13.3333333333</f>
        <v>4545206.7750113625</v>
      </c>
      <c r="F6" s="10">
        <v>378021403</v>
      </c>
      <c r="G6" s="10">
        <f>F6/13.33333333</f>
        <v>28351605.2320879</v>
      </c>
      <c r="H6" s="10"/>
      <c r="I6" s="10"/>
      <c r="J6" s="10">
        <v>439062601</v>
      </c>
      <c r="K6" s="43">
        <f>J6/13.333333333</f>
        <v>32929695.07582324</v>
      </c>
      <c r="L6" s="10">
        <v>13123478</v>
      </c>
      <c r="M6" s="10">
        <v>3530625</v>
      </c>
      <c r="N6" s="10">
        <v>3508750</v>
      </c>
      <c r="O6" s="10"/>
      <c r="P6" s="10">
        <v>3535000</v>
      </c>
      <c r="Q6" s="10"/>
      <c r="R6" s="46">
        <v>23697853</v>
      </c>
      <c r="S6" s="43">
        <f>L6+N6</f>
        <v>16632228</v>
      </c>
      <c r="T6" s="43">
        <f>M6+P6</f>
        <v>7065625</v>
      </c>
    </row>
    <row r="7" spans="1:20" ht="15.75">
      <c r="A7" s="16">
        <v>1950</v>
      </c>
      <c r="B7" s="10"/>
      <c r="C7" s="10"/>
      <c r="D7" s="10">
        <v>21397676</v>
      </c>
      <c r="E7" s="10">
        <f>D7/13.333333333</f>
        <v>1604825.7000401206</v>
      </c>
      <c r="F7" s="10">
        <v>376731524</v>
      </c>
      <c r="G7" s="10">
        <f>F7/13.333333</f>
        <v>28254865.006371625</v>
      </c>
      <c r="H7" s="10">
        <v>1147291</v>
      </c>
      <c r="I7" s="10">
        <f>H7/15</f>
        <v>76486.06666666667</v>
      </c>
      <c r="J7" s="10">
        <v>399276491</v>
      </c>
      <c r="K7" s="43">
        <f>J7/13.333333333</f>
        <v>29945736.82574864</v>
      </c>
      <c r="L7" s="10">
        <v>9588000</v>
      </c>
      <c r="M7" s="10">
        <v>3473750</v>
      </c>
      <c r="N7" s="10"/>
      <c r="O7" s="10">
        <v>3552500</v>
      </c>
      <c r="P7" s="10">
        <v>3552500</v>
      </c>
      <c r="Q7" s="10"/>
      <c r="R7" s="46">
        <v>20166750</v>
      </c>
      <c r="S7" s="43">
        <f>L7+O7</f>
        <v>13140500</v>
      </c>
      <c r="T7" s="43">
        <f>M7+P7</f>
        <v>7026250</v>
      </c>
    </row>
    <row r="8" spans="1:20" ht="15.75">
      <c r="A8" s="16">
        <v>1951</v>
      </c>
      <c r="B8" s="10"/>
      <c r="C8" s="10"/>
      <c r="D8" s="19">
        <v>6252362</v>
      </c>
      <c r="E8" s="10">
        <f>D8/13.3333333333</f>
        <v>468927.1500011723</v>
      </c>
      <c r="F8" s="10">
        <v>428423171</v>
      </c>
      <c r="G8" s="10">
        <f>F8/13.33333333</f>
        <v>32131737.833032932</v>
      </c>
      <c r="H8" s="10">
        <v>5906219</v>
      </c>
      <c r="I8" s="10">
        <f>H8/15</f>
        <v>393747.93333333335</v>
      </c>
      <c r="J8" s="10">
        <v>440580752</v>
      </c>
      <c r="K8" s="43">
        <f>J8/13.33333333</f>
        <v>33043556.40826089</v>
      </c>
      <c r="L8" s="10">
        <v>11230943</v>
      </c>
      <c r="M8" s="10"/>
      <c r="N8" s="10"/>
      <c r="O8" s="10">
        <v>3561250</v>
      </c>
      <c r="P8" s="10">
        <v>3543750</v>
      </c>
      <c r="Q8" s="10">
        <v>3398595</v>
      </c>
      <c r="R8" s="46">
        <v>21734539</v>
      </c>
      <c r="S8" s="43">
        <f>L8+O8</f>
        <v>14792193</v>
      </c>
      <c r="T8" s="43">
        <f>P8+Q8</f>
        <v>6942345</v>
      </c>
    </row>
    <row r="9" spans="1:20" ht="15.75">
      <c r="A9" s="16">
        <v>1952</v>
      </c>
      <c r="B9" s="10"/>
      <c r="C9" s="10"/>
      <c r="D9" s="10">
        <v>5587938</v>
      </c>
      <c r="E9" s="10">
        <f>D9/13.333333333</f>
        <v>419095.35001047736</v>
      </c>
      <c r="F9" s="10">
        <v>498059003</v>
      </c>
      <c r="G9" s="10">
        <f>F9/13.3333333</f>
        <v>37354425.31838606</v>
      </c>
      <c r="H9" s="10">
        <v>9270233</v>
      </c>
      <c r="I9" s="10">
        <f>H9/15</f>
        <v>618015.5333333333</v>
      </c>
      <c r="J9" s="10">
        <v>512917174</v>
      </c>
      <c r="K9" s="43">
        <f>J9/13.3333333</f>
        <v>38468788.14617197</v>
      </c>
      <c r="L9" s="10">
        <v>16524318</v>
      </c>
      <c r="M9" s="10"/>
      <c r="N9" s="10"/>
      <c r="O9" s="10">
        <v>3386250</v>
      </c>
      <c r="P9" s="10">
        <v>3491250</v>
      </c>
      <c r="Q9" s="10">
        <v>3114280</v>
      </c>
      <c r="R9" s="46">
        <v>26516099</v>
      </c>
      <c r="S9" s="43">
        <f>L9+O9</f>
        <v>19910568</v>
      </c>
      <c r="T9" s="43">
        <f>P9+Q9</f>
        <v>6605530</v>
      </c>
    </row>
    <row r="11" ht="15.75">
      <c r="C11" t="s">
        <v>65</v>
      </c>
    </row>
    <row r="12" spans="19:20" ht="15.75">
      <c r="S12" s="43" t="s">
        <v>71</v>
      </c>
      <c r="T12" s="43"/>
    </row>
    <row r="15" ht="18.75">
      <c r="A15" s="2" t="s">
        <v>62</v>
      </c>
    </row>
    <row r="17" spans="1:9" ht="16.5" thickBot="1">
      <c r="A17" s="22" t="s">
        <v>50</v>
      </c>
      <c r="B17" s="26" t="s">
        <v>214</v>
      </c>
      <c r="C17" s="26" t="s">
        <v>213</v>
      </c>
      <c r="D17" s="27" t="s">
        <v>72</v>
      </c>
      <c r="E17" s="27" t="s">
        <v>63</v>
      </c>
      <c r="F17" s="28" t="s">
        <v>64</v>
      </c>
      <c r="G17" s="26" t="s">
        <v>215</v>
      </c>
      <c r="H17" s="28" t="s">
        <v>212</v>
      </c>
      <c r="I17" s="28" t="s">
        <v>216</v>
      </c>
    </row>
    <row r="18" spans="1:9" ht="15.75">
      <c r="A18" s="16">
        <v>1948</v>
      </c>
      <c r="B18" s="23">
        <f>S5/K5*100</f>
        <v>34.84538537149624</v>
      </c>
      <c r="C18" s="24">
        <f>S5/R5*100</f>
        <v>55.212968074856846</v>
      </c>
      <c r="D18" s="24">
        <v>0</v>
      </c>
      <c r="E18" s="24">
        <v>0</v>
      </c>
      <c r="F18" s="24">
        <v>0</v>
      </c>
      <c r="G18" s="24">
        <f>T5/R5*100</f>
        <v>44.7872208011402</v>
      </c>
      <c r="H18" s="24">
        <f>T5/K5*100</f>
        <v>28.265605399408145</v>
      </c>
      <c r="I18" s="18">
        <f>R5/K5*100</f>
        <v>63.11087156961646</v>
      </c>
    </row>
    <row r="19" spans="1:9" ht="15.75">
      <c r="A19" s="16">
        <v>1949</v>
      </c>
      <c r="B19" s="23">
        <f>S6/K6*100</f>
        <v>50.5082964227363</v>
      </c>
      <c r="C19" s="24">
        <f>S6/R6*100</f>
        <v>70.18453528258446</v>
      </c>
      <c r="D19" s="24">
        <f>ABS(S6-S5)</f>
        <v>7862511</v>
      </c>
      <c r="E19" s="24">
        <f>ABS(K6-K5)</f>
        <v>7762181.769531362</v>
      </c>
      <c r="F19" s="24">
        <f>E19/D19*100</f>
        <v>98.72395433890473</v>
      </c>
      <c r="G19" s="24">
        <f>T6/R6*100</f>
        <v>29.81546471741554</v>
      </c>
      <c r="H19" s="24">
        <f>T6/K6*100</f>
        <v>21.456697317514898</v>
      </c>
      <c r="I19" s="18">
        <f>R6/K6*100</f>
        <v>71.96499374025119</v>
      </c>
    </row>
    <row r="20" spans="1:9" ht="15.75">
      <c r="A20" s="16">
        <v>1950</v>
      </c>
      <c r="B20" s="23">
        <f>S7/K7*100</f>
        <v>43.8810374794359</v>
      </c>
      <c r="C20" s="24">
        <f>S7/R7*100</f>
        <v>65.15923487919471</v>
      </c>
      <c r="D20" s="24">
        <f>ABS(S7-S6)</f>
        <v>3491728</v>
      </c>
      <c r="E20" s="24">
        <f>ABS(K7-K6)</f>
        <v>2983958.250074599</v>
      </c>
      <c r="F20" s="24">
        <f>E20/D20*100</f>
        <v>85.4579237006605</v>
      </c>
      <c r="G20" s="24">
        <f>T7/R7*100</f>
        <v>34.84076512080529</v>
      </c>
      <c r="H20" s="24">
        <f>T7/K7*100</f>
        <v>23.463273055811158</v>
      </c>
      <c r="I20" s="18">
        <f>R7/K7*100</f>
        <v>67.34431053524705</v>
      </c>
    </row>
    <row r="21" spans="1:9" ht="15.75">
      <c r="A21" s="16">
        <v>1951</v>
      </c>
      <c r="B21" s="23">
        <f>S8/K8*100</f>
        <v>44.76574136645277</v>
      </c>
      <c r="C21" s="24">
        <f>S8/R8*100</f>
        <v>68.05846215555803</v>
      </c>
      <c r="D21" s="24">
        <f>ABS(S8-S7)</f>
        <v>1651693</v>
      </c>
      <c r="E21" s="24">
        <f>ABS(K8-K7)</f>
        <v>3097819.5825122483</v>
      </c>
      <c r="F21" s="24">
        <f>E21/D21*100</f>
        <v>187.5541993888845</v>
      </c>
      <c r="G21" s="24">
        <f>T8/R8*100</f>
        <v>31.94153324347022</v>
      </c>
      <c r="H21" s="24">
        <f>T8/K8*100</f>
        <v>21.00967860186022</v>
      </c>
      <c r="I21" s="18">
        <f>R8/K8*100</f>
        <v>65.77542299462162</v>
      </c>
    </row>
    <row r="22" spans="1:9" ht="15.75">
      <c r="A22" s="16">
        <v>1952</v>
      </c>
      <c r="B22" s="23">
        <f>S9/K9*100</f>
        <v>51.7577208940004</v>
      </c>
      <c r="C22" s="24">
        <f>S9/R9*100</f>
        <v>75.08860183392738</v>
      </c>
      <c r="D22" s="24">
        <f>ABS(S9-S8)</f>
        <v>5118375</v>
      </c>
      <c r="E22" s="24">
        <f>ABS(K9-K8)</f>
        <v>5425231.737911083</v>
      </c>
      <c r="F22" s="24">
        <f>E22/D22*100</f>
        <v>105.99519843526673</v>
      </c>
      <c r="G22" s="24">
        <f>T9/R9*100</f>
        <v>24.91139439477881</v>
      </c>
      <c r="H22" s="24">
        <f>T9/K9*100</f>
        <v>17.171141380645018</v>
      </c>
      <c r="I22" s="18">
        <f>R9/K9*100</f>
        <v>68.92886487415542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D42"/>
  <sheetViews>
    <sheetView zoomScalePageLayoutView="0" workbookViewId="0" topLeftCell="A16">
      <selection activeCell="G42" sqref="G42"/>
    </sheetView>
  </sheetViews>
  <sheetFormatPr defaultColWidth="11.00390625" defaultRowHeight="15.75"/>
  <cols>
    <col min="1" max="1" width="11.00390625" style="0" customWidth="1"/>
    <col min="2" max="2" width="41.00390625" style="0" bestFit="1" customWidth="1"/>
    <col min="3" max="3" width="19.00390625" style="0" customWidth="1"/>
    <col min="4" max="4" width="29.375" style="0" bestFit="1" customWidth="1"/>
    <col min="5" max="5" width="27.50390625" style="0" bestFit="1" customWidth="1"/>
    <col min="6" max="6" width="22.00390625" style="0" bestFit="1" customWidth="1"/>
    <col min="7" max="7" width="27.375" style="0" bestFit="1" customWidth="1"/>
    <col min="8" max="8" width="29.625" style="0" customWidth="1"/>
  </cols>
  <sheetData>
    <row r="1" ht="18.75">
      <c r="A1" s="2" t="s">
        <v>96</v>
      </c>
    </row>
    <row r="2" ht="18.75">
      <c r="A2" s="2"/>
    </row>
    <row r="3" ht="15.75">
      <c r="A3" t="s">
        <v>95</v>
      </c>
    </row>
    <row r="4" spans="1:2" ht="15.75">
      <c r="A4" s="29" t="s">
        <v>74</v>
      </c>
      <c r="B4" s="31" t="s">
        <v>100</v>
      </c>
    </row>
    <row r="5" spans="1:2" ht="15.75">
      <c r="A5" s="32">
        <v>1948</v>
      </c>
      <c r="B5" s="33">
        <v>-315</v>
      </c>
    </row>
    <row r="6" spans="1:2" ht="15.75">
      <c r="A6" s="32">
        <v>1949</v>
      </c>
      <c r="B6" s="33">
        <v>82</v>
      </c>
    </row>
    <row r="7" spans="1:2" ht="15.75">
      <c r="A7" s="32">
        <v>1950</v>
      </c>
      <c r="B7" s="33">
        <v>67</v>
      </c>
    </row>
    <row r="8" spans="1:2" ht="15.75">
      <c r="A8" s="32">
        <v>1951</v>
      </c>
      <c r="B8" s="33">
        <v>217</v>
      </c>
    </row>
    <row r="9" spans="1:2" ht="15.75">
      <c r="A9" s="34">
        <v>1952</v>
      </c>
      <c r="B9" s="36">
        <v>173</v>
      </c>
    </row>
    <row r="10" spans="1:3" ht="15.75">
      <c r="A10" t="s">
        <v>90</v>
      </c>
      <c r="B10" s="13"/>
      <c r="C10" s="13"/>
    </row>
    <row r="11" ht="15.75">
      <c r="A11" t="s">
        <v>75</v>
      </c>
    </row>
    <row r="14" ht="15.75">
      <c r="A14" t="s">
        <v>76</v>
      </c>
    </row>
    <row r="15" spans="1:4" ht="15.75">
      <c r="A15" s="29" t="s">
        <v>74</v>
      </c>
      <c r="B15" s="30" t="s">
        <v>77</v>
      </c>
      <c r="C15" s="30" t="s">
        <v>78</v>
      </c>
      <c r="D15" s="31" t="s">
        <v>79</v>
      </c>
    </row>
    <row r="16" spans="1:4" ht="15.75">
      <c r="A16" s="37" t="s">
        <v>80</v>
      </c>
      <c r="B16" s="13">
        <v>181</v>
      </c>
      <c r="C16" s="13">
        <v>79</v>
      </c>
      <c r="D16" s="33">
        <v>102</v>
      </c>
    </row>
    <row r="17" spans="1:4" ht="15.75">
      <c r="A17" s="37" t="s">
        <v>81</v>
      </c>
      <c r="B17" s="13">
        <v>144</v>
      </c>
      <c r="C17" s="13">
        <v>142</v>
      </c>
      <c r="D17" s="33">
        <v>2</v>
      </c>
    </row>
    <row r="18" spans="1:4" ht="15.75">
      <c r="A18" s="37" t="s">
        <v>82</v>
      </c>
      <c r="B18" s="13">
        <v>229</v>
      </c>
      <c r="C18" s="13">
        <v>176</v>
      </c>
      <c r="D18" s="33">
        <v>53</v>
      </c>
    </row>
    <row r="19" spans="1:4" ht="15.75">
      <c r="A19" s="37" t="s">
        <v>83</v>
      </c>
      <c r="B19" s="13">
        <v>222</v>
      </c>
      <c r="C19" s="13">
        <v>113</v>
      </c>
      <c r="D19" s="33">
        <v>109</v>
      </c>
    </row>
    <row r="20" spans="1:4" ht="15.75">
      <c r="A20" s="37" t="s">
        <v>84</v>
      </c>
      <c r="B20" s="13">
        <v>139</v>
      </c>
      <c r="C20" s="13">
        <v>91</v>
      </c>
      <c r="D20" s="33">
        <v>48</v>
      </c>
    </row>
    <row r="21" spans="1:4" ht="15.75">
      <c r="A21" s="37" t="s">
        <v>85</v>
      </c>
      <c r="B21" s="13">
        <v>212</v>
      </c>
      <c r="C21" s="13">
        <v>137</v>
      </c>
      <c r="D21" s="33">
        <v>75</v>
      </c>
    </row>
    <row r="22" spans="1:4" ht="15.75">
      <c r="A22" s="37" t="s">
        <v>86</v>
      </c>
      <c r="B22" s="13">
        <v>264</v>
      </c>
      <c r="C22" s="13">
        <v>192</v>
      </c>
      <c r="D22" s="33">
        <v>72</v>
      </c>
    </row>
    <row r="23" spans="1:4" ht="15.75">
      <c r="A23" s="37" t="s">
        <v>87</v>
      </c>
      <c r="B23" s="13">
        <v>238</v>
      </c>
      <c r="C23" s="13">
        <v>178</v>
      </c>
      <c r="D23" s="33">
        <v>60</v>
      </c>
    </row>
    <row r="24" spans="1:4" ht="15.75">
      <c r="A24" s="37" t="s">
        <v>88</v>
      </c>
      <c r="B24" s="13">
        <v>251</v>
      </c>
      <c r="C24" s="13">
        <v>204</v>
      </c>
      <c r="D24" s="33">
        <v>47</v>
      </c>
    </row>
    <row r="25" spans="1:4" ht="15.75">
      <c r="A25" s="38" t="s">
        <v>89</v>
      </c>
      <c r="B25" s="35">
        <v>227</v>
      </c>
      <c r="C25" s="35">
        <v>181</v>
      </c>
      <c r="D25" s="36">
        <v>46</v>
      </c>
    </row>
    <row r="26" ht="15.75">
      <c r="A26" t="s">
        <v>90</v>
      </c>
    </row>
    <row r="27" ht="15.75">
      <c r="A27" t="s">
        <v>91</v>
      </c>
    </row>
    <row r="30" ht="15.75">
      <c r="A30" t="s">
        <v>97</v>
      </c>
    </row>
    <row r="31" spans="1:2" ht="15.75">
      <c r="A31" s="29" t="s">
        <v>50</v>
      </c>
      <c r="B31" s="31" t="s">
        <v>92</v>
      </c>
    </row>
    <row r="32" spans="1:2" ht="15.75">
      <c r="A32" s="37" t="s">
        <v>80</v>
      </c>
      <c r="B32" s="33">
        <v>26</v>
      </c>
    </row>
    <row r="33" spans="1:2" ht="15.75">
      <c r="A33" s="37" t="s">
        <v>81</v>
      </c>
      <c r="B33" s="33">
        <v>104</v>
      </c>
    </row>
    <row r="34" spans="1:2" ht="15.75">
      <c r="A34" s="37" t="s">
        <v>82</v>
      </c>
      <c r="B34" s="33">
        <v>96</v>
      </c>
    </row>
    <row r="35" spans="1:2" ht="15.75">
      <c r="A35" s="37" t="s">
        <v>83</v>
      </c>
      <c r="B35" s="33">
        <v>130</v>
      </c>
    </row>
    <row r="36" spans="1:2" ht="15.75">
      <c r="A36" s="37" t="s">
        <v>84</v>
      </c>
      <c r="B36" s="33">
        <v>111</v>
      </c>
    </row>
    <row r="37" spans="1:2" ht="15.75">
      <c r="A37" s="37" t="s">
        <v>93</v>
      </c>
      <c r="B37" s="33">
        <v>109</v>
      </c>
    </row>
    <row r="38" spans="1:2" ht="15.75">
      <c r="A38" s="37" t="s">
        <v>86</v>
      </c>
      <c r="B38" s="33">
        <v>104</v>
      </c>
    </row>
    <row r="39" spans="1:2" ht="15.75">
      <c r="A39" s="37" t="s">
        <v>87</v>
      </c>
      <c r="B39" s="33">
        <v>100</v>
      </c>
    </row>
    <row r="40" spans="1:2" ht="15.75">
      <c r="A40" s="37" t="s">
        <v>88</v>
      </c>
      <c r="B40" s="33">
        <v>95</v>
      </c>
    </row>
    <row r="41" spans="1:2" ht="15.75">
      <c r="A41" s="38" t="s">
        <v>89</v>
      </c>
      <c r="B41" s="36">
        <v>97</v>
      </c>
    </row>
    <row r="42" ht="15.75">
      <c r="A42" t="s">
        <v>94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7">
      <selection activeCell="C46" sqref="C46"/>
    </sheetView>
  </sheetViews>
  <sheetFormatPr defaultColWidth="11.00390625" defaultRowHeight="15.75"/>
  <cols>
    <col min="1" max="2" width="11.00390625" style="0" customWidth="1"/>
    <col min="3" max="3" width="40.875" style="0" bestFit="1" customWidth="1"/>
    <col min="4" max="4" width="7.625" style="0" bestFit="1" customWidth="1"/>
    <col min="5" max="5" width="23.375" style="0" bestFit="1" customWidth="1"/>
    <col min="6" max="6" width="7.625" style="0" bestFit="1" customWidth="1"/>
    <col min="7" max="7" width="25.50390625" style="0" bestFit="1" customWidth="1"/>
  </cols>
  <sheetData>
    <row r="1" ht="18.75">
      <c r="A1" s="2" t="s">
        <v>211</v>
      </c>
    </row>
    <row r="4" spans="1:8" ht="15.75">
      <c r="A4" s="29" t="s">
        <v>50</v>
      </c>
      <c r="B4" s="30" t="s">
        <v>206</v>
      </c>
      <c r="C4" s="30" t="s">
        <v>101</v>
      </c>
      <c r="D4" s="49" t="s">
        <v>51</v>
      </c>
      <c r="E4" s="30" t="s">
        <v>102</v>
      </c>
      <c r="F4" s="49" t="s">
        <v>51</v>
      </c>
      <c r="G4" s="31" t="s">
        <v>103</v>
      </c>
      <c r="H4" s="17"/>
    </row>
    <row r="5" spans="1:7" ht="15.75">
      <c r="A5" s="32">
        <v>1948</v>
      </c>
      <c r="B5" s="47" t="s">
        <v>106</v>
      </c>
      <c r="C5" s="47" t="s">
        <v>104</v>
      </c>
      <c r="D5" s="13">
        <v>85950.00000214875</v>
      </c>
      <c r="E5" s="13" t="s">
        <v>105</v>
      </c>
      <c r="F5" s="13">
        <v>266100.0000066525</v>
      </c>
      <c r="G5" s="50">
        <f>D5/F5*100</f>
        <v>32.29988726042841</v>
      </c>
    </row>
    <row r="6" spans="1:7" ht="15.75">
      <c r="A6" s="32">
        <v>1949</v>
      </c>
      <c r="B6" s="47" t="s">
        <v>109</v>
      </c>
      <c r="C6" s="47" t="s">
        <v>107</v>
      </c>
      <c r="D6" s="13">
        <v>68625.00000171563</v>
      </c>
      <c r="E6" s="13" t="s">
        <v>108</v>
      </c>
      <c r="F6" s="13">
        <v>294000.00000735</v>
      </c>
      <c r="G6" s="50">
        <f aca="true" t="shared" si="0" ref="G6:G47">D6/F6*100</f>
        <v>23.341836734693878</v>
      </c>
    </row>
    <row r="7" spans="1:7" ht="15.75">
      <c r="A7" s="32"/>
      <c r="B7" s="47" t="s">
        <v>110</v>
      </c>
      <c r="C7" s="47" t="s">
        <v>111</v>
      </c>
      <c r="D7" s="13">
        <v>81375.00000203437</v>
      </c>
      <c r="E7" s="13" t="s">
        <v>112</v>
      </c>
      <c r="F7" s="13">
        <v>302100.0000075525</v>
      </c>
      <c r="G7" s="50">
        <f t="shared" si="0"/>
        <v>26.936444885799403</v>
      </c>
    </row>
    <row r="8" spans="1:7" ht="15.75">
      <c r="A8" s="32"/>
      <c r="B8" s="47" t="s">
        <v>113</v>
      </c>
      <c r="C8" s="47" t="s">
        <v>114</v>
      </c>
      <c r="D8" s="13">
        <v>83625.00000209062</v>
      </c>
      <c r="E8" s="13" t="s">
        <v>115</v>
      </c>
      <c r="F8" s="13">
        <v>331350.00000828377</v>
      </c>
      <c r="G8" s="50">
        <f t="shared" si="0"/>
        <v>25.237664101403347</v>
      </c>
    </row>
    <row r="9" spans="1:7" ht="15.75">
      <c r="A9" s="32"/>
      <c r="B9" s="47" t="s">
        <v>116</v>
      </c>
      <c r="C9" s="47" t="s">
        <v>117</v>
      </c>
      <c r="D9" s="13">
        <v>90900.0000022725</v>
      </c>
      <c r="E9" s="13" t="s">
        <v>118</v>
      </c>
      <c r="F9" s="13">
        <v>339000.000008475</v>
      </c>
      <c r="G9" s="50">
        <f t="shared" si="0"/>
        <v>26.8141592920354</v>
      </c>
    </row>
    <row r="10" spans="1:7" ht="15.75">
      <c r="A10" s="32"/>
      <c r="B10" s="47" t="s">
        <v>119</v>
      </c>
      <c r="C10" s="47" t="s">
        <v>120</v>
      </c>
      <c r="D10" s="13">
        <v>102675.00000256687</v>
      </c>
      <c r="E10" s="13" t="s">
        <v>121</v>
      </c>
      <c r="F10" s="13">
        <v>333900.0000083475</v>
      </c>
      <c r="G10" s="50">
        <f t="shared" si="0"/>
        <v>30.750224618149147</v>
      </c>
    </row>
    <row r="11" spans="1:7" ht="15.75">
      <c r="A11" s="32"/>
      <c r="B11" s="47" t="s">
        <v>122</v>
      </c>
      <c r="C11" s="47" t="s">
        <v>123</v>
      </c>
      <c r="D11" s="13">
        <v>112200.000002805</v>
      </c>
      <c r="E11" s="13" t="s">
        <v>124</v>
      </c>
      <c r="F11" s="13">
        <v>326925.0000081731</v>
      </c>
      <c r="G11" s="50">
        <f t="shared" si="0"/>
        <v>34.31979811883459</v>
      </c>
    </row>
    <row r="12" spans="1:7" ht="15.75">
      <c r="A12" s="32"/>
      <c r="B12" s="47" t="s">
        <v>125</v>
      </c>
      <c r="C12" s="47" t="s">
        <v>126</v>
      </c>
      <c r="D12" s="13">
        <v>111675.00000279187</v>
      </c>
      <c r="E12" s="13" t="s">
        <v>127</v>
      </c>
      <c r="F12" s="13">
        <v>317850.0000079462</v>
      </c>
      <c r="G12" s="50">
        <f t="shared" si="0"/>
        <v>35.134497404436054</v>
      </c>
    </row>
    <row r="13" spans="1:7" ht="15.75">
      <c r="A13" s="32"/>
      <c r="B13" s="47" t="s">
        <v>128</v>
      </c>
      <c r="C13" s="47" t="s">
        <v>129</v>
      </c>
      <c r="D13" s="13">
        <v>124950.00000312374</v>
      </c>
      <c r="E13" s="13" t="s">
        <v>130</v>
      </c>
      <c r="F13" s="13">
        <v>311325.0000077831</v>
      </c>
      <c r="G13" s="50">
        <f t="shared" si="0"/>
        <v>40.13490725126476</v>
      </c>
    </row>
    <row r="14" spans="1:7" ht="15.75">
      <c r="A14" s="32"/>
      <c r="B14" s="47" t="s">
        <v>131</v>
      </c>
      <c r="C14" s="47" t="s">
        <v>132</v>
      </c>
      <c r="D14" s="13">
        <v>129825.00000324562</v>
      </c>
      <c r="E14" s="13" t="s">
        <v>133</v>
      </c>
      <c r="F14" s="13">
        <v>323775.00000809436</v>
      </c>
      <c r="G14" s="50">
        <f t="shared" si="0"/>
        <v>40.097289784572624</v>
      </c>
    </row>
    <row r="15" spans="1:7" ht="15.75">
      <c r="A15" s="32"/>
      <c r="B15" s="47" t="s">
        <v>134</v>
      </c>
      <c r="C15" s="47" t="s">
        <v>135</v>
      </c>
      <c r="D15" s="13">
        <v>139425.00000348562</v>
      </c>
      <c r="E15" s="13" t="s">
        <v>136</v>
      </c>
      <c r="F15" s="13">
        <v>316650.00000791624</v>
      </c>
      <c r="G15" s="50">
        <f t="shared" si="0"/>
        <v>44.03126480341071</v>
      </c>
    </row>
    <row r="16" spans="1:7" ht="15.75">
      <c r="A16" s="32"/>
      <c r="B16" s="47" t="s">
        <v>137</v>
      </c>
      <c r="C16" s="47" t="s">
        <v>138</v>
      </c>
      <c r="D16" s="13">
        <v>147600.00000369</v>
      </c>
      <c r="E16" s="13" t="s">
        <v>139</v>
      </c>
      <c r="F16" s="13">
        <v>312150.0000078037</v>
      </c>
      <c r="G16" s="50">
        <f t="shared" si="0"/>
        <v>47.28495915425277</v>
      </c>
    </row>
    <row r="17" spans="1:7" ht="15.75">
      <c r="A17" s="32"/>
      <c r="B17" s="47" t="s">
        <v>290</v>
      </c>
      <c r="C17" s="47" t="s">
        <v>140</v>
      </c>
      <c r="D17" s="13">
        <v>142800.00000357</v>
      </c>
      <c r="E17" s="13" t="s">
        <v>207</v>
      </c>
      <c r="F17" s="48">
        <v>310950.000007774</v>
      </c>
      <c r="G17" s="50">
        <f t="shared" si="0"/>
        <v>45.92378195851419</v>
      </c>
    </row>
    <row r="18" spans="1:7" ht="15.75">
      <c r="A18" s="32">
        <v>1950</v>
      </c>
      <c r="B18" s="47" t="s">
        <v>143</v>
      </c>
      <c r="C18" s="47" t="s">
        <v>141</v>
      </c>
      <c r="D18" s="13">
        <v>114825.00000287063</v>
      </c>
      <c r="E18" s="13" t="s">
        <v>142</v>
      </c>
      <c r="F18" s="13">
        <v>309750.0000077437</v>
      </c>
      <c r="G18" s="50">
        <f t="shared" si="0"/>
        <v>37.07021791767555</v>
      </c>
    </row>
    <row r="19" spans="1:7" ht="15.75">
      <c r="A19" s="32"/>
      <c r="B19" s="47" t="s">
        <v>110</v>
      </c>
      <c r="C19" s="47" t="s">
        <v>144</v>
      </c>
      <c r="D19" s="13">
        <v>91350.00000228375</v>
      </c>
      <c r="E19" s="13" t="s">
        <v>145</v>
      </c>
      <c r="F19" s="13">
        <v>311250.00000778126</v>
      </c>
      <c r="G19" s="50">
        <f t="shared" si="0"/>
        <v>29.34939759036144</v>
      </c>
    </row>
    <row r="20" spans="1:7" ht="15.75">
      <c r="A20" s="32"/>
      <c r="B20" s="47" t="s">
        <v>113</v>
      </c>
      <c r="C20" s="47" t="s">
        <v>146</v>
      </c>
      <c r="D20" s="13">
        <v>99450.00000248625</v>
      </c>
      <c r="E20" s="13" t="s">
        <v>147</v>
      </c>
      <c r="F20" s="13">
        <v>317325.0000079331</v>
      </c>
      <c r="G20" s="50">
        <f t="shared" si="0"/>
        <v>31.340108721342474</v>
      </c>
    </row>
    <row r="21" spans="1:7" ht="15.75">
      <c r="A21" s="32"/>
      <c r="B21" s="47" t="s">
        <v>116</v>
      </c>
      <c r="C21" s="47" t="s">
        <v>148</v>
      </c>
      <c r="D21" s="13">
        <v>120525.00000301312</v>
      </c>
      <c r="E21" s="13" t="s">
        <v>149</v>
      </c>
      <c r="F21" s="13">
        <v>321450.0000080362</v>
      </c>
      <c r="G21" s="50">
        <f t="shared" si="0"/>
        <v>37.49416705552964</v>
      </c>
    </row>
    <row r="22" spans="1:7" ht="15.75">
      <c r="A22" s="32"/>
      <c r="B22" s="47" t="s">
        <v>119</v>
      </c>
      <c r="C22" s="47" t="s">
        <v>150</v>
      </c>
      <c r="D22" s="13">
        <v>129075.00000322687</v>
      </c>
      <c r="E22" s="13" t="s">
        <v>151</v>
      </c>
      <c r="F22" s="13">
        <v>328725.0000082181</v>
      </c>
      <c r="G22" s="50">
        <f t="shared" si="0"/>
        <v>39.26534337211955</v>
      </c>
    </row>
    <row r="23" spans="1:7" ht="15.75">
      <c r="A23" s="32"/>
      <c r="B23" s="47" t="s">
        <v>122</v>
      </c>
      <c r="C23" s="47" t="s">
        <v>152</v>
      </c>
      <c r="D23" s="13">
        <v>175425.00000438563</v>
      </c>
      <c r="E23" s="13" t="s">
        <v>153</v>
      </c>
      <c r="F23" s="13">
        <v>306450.00000766123</v>
      </c>
      <c r="G23" s="50">
        <f t="shared" si="0"/>
        <v>57.24424865394029</v>
      </c>
    </row>
    <row r="24" spans="1:7" ht="15.75">
      <c r="A24" s="32"/>
      <c r="B24" s="47" t="s">
        <v>125</v>
      </c>
      <c r="C24" s="47" t="s">
        <v>154</v>
      </c>
      <c r="D24" s="13">
        <v>208425.0000052106</v>
      </c>
      <c r="E24" s="13" t="s">
        <v>155</v>
      </c>
      <c r="F24" s="13">
        <v>300675.0000075169</v>
      </c>
      <c r="G24" s="50">
        <f t="shared" si="0"/>
        <v>69.31903217760039</v>
      </c>
    </row>
    <row r="25" spans="1:7" ht="15.75">
      <c r="A25" s="32"/>
      <c r="B25" s="47" t="s">
        <v>128</v>
      </c>
      <c r="C25" s="47" t="s">
        <v>156</v>
      </c>
      <c r="D25" s="13">
        <v>215325.0000053831</v>
      </c>
      <c r="E25" s="13" t="s">
        <v>157</v>
      </c>
      <c r="F25" s="13">
        <v>292425.0000073106</v>
      </c>
      <c r="G25" s="50">
        <f t="shared" si="0"/>
        <v>73.63426519620415</v>
      </c>
    </row>
    <row r="26" spans="1:7" ht="15.75">
      <c r="A26" s="32"/>
      <c r="B26" s="47" t="s">
        <v>131</v>
      </c>
      <c r="C26" s="47" t="s">
        <v>158</v>
      </c>
      <c r="D26" s="13">
        <v>230175.00000575435</v>
      </c>
      <c r="E26" s="13" t="s">
        <v>159</v>
      </c>
      <c r="F26" s="13">
        <v>287775.00000719435</v>
      </c>
      <c r="G26" s="50">
        <f t="shared" si="0"/>
        <v>79.98436278342454</v>
      </c>
    </row>
    <row r="27" spans="1:7" ht="15.75">
      <c r="A27" s="32"/>
      <c r="B27" s="47" t="s">
        <v>134</v>
      </c>
      <c r="C27" s="47" t="s">
        <v>160</v>
      </c>
      <c r="D27" s="13">
        <v>210000.00000524998</v>
      </c>
      <c r="E27" s="13" t="s">
        <v>161</v>
      </c>
      <c r="F27" s="13">
        <v>286050.0000071512</v>
      </c>
      <c r="G27" s="50">
        <f t="shared" si="0"/>
        <v>73.41373885684321</v>
      </c>
    </row>
    <row r="28" spans="1:7" ht="15.75">
      <c r="A28" s="32"/>
      <c r="B28" s="47" t="s">
        <v>137</v>
      </c>
      <c r="C28" s="47" t="s">
        <v>162</v>
      </c>
      <c r="D28" s="13">
        <v>203250.00000508124</v>
      </c>
      <c r="E28" s="13" t="s">
        <v>163</v>
      </c>
      <c r="F28" s="13">
        <v>275100.00000687747</v>
      </c>
      <c r="G28" s="50">
        <f t="shared" si="0"/>
        <v>73.88222464558342</v>
      </c>
    </row>
    <row r="29" spans="1:7" ht="15.75">
      <c r="A29" s="32"/>
      <c r="B29" s="47" t="s">
        <v>291</v>
      </c>
      <c r="C29" s="47" t="s">
        <v>164</v>
      </c>
      <c r="D29" s="13">
        <v>233100.0000058275</v>
      </c>
      <c r="E29" s="13" t="s">
        <v>165</v>
      </c>
      <c r="F29" s="13">
        <v>286275.00000715686</v>
      </c>
      <c r="G29" s="50">
        <f t="shared" si="0"/>
        <v>81.42520303903589</v>
      </c>
    </row>
    <row r="30" spans="1:7" ht="15.75">
      <c r="A30" s="32">
        <v>1951</v>
      </c>
      <c r="B30" s="47" t="s">
        <v>168</v>
      </c>
      <c r="C30" s="47" t="s">
        <v>166</v>
      </c>
      <c r="D30" s="13">
        <v>237675.00000594187</v>
      </c>
      <c r="E30" s="13" t="s">
        <v>167</v>
      </c>
      <c r="F30" s="13">
        <v>299100.0000074775</v>
      </c>
      <c r="G30" s="50">
        <f t="shared" si="0"/>
        <v>79.46339017051154</v>
      </c>
    </row>
    <row r="31" spans="1:7" ht="15.75">
      <c r="A31" s="32"/>
      <c r="B31" s="47" t="s">
        <v>110</v>
      </c>
      <c r="C31" s="47" t="s">
        <v>169</v>
      </c>
      <c r="D31" s="13">
        <v>194850.00000487125</v>
      </c>
      <c r="E31" s="13" t="s">
        <v>170</v>
      </c>
      <c r="F31" s="13">
        <v>336000.0000084</v>
      </c>
      <c r="G31" s="50">
        <f t="shared" si="0"/>
        <v>57.99107142857143</v>
      </c>
    </row>
    <row r="32" spans="1:7" ht="15.75">
      <c r="A32" s="32"/>
      <c r="B32" s="47" t="s">
        <v>113</v>
      </c>
      <c r="C32" s="47" t="s">
        <v>171</v>
      </c>
      <c r="D32" s="13">
        <v>190200.00000475498</v>
      </c>
      <c r="E32" s="13" t="s">
        <v>172</v>
      </c>
      <c r="F32" s="13">
        <v>366225.0000091556</v>
      </c>
      <c r="G32" s="50">
        <f t="shared" si="0"/>
        <v>51.9352856850297</v>
      </c>
    </row>
    <row r="33" spans="1:7" ht="15.75">
      <c r="A33" s="32"/>
      <c r="B33" s="47" t="s">
        <v>116</v>
      </c>
      <c r="C33" s="47" t="s">
        <v>173</v>
      </c>
      <c r="D33" s="13">
        <v>200250.00000500624</v>
      </c>
      <c r="E33" s="13" t="s">
        <v>174</v>
      </c>
      <c r="F33" s="13">
        <v>369900.0000092475</v>
      </c>
      <c r="G33" s="50">
        <f t="shared" si="0"/>
        <v>54.13625304136252</v>
      </c>
    </row>
    <row r="34" spans="1:7" ht="15.75">
      <c r="A34" s="32"/>
      <c r="B34" s="47" t="s">
        <v>119</v>
      </c>
      <c r="C34" s="47" t="s">
        <v>175</v>
      </c>
      <c r="D34" s="13">
        <v>219075.00000547688</v>
      </c>
      <c r="E34" s="13" t="s">
        <v>176</v>
      </c>
      <c r="F34" s="13">
        <v>365025.0000091256</v>
      </c>
      <c r="G34" s="50">
        <f t="shared" si="0"/>
        <v>60.016437230326694</v>
      </c>
    </row>
    <row r="35" spans="1:7" ht="15.75">
      <c r="A35" s="32"/>
      <c r="B35" s="47" t="s">
        <v>122</v>
      </c>
      <c r="C35" s="47" t="s">
        <v>177</v>
      </c>
      <c r="D35" s="13">
        <v>264600.000006615</v>
      </c>
      <c r="E35" s="13" t="s">
        <v>178</v>
      </c>
      <c r="F35" s="13">
        <v>347175.00000867934</v>
      </c>
      <c r="G35" s="50">
        <f t="shared" si="0"/>
        <v>76.21516526247571</v>
      </c>
    </row>
    <row r="36" spans="1:7" ht="15.75">
      <c r="A36" s="32"/>
      <c r="B36" s="47" t="s">
        <v>125</v>
      </c>
      <c r="C36" s="47" t="s">
        <v>179</v>
      </c>
      <c r="D36" s="13">
        <v>300000.0000075</v>
      </c>
      <c r="E36" s="13" t="s">
        <v>180</v>
      </c>
      <c r="F36" s="13">
        <v>337200.00000843</v>
      </c>
      <c r="G36" s="50">
        <f t="shared" si="0"/>
        <v>88.96797153024912</v>
      </c>
    </row>
    <row r="37" spans="1:7" ht="15.75">
      <c r="A37" s="32"/>
      <c r="B37" s="47" t="s">
        <v>128</v>
      </c>
      <c r="C37" s="47" t="s">
        <v>181</v>
      </c>
      <c r="D37" s="13">
        <v>360150.00000900374</v>
      </c>
      <c r="E37" s="13" t="s">
        <v>182</v>
      </c>
      <c r="F37" s="13">
        <v>320250.00000800623</v>
      </c>
      <c r="G37" s="50">
        <f t="shared" si="0"/>
        <v>112.45901639344262</v>
      </c>
    </row>
    <row r="38" spans="1:7" ht="15.75">
      <c r="A38" s="32"/>
      <c r="B38" s="47" t="s">
        <v>131</v>
      </c>
      <c r="C38" s="47" t="s">
        <v>183</v>
      </c>
      <c r="D38" s="13">
        <v>379425.00000948564</v>
      </c>
      <c r="E38" s="13" t="s">
        <v>184</v>
      </c>
      <c r="F38" s="13">
        <v>306975.0000076744</v>
      </c>
      <c r="G38" s="50">
        <f t="shared" si="0"/>
        <v>123.60127046176399</v>
      </c>
    </row>
    <row r="39" spans="1:7" ht="15.75">
      <c r="A39" s="32"/>
      <c r="B39" s="47" t="s">
        <v>134</v>
      </c>
      <c r="C39" s="47" t="s">
        <v>185</v>
      </c>
      <c r="D39" s="13">
        <v>357375.00000893435</v>
      </c>
      <c r="E39" s="13" t="s">
        <v>186</v>
      </c>
      <c r="F39" s="13">
        <v>295350.00000738376</v>
      </c>
      <c r="G39" s="50">
        <f t="shared" si="0"/>
        <v>121.00050787201624</v>
      </c>
    </row>
    <row r="40" spans="1:7" ht="15.75">
      <c r="A40" s="32"/>
      <c r="B40" s="47" t="s">
        <v>137</v>
      </c>
      <c r="C40" s="47" t="s">
        <v>187</v>
      </c>
      <c r="D40" s="13">
        <v>353325.0000088331</v>
      </c>
      <c r="E40" s="13" t="s">
        <v>188</v>
      </c>
      <c r="F40" s="13">
        <v>287550.00000718876</v>
      </c>
      <c r="G40" s="50">
        <f t="shared" si="0"/>
        <v>122.87428273343765</v>
      </c>
    </row>
    <row r="41" spans="1:7" ht="15.75">
      <c r="A41" s="32"/>
      <c r="B41" s="47" t="s">
        <v>292</v>
      </c>
      <c r="C41" s="47" t="s">
        <v>189</v>
      </c>
      <c r="D41" s="13">
        <v>351375.00000878435</v>
      </c>
      <c r="E41" s="13" t="s">
        <v>190</v>
      </c>
      <c r="F41" s="13">
        <v>301200.00000753</v>
      </c>
      <c r="G41" s="50">
        <f t="shared" si="0"/>
        <v>116.65836653386454</v>
      </c>
    </row>
    <row r="42" spans="1:7" ht="15.75">
      <c r="A42" s="32">
        <v>1952</v>
      </c>
      <c r="B42" s="47" t="s">
        <v>193</v>
      </c>
      <c r="C42" s="47" t="s">
        <v>191</v>
      </c>
      <c r="D42" s="13">
        <v>305400.000007635</v>
      </c>
      <c r="E42" s="13" t="s">
        <v>192</v>
      </c>
      <c r="F42" s="13">
        <v>339600.00000849</v>
      </c>
      <c r="G42" s="50">
        <f t="shared" si="0"/>
        <v>89.92932862190813</v>
      </c>
    </row>
    <row r="43" spans="1:7" ht="15.75">
      <c r="A43" s="32"/>
      <c r="B43" s="47" t="s">
        <v>110</v>
      </c>
      <c r="C43" s="47" t="s">
        <v>194</v>
      </c>
      <c r="D43" s="13">
        <v>227775.00000569437</v>
      </c>
      <c r="E43" s="13" t="s">
        <v>195</v>
      </c>
      <c r="F43" s="13">
        <v>391800.000009795</v>
      </c>
      <c r="G43" s="50">
        <f t="shared" si="0"/>
        <v>58.13552833078101</v>
      </c>
    </row>
    <row r="44" spans="1:7" ht="15.75">
      <c r="A44" s="32"/>
      <c r="B44" s="47" t="s">
        <v>113</v>
      </c>
      <c r="C44" s="47" t="s">
        <v>196</v>
      </c>
      <c r="D44" s="13">
        <v>257775.00000644437</v>
      </c>
      <c r="E44" s="13" t="s">
        <v>197</v>
      </c>
      <c r="F44" s="13">
        <v>398325.0000099581</v>
      </c>
      <c r="G44" s="50">
        <f t="shared" si="0"/>
        <v>64.71474298625495</v>
      </c>
    </row>
    <row r="45" spans="1:7" ht="15.75">
      <c r="A45" s="32"/>
      <c r="B45" s="47" t="s">
        <v>116</v>
      </c>
      <c r="C45" s="47" t="s">
        <v>198</v>
      </c>
      <c r="D45" s="13">
        <v>276975.0000069244</v>
      </c>
      <c r="E45" s="13" t="s">
        <v>199</v>
      </c>
      <c r="F45" s="13">
        <v>393750.00000984373</v>
      </c>
      <c r="G45" s="50">
        <f t="shared" si="0"/>
        <v>70.34285714285716</v>
      </c>
    </row>
    <row r="46" spans="1:7" ht="15.75">
      <c r="A46" s="32"/>
      <c r="B46" s="47" t="s">
        <v>119</v>
      </c>
      <c r="C46" s="47" t="s">
        <v>200</v>
      </c>
      <c r="D46" s="13">
        <v>314550.00000786374</v>
      </c>
      <c r="E46" s="13" t="s">
        <v>201</v>
      </c>
      <c r="F46" s="13">
        <v>374175.0000093544</v>
      </c>
      <c r="G46" s="50">
        <f t="shared" si="0"/>
        <v>84.0649428743235</v>
      </c>
    </row>
    <row r="47" spans="1:7" ht="15.75">
      <c r="A47" s="34"/>
      <c r="B47" s="51" t="s">
        <v>122</v>
      </c>
      <c r="C47" s="51" t="s">
        <v>202</v>
      </c>
      <c r="D47" s="35">
        <v>339750.0000084937</v>
      </c>
      <c r="E47" s="35" t="s">
        <v>203</v>
      </c>
      <c r="F47" s="35">
        <v>360225.0000090056</v>
      </c>
      <c r="G47" s="52">
        <f t="shared" si="0"/>
        <v>94.316052467208</v>
      </c>
    </row>
    <row r="48" ht="15.75">
      <c r="A48" t="s">
        <v>204</v>
      </c>
    </row>
    <row r="49" spans="1:6" ht="15.75">
      <c r="A49" s="39" t="s">
        <v>205</v>
      </c>
      <c r="B49" s="39"/>
      <c r="C49" s="39"/>
      <c r="D49" s="39"/>
      <c r="E49" s="39"/>
      <c r="F49" s="39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B60"/>
  <sheetViews>
    <sheetView zoomScalePageLayoutView="0" workbookViewId="0" topLeftCell="A4">
      <selection activeCell="N22" sqref="N22"/>
    </sheetView>
  </sheetViews>
  <sheetFormatPr defaultColWidth="11.00390625" defaultRowHeight="15.75"/>
  <cols>
    <col min="1" max="1" width="11.00390625" style="0" customWidth="1"/>
    <col min="2" max="2" width="16.00390625" style="0" customWidth="1"/>
  </cols>
  <sheetData>
    <row r="1" ht="18.75">
      <c r="A1" s="2" t="s">
        <v>289</v>
      </c>
    </row>
    <row r="2" ht="18.75">
      <c r="A2" s="2"/>
    </row>
    <row r="3" spans="1:2" ht="15.75">
      <c r="A3" s="29" t="s">
        <v>50</v>
      </c>
      <c r="B3" s="53" t="s">
        <v>217</v>
      </c>
    </row>
    <row r="4" spans="1:2" ht="15.75">
      <c r="A4" s="54">
        <v>1960</v>
      </c>
      <c r="B4" s="55">
        <v>7.38993710703442</v>
      </c>
    </row>
    <row r="5" spans="1:2" ht="15.75">
      <c r="A5" s="54">
        <v>1961</v>
      </c>
      <c r="B5" s="55">
        <v>-0.1464128828718</v>
      </c>
    </row>
    <row r="6" spans="1:2" ht="15.75">
      <c r="A6" s="54">
        <v>1962</v>
      </c>
      <c r="B6" s="55">
        <v>-1.61290322727274</v>
      </c>
    </row>
    <row r="7" spans="1:2" ht="15.75">
      <c r="A7" s="54">
        <v>1963</v>
      </c>
      <c r="B7" s="55">
        <v>-2.68256333834104</v>
      </c>
    </row>
    <row r="8" spans="1:2" ht="15.75">
      <c r="A8" s="54">
        <v>1964</v>
      </c>
      <c r="B8" s="55">
        <v>-0.459418068919733</v>
      </c>
    </row>
    <row r="9" spans="1:2" ht="15.75">
      <c r="A9" s="54">
        <v>1965</v>
      </c>
      <c r="B9" s="55">
        <v>17.6923076923077</v>
      </c>
    </row>
    <row r="10" spans="1:2" ht="15.75">
      <c r="A10" s="54">
        <v>1966</v>
      </c>
      <c r="B10" s="55">
        <v>25.4901960784313</v>
      </c>
    </row>
    <row r="11" spans="1:2" ht="15.75">
      <c r="A11" s="54">
        <v>1967</v>
      </c>
      <c r="B11" s="55">
        <v>0.833333332291667</v>
      </c>
    </row>
    <row r="12" spans="1:2" ht="15.75">
      <c r="A12" s="54">
        <v>1968</v>
      </c>
      <c r="B12" s="55">
        <v>2.37603305787579</v>
      </c>
    </row>
    <row r="13" spans="1:2" ht="15.75">
      <c r="A13" s="54">
        <v>1969</v>
      </c>
      <c r="B13" s="55">
        <v>-4.33905146321231</v>
      </c>
    </row>
    <row r="14" spans="1:2" ht="15.75">
      <c r="A14" s="54">
        <v>1970</v>
      </c>
      <c r="B14" s="55">
        <v>-4.00843881755281</v>
      </c>
    </row>
    <row r="15" spans="1:2" ht="15.75">
      <c r="A15" s="54">
        <v>1971</v>
      </c>
      <c r="B15" s="55">
        <v>2.08791208791209</v>
      </c>
    </row>
    <row r="16" spans="1:2" ht="15.75">
      <c r="A16" s="54">
        <v>1972</v>
      </c>
      <c r="B16" s="55">
        <v>7.6426264800861</v>
      </c>
    </row>
    <row r="17" spans="1:2" ht="15.75">
      <c r="A17" s="54">
        <v>1973</v>
      </c>
      <c r="B17" s="55">
        <v>25.19999999925</v>
      </c>
    </row>
    <row r="18" spans="1:2" ht="15.75">
      <c r="A18" s="54">
        <v>1974</v>
      </c>
      <c r="B18" s="55">
        <v>25.2116613422037</v>
      </c>
    </row>
    <row r="19" spans="1:2" ht="15.75">
      <c r="A19" s="54">
        <v>1975</v>
      </c>
      <c r="B19" s="55">
        <v>31.6556629348013</v>
      </c>
    </row>
    <row r="20" spans="1:2" ht="15.75">
      <c r="A20" s="54">
        <v>1976</v>
      </c>
      <c r="B20" s="55">
        <v>22.3844016992293</v>
      </c>
    </row>
    <row r="21" spans="1:2" ht="15.75">
      <c r="A21" s="54">
        <v>1977</v>
      </c>
      <c r="B21" s="55">
        <v>-1.15668724252863</v>
      </c>
    </row>
    <row r="22" spans="1:2" ht="15.75">
      <c r="A22" s="54">
        <v>1978</v>
      </c>
      <c r="B22" s="55">
        <v>-6.04470612570254</v>
      </c>
    </row>
    <row r="23" spans="1:2" ht="15.75">
      <c r="A23" s="54">
        <v>1979</v>
      </c>
      <c r="B23" s="55">
        <v>5.6722950288781</v>
      </c>
    </row>
    <row r="24" spans="1:2" ht="15.75">
      <c r="A24" s="54">
        <v>1980</v>
      </c>
      <c r="B24" s="55">
        <v>0.608153083899622</v>
      </c>
    </row>
    <row r="25" spans="1:2" ht="15.75">
      <c r="A25" s="54">
        <v>1981</v>
      </c>
      <c r="B25" s="55">
        <v>0.318444733265947</v>
      </c>
    </row>
    <row r="26" spans="1:2" ht="15.75">
      <c r="A26" s="54">
        <v>1982</v>
      </c>
      <c r="B26" s="55">
        <v>5.30474040538002</v>
      </c>
    </row>
    <row r="27" spans="1:2" ht="15.75">
      <c r="A27" s="54">
        <v>1983</v>
      </c>
      <c r="B27" s="55">
        <v>5.65008336345433</v>
      </c>
    </row>
    <row r="28" spans="1:2" ht="15.75">
      <c r="A28" s="54">
        <v>1984</v>
      </c>
      <c r="B28" s="55">
        <v>4.84631154769053</v>
      </c>
    </row>
    <row r="29" spans="1:2" ht="15.75">
      <c r="A29" s="54">
        <v>1985</v>
      </c>
      <c r="B29" s="55">
        <v>6.80756655768333</v>
      </c>
    </row>
    <row r="30" spans="1:2" ht="15.75">
      <c r="A30" s="54">
        <v>1986</v>
      </c>
      <c r="B30" s="55">
        <v>9.32546190007649</v>
      </c>
    </row>
    <row r="31" spans="1:2" ht="15.75">
      <c r="A31" s="54">
        <v>1987</v>
      </c>
      <c r="B31" s="55">
        <v>24.76</v>
      </c>
    </row>
    <row r="32" spans="1:2" ht="15.75">
      <c r="A32" s="54">
        <v>1988</v>
      </c>
      <c r="B32" s="55">
        <v>16.0428021801859</v>
      </c>
    </row>
    <row r="33" spans="1:2" ht="15.75">
      <c r="A33" s="54">
        <v>1989</v>
      </c>
      <c r="B33" s="55">
        <v>27.1985264490879</v>
      </c>
    </row>
    <row r="34" spans="1:2" ht="15.75">
      <c r="A34" s="54">
        <v>1990</v>
      </c>
      <c r="B34" s="55">
        <v>17.6267750314505</v>
      </c>
    </row>
    <row r="35" spans="1:2" ht="15.75">
      <c r="A35" s="54">
        <v>1991</v>
      </c>
      <c r="B35" s="55">
        <v>32.2720382866419</v>
      </c>
    </row>
    <row r="36" spans="1:2" ht="15.75">
      <c r="A36" s="54">
        <v>1992</v>
      </c>
      <c r="B36" s="55">
        <v>21.9132104007911</v>
      </c>
    </row>
    <row r="37" spans="1:2" ht="15.75">
      <c r="A37" s="54">
        <v>1993</v>
      </c>
      <c r="B37" s="55">
        <v>31.8316068727603</v>
      </c>
    </row>
    <row r="38" spans="1:2" ht="15.75">
      <c r="A38" s="54">
        <v>1994</v>
      </c>
      <c r="B38" s="55">
        <v>24.098786075702</v>
      </c>
    </row>
    <row r="39" spans="1:2" ht="15.75">
      <c r="A39" s="54">
        <v>1995</v>
      </c>
      <c r="B39" s="55">
        <v>25.1947123972847</v>
      </c>
    </row>
    <row r="40" spans="1:2" ht="15.75">
      <c r="A40" s="54">
        <v>1996</v>
      </c>
      <c r="B40" s="55">
        <v>16.2753966377374</v>
      </c>
    </row>
    <row r="41" spans="1:2" ht="15.75">
      <c r="A41" s="54">
        <v>1997</v>
      </c>
      <c r="B41" s="55">
        <v>29.6972325791529</v>
      </c>
    </row>
    <row r="42" spans="1:2" ht="15.75">
      <c r="A42" s="54">
        <v>1998</v>
      </c>
      <c r="B42" s="55">
        <v>51.4875497504077</v>
      </c>
    </row>
    <row r="43" spans="1:2" ht="15.75">
      <c r="A43" s="54">
        <v>1999</v>
      </c>
      <c r="B43" s="55">
        <v>18.4010433741613</v>
      </c>
    </row>
    <row r="44" spans="1:2" ht="15.75">
      <c r="A44" s="54">
        <v>2000</v>
      </c>
      <c r="B44" s="55">
        <v>-0.109165514668535</v>
      </c>
    </row>
    <row r="45" spans="1:2" ht="15.75">
      <c r="A45" s="54">
        <v>2001</v>
      </c>
      <c r="B45" s="55">
        <v>21.1013053769227</v>
      </c>
    </row>
    <row r="46" spans="1:2" ht="15.75">
      <c r="A46" s="54">
        <v>2002</v>
      </c>
      <c r="B46" s="55">
        <v>57.07451126217</v>
      </c>
    </row>
    <row r="47" spans="1:2" ht="15.75">
      <c r="A47" s="54">
        <v>2003</v>
      </c>
      <c r="B47" s="55">
        <v>36.5897175323926</v>
      </c>
    </row>
    <row r="48" spans="1:2" ht="15.75">
      <c r="A48" s="54">
        <v>2004</v>
      </c>
      <c r="B48" s="55">
        <v>4.53421374129703</v>
      </c>
    </row>
    <row r="49" spans="1:2" ht="15.75">
      <c r="A49" s="54">
        <v>2005</v>
      </c>
      <c r="B49" s="55">
        <v>9.36861814196688</v>
      </c>
    </row>
    <row r="50" spans="1:2" ht="15.75">
      <c r="A50" s="54">
        <v>2006</v>
      </c>
      <c r="B50" s="55">
        <v>19.9964873359216</v>
      </c>
    </row>
    <row r="51" spans="1:2" ht="15.75">
      <c r="A51" s="54">
        <v>2007</v>
      </c>
      <c r="B51" s="55">
        <v>35.0245970717698</v>
      </c>
    </row>
    <row r="52" spans="1:2" ht="15.75">
      <c r="A52" s="54">
        <v>2008</v>
      </c>
      <c r="B52" s="55">
        <v>26.7995371934021</v>
      </c>
    </row>
    <row r="53" spans="1:2" ht="15.75">
      <c r="A53" s="54">
        <v>2009</v>
      </c>
      <c r="B53" s="55">
        <v>1.47234311385652</v>
      </c>
    </row>
    <row r="54" spans="1:2" ht="15.75">
      <c r="A54" s="54">
        <v>2010</v>
      </c>
      <c r="B54" s="55">
        <v>7.71838195873614</v>
      </c>
    </row>
    <row r="55" spans="1:2" ht="15.75">
      <c r="A55" s="54">
        <v>2011</v>
      </c>
      <c r="B55" s="55">
        <v>5.0214601462075</v>
      </c>
    </row>
    <row r="56" spans="1:2" ht="15.75">
      <c r="A56" s="54">
        <v>2012</v>
      </c>
      <c r="B56" s="55">
        <v>1.4675832267467</v>
      </c>
    </row>
    <row r="57" spans="1:2" ht="15.75">
      <c r="A57" s="54">
        <v>2013</v>
      </c>
      <c r="B57" s="55">
        <v>5.52427920711483</v>
      </c>
    </row>
    <row r="58" spans="1:2" ht="15.75">
      <c r="A58" s="54">
        <v>2014</v>
      </c>
      <c r="B58" s="55">
        <v>5.47446471318948</v>
      </c>
    </row>
    <row r="59" spans="1:2" ht="15.75">
      <c r="A59" s="56">
        <v>2015</v>
      </c>
      <c r="B59" s="57" t="s">
        <v>218</v>
      </c>
    </row>
    <row r="60" ht="15.75">
      <c r="A60" t="s">
        <v>221</v>
      </c>
    </row>
  </sheetData>
  <sheetProtection/>
  <printOptions/>
  <pageMargins left="0.75" right="0.75" top="1" bottom="1" header="0.5" footer="0.5"/>
  <pageSetup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B61"/>
  <sheetViews>
    <sheetView zoomScalePageLayoutView="0" workbookViewId="0" topLeftCell="A1">
      <selection activeCell="D37" sqref="D37"/>
    </sheetView>
  </sheetViews>
  <sheetFormatPr defaultColWidth="11.00390625" defaultRowHeight="15.75"/>
  <sheetData>
    <row r="1" ht="15.75">
      <c r="A1" s="58" t="s">
        <v>224</v>
      </c>
    </row>
    <row r="3" spans="1:2" ht="15.75">
      <c r="A3" s="63" t="s">
        <v>50</v>
      </c>
      <c r="B3" s="64" t="s">
        <v>288</v>
      </c>
    </row>
    <row r="4" spans="1:2" ht="15.75">
      <c r="A4" s="32" t="s">
        <v>225</v>
      </c>
      <c r="B4" s="60">
        <v>4.7619000037619</v>
      </c>
    </row>
    <row r="5" spans="1:2" ht="15.75">
      <c r="A5" s="32" t="s">
        <v>226</v>
      </c>
      <c r="B5" s="60">
        <v>4.7619000037619</v>
      </c>
    </row>
    <row r="6" spans="1:2" ht="15.75">
      <c r="A6" s="32" t="s">
        <v>227</v>
      </c>
      <c r="B6" s="60">
        <v>4.7619000037619</v>
      </c>
    </row>
    <row r="7" spans="1:2" ht="15.75">
      <c r="A7" s="32" t="s">
        <v>228</v>
      </c>
      <c r="B7" s="60">
        <v>4.7619000037619</v>
      </c>
    </row>
    <row r="8" spans="1:2" ht="15.75">
      <c r="A8" s="32" t="s">
        <v>229</v>
      </c>
      <c r="B8" s="60">
        <v>4.7619000037619</v>
      </c>
    </row>
    <row r="9" spans="1:2" ht="15.75">
      <c r="A9" s="32" t="s">
        <v>230</v>
      </c>
      <c r="B9" s="60">
        <v>4.7619000037619</v>
      </c>
    </row>
    <row r="10" spans="1:2" ht="15.75">
      <c r="A10" s="32" t="s">
        <v>231</v>
      </c>
      <c r="B10" s="60">
        <v>4.7619000037619</v>
      </c>
    </row>
    <row r="11" spans="1:2" ht="15.75">
      <c r="A11" s="32" t="s">
        <v>232</v>
      </c>
      <c r="B11" s="60">
        <v>4.7619000037619</v>
      </c>
    </row>
    <row r="12" spans="1:2" ht="15.75">
      <c r="A12" s="32" t="s">
        <v>233</v>
      </c>
      <c r="B12" s="60">
        <v>4.7619000037619</v>
      </c>
    </row>
    <row r="13" spans="1:2" ht="15.75">
      <c r="A13" s="32" t="s">
        <v>234</v>
      </c>
      <c r="B13" s="60">
        <v>4.7619000037619</v>
      </c>
    </row>
    <row r="14" spans="1:2" ht="15.75">
      <c r="A14" s="32" t="s">
        <v>235</v>
      </c>
      <c r="B14" s="60">
        <v>4.7619000037619</v>
      </c>
    </row>
    <row r="15" spans="1:2" ht="15.75">
      <c r="A15" s="32" t="s">
        <v>236</v>
      </c>
      <c r="B15" s="60">
        <v>4.7648426288663</v>
      </c>
    </row>
    <row r="16" spans="1:2" ht="15.75">
      <c r="A16" s="32" t="s">
        <v>237</v>
      </c>
      <c r="B16" s="60">
        <v>5.45948542870779</v>
      </c>
    </row>
    <row r="17" spans="1:2" ht="15.75">
      <c r="A17" s="32" t="s">
        <v>238</v>
      </c>
      <c r="B17" s="60">
        <v>4.93104761845238</v>
      </c>
    </row>
    <row r="18" spans="1:2" ht="15.75">
      <c r="A18" s="32" t="s">
        <v>239</v>
      </c>
      <c r="B18" s="60">
        <v>4.86251688336959</v>
      </c>
    </row>
    <row r="19" spans="1:2" ht="15.75">
      <c r="A19" s="32" t="s">
        <v>240</v>
      </c>
      <c r="B19" s="60">
        <v>6.37939932447487</v>
      </c>
    </row>
    <row r="20" spans="1:2" ht="15.75">
      <c r="A20" s="32" t="s">
        <v>241</v>
      </c>
      <c r="B20" s="60">
        <v>6.7067493564076</v>
      </c>
    </row>
    <row r="21" spans="1:2" ht="15.75">
      <c r="A21" s="32" t="s">
        <v>242</v>
      </c>
      <c r="B21" s="60">
        <v>7.06759975909211</v>
      </c>
    </row>
    <row r="22" spans="1:2" ht="15.75">
      <c r="A22" s="32" t="s">
        <v>243</v>
      </c>
      <c r="B22" s="60">
        <v>6.79826043109986</v>
      </c>
    </row>
    <row r="23" spans="1:2" ht="15.75">
      <c r="A23" s="32" t="s">
        <v>244</v>
      </c>
      <c r="B23" s="60">
        <v>6.58576139284986</v>
      </c>
    </row>
    <row r="24" spans="1:2" ht="15.75">
      <c r="A24" s="32" t="s">
        <v>245</v>
      </c>
      <c r="B24" s="60">
        <v>6.53814232241653</v>
      </c>
    </row>
    <row r="25" spans="1:2" ht="15.75">
      <c r="A25" s="32" t="s">
        <v>246</v>
      </c>
      <c r="B25" s="60">
        <v>7.2203372662332</v>
      </c>
    </row>
    <row r="26" spans="1:2" ht="15.75">
      <c r="A26" s="32" t="s">
        <v>247</v>
      </c>
      <c r="B26" s="60">
        <v>7.7090637830332</v>
      </c>
    </row>
    <row r="27" spans="1:2" ht="15.75">
      <c r="A27" s="32" t="s">
        <v>248</v>
      </c>
      <c r="B27" s="60">
        <v>7.96039689644153</v>
      </c>
    </row>
    <row r="28" spans="1:2" ht="15.75">
      <c r="A28" s="32" t="s">
        <v>249</v>
      </c>
      <c r="B28" s="60">
        <v>8.30326697052076</v>
      </c>
    </row>
    <row r="29" spans="1:2" ht="15.75">
      <c r="A29" s="32" t="s">
        <v>250</v>
      </c>
      <c r="B29" s="60">
        <v>8.47484999941667</v>
      </c>
    </row>
    <row r="30" spans="1:2" ht="15.75">
      <c r="A30" s="32" t="s">
        <v>251</v>
      </c>
      <c r="B30" s="60">
        <v>7.330375</v>
      </c>
    </row>
    <row r="31" spans="1:2" ht="15.75">
      <c r="A31" s="32" t="s">
        <v>252</v>
      </c>
      <c r="B31" s="60">
        <v>6.65345</v>
      </c>
    </row>
    <row r="32" spans="1:2" ht="15.75">
      <c r="A32" s="32" t="s">
        <v>253</v>
      </c>
      <c r="B32" s="60">
        <v>6.39454166666667</v>
      </c>
    </row>
    <row r="33" spans="1:2" ht="15.75">
      <c r="A33" s="32" t="s">
        <v>254</v>
      </c>
      <c r="B33" s="60">
        <v>6.7049</v>
      </c>
    </row>
    <row r="34" spans="1:2" ht="15.75">
      <c r="A34" s="32" t="s">
        <v>255</v>
      </c>
      <c r="B34" s="60">
        <v>6.33855833333333</v>
      </c>
    </row>
    <row r="35" spans="1:2" ht="15.75">
      <c r="A35" s="32" t="s">
        <v>256</v>
      </c>
      <c r="B35" s="60">
        <v>6.2837</v>
      </c>
    </row>
    <row r="36" spans="1:2" ht="15.75">
      <c r="A36" s="32" t="s">
        <v>257</v>
      </c>
      <c r="B36" s="60">
        <v>6.10453333333333</v>
      </c>
    </row>
    <row r="37" spans="1:2" ht="15.75">
      <c r="A37" s="32" t="s">
        <v>258</v>
      </c>
      <c r="B37" s="60">
        <v>6.15696666666667</v>
      </c>
    </row>
    <row r="38" spans="1:2" ht="15.75">
      <c r="A38" s="32" t="s">
        <v>259</v>
      </c>
      <c r="B38" s="60">
        <v>5.9749125</v>
      </c>
    </row>
    <row r="39" spans="1:2" ht="15.75">
      <c r="A39" s="32" t="s">
        <v>260</v>
      </c>
      <c r="B39" s="60">
        <v>5.66704166666667</v>
      </c>
    </row>
    <row r="40" spans="1:2" ht="15.75">
      <c r="A40" s="32" t="s">
        <v>261</v>
      </c>
      <c r="B40" s="60">
        <v>5.91756666666667</v>
      </c>
    </row>
    <row r="41" spans="1:2" ht="15.75">
      <c r="A41" s="32" t="s">
        <v>262</v>
      </c>
      <c r="B41" s="60">
        <v>6.24183333333333</v>
      </c>
    </row>
    <row r="42" spans="1:2" ht="15.75">
      <c r="A42" s="32" t="s">
        <v>263</v>
      </c>
      <c r="B42" s="60">
        <v>6.34315833333333</v>
      </c>
    </row>
    <row r="43" spans="1:2" ht="15.75">
      <c r="A43" s="32" t="s">
        <v>264</v>
      </c>
      <c r="B43" s="60">
        <v>6.28579166666667</v>
      </c>
    </row>
    <row r="44" spans="1:2" ht="15.75">
      <c r="A44" s="32" t="s">
        <v>265</v>
      </c>
      <c r="B44" s="60">
        <v>6.516725</v>
      </c>
    </row>
    <row r="45" spans="1:2" ht="15.75">
      <c r="A45" s="32" t="s">
        <v>266</v>
      </c>
      <c r="B45" s="60">
        <v>6.74890833333333</v>
      </c>
    </row>
    <row r="46" spans="1:2" ht="15.75">
      <c r="A46" s="32" t="s">
        <v>267</v>
      </c>
      <c r="B46" s="60">
        <v>6.64208333333333</v>
      </c>
    </row>
    <row r="47" spans="1:2" ht="15.75">
      <c r="A47" s="32" t="s">
        <v>268</v>
      </c>
      <c r="B47" s="60">
        <v>6.138925</v>
      </c>
    </row>
    <row r="48" spans="1:2" ht="15.75">
      <c r="A48" s="32" t="s">
        <v>269</v>
      </c>
      <c r="B48" s="60">
        <v>5.80583333333333</v>
      </c>
    </row>
    <row r="49" spans="1:2" ht="15.75">
      <c r="A49" s="32" t="s">
        <v>270</v>
      </c>
      <c r="B49" s="60">
        <v>5.81816666666667</v>
      </c>
    </row>
    <row r="50" spans="1:2" ht="15.75">
      <c r="A50" s="32" t="s">
        <v>271</v>
      </c>
      <c r="B50" s="60">
        <v>5.84294166666667</v>
      </c>
    </row>
    <row r="51" spans="1:2" ht="15.75">
      <c r="A51" s="32" t="s">
        <v>272</v>
      </c>
      <c r="B51" s="60">
        <v>5.61688333333333</v>
      </c>
    </row>
    <row r="52" spans="1:2" ht="15.75">
      <c r="A52" s="32" t="s">
        <v>273</v>
      </c>
      <c r="B52" s="60">
        <v>5.44145</v>
      </c>
    </row>
    <row r="53" spans="1:2" ht="15.75">
      <c r="A53" s="32" t="s">
        <v>274</v>
      </c>
      <c r="B53" s="60">
        <v>5.57636666666667</v>
      </c>
    </row>
    <row r="54" spans="1:2" ht="15.75">
      <c r="A54" s="32" t="s">
        <v>275</v>
      </c>
      <c r="B54" s="60">
        <v>5.63488333333333</v>
      </c>
    </row>
    <row r="55" spans="1:2" ht="15.75">
      <c r="A55" s="32" t="s">
        <v>276</v>
      </c>
      <c r="B55" s="60">
        <v>5.44410833333333</v>
      </c>
    </row>
    <row r="56" spans="1:2" ht="15.75">
      <c r="A56" s="32" t="s">
        <v>277</v>
      </c>
      <c r="B56" s="60">
        <v>640.653416666667</v>
      </c>
    </row>
    <row r="57" spans="1:2" ht="15.75">
      <c r="A57" s="32" t="s">
        <v>278</v>
      </c>
      <c r="B57" s="60">
        <v>933.570456356879</v>
      </c>
    </row>
    <row r="58" spans="1:2" ht="15.75">
      <c r="A58" s="32" t="s">
        <v>279</v>
      </c>
      <c r="B58" s="60">
        <v>984.345747560046</v>
      </c>
    </row>
    <row r="59" spans="1:2" ht="15.75">
      <c r="A59" s="32" t="s">
        <v>280</v>
      </c>
      <c r="B59" s="60">
        <v>1162.61532862554</v>
      </c>
    </row>
    <row r="60" spans="1:2" ht="15.75">
      <c r="A60" s="34" t="s">
        <v>281</v>
      </c>
      <c r="B60" s="61"/>
    </row>
    <row r="61" ht="15.75">
      <c r="A61" s="59" t="s">
        <v>287</v>
      </c>
    </row>
  </sheetData>
  <sheetProtection/>
  <printOptions/>
  <pageMargins left="0.75" right="0.75" top="1" bottom="1" header="0.5" footer="0.5"/>
  <pageSetup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Alexandra Diehl</dc:creator>
  <cp:keywords/>
  <dc:description/>
  <cp:lastModifiedBy>Windows User</cp:lastModifiedBy>
  <dcterms:created xsi:type="dcterms:W3CDTF">2016-12-07T22:34:51Z</dcterms:created>
  <dcterms:modified xsi:type="dcterms:W3CDTF">2017-01-27T02:49:55Z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